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1"/>
  <workbookPr/>
  <mc:AlternateContent xmlns:mc="http://schemas.openxmlformats.org/markup-compatibility/2006">
    <mc:Choice Requires="x15">
      <x15ac:absPath xmlns:x15ac="http://schemas.microsoft.com/office/spreadsheetml/2010/11/ac" url="C:\Users\babate\Downloads\"/>
    </mc:Choice>
  </mc:AlternateContent>
  <xr:revisionPtr revIDLastSave="0" documentId="13_ncr:1_{10D537AF-417C-42A2-B097-2C1F46068CE0}" xr6:coauthVersionLast="36" xr6:coauthVersionMax="36" xr10:uidLastSave="{00000000-0000-0000-0000-000000000000}"/>
  <bookViews>
    <workbookView xWindow="0" yWindow="0" windowWidth="23040" windowHeight="9780" activeTab="9" xr2:uid="{00000000-000D-0000-FFFF-FFFF00000000}"/>
  </bookViews>
  <sheets>
    <sheet name="Start Here" sheetId="1"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DEFINITIONS" sheetId="12" r:id="rId12"/>
    <sheet name="multi select" sheetId="13" r:id="rId13"/>
    <sheet name="validations" sheetId="14" r:id="rId14"/>
  </sheets>
  <definedNames>
    <definedName name="_Hlk22631867" localSheetId="11">DEFINITIONS!$A$97</definedName>
    <definedName name="OLE_LINK2" localSheetId="3">'CDS-C'!$A$3</definedName>
  </definedNames>
  <calcPr calcId="191029"/>
  <extLst>
    <ext uri="GoogleSheetsCustomDataVersion2">
      <go:sheetsCustomData xmlns:go="http://customooxmlschemas.google.com/" r:id="rId18" roundtripDataChecksum="VmdhySSpUtbtnIo+2W4+COc/t/XBO0EcK653KvMPglc="/>
    </ext>
  </extLst>
</workbook>
</file>

<file path=xl/calcChain.xml><?xml version="1.0" encoding="utf-8"?>
<calcChain xmlns="http://schemas.openxmlformats.org/spreadsheetml/2006/main">
  <c r="Y21" i="13" l="1"/>
  <c r="Y20" i="13"/>
  <c r="Q20" i="13"/>
  <c r="Y19" i="13"/>
  <c r="Q19" i="13"/>
  <c r="Y18" i="13"/>
  <c r="Q18" i="13"/>
  <c r="Y17" i="13"/>
  <c r="Q17" i="13"/>
  <c r="Y16" i="13"/>
  <c r="Q16" i="13"/>
  <c r="Y15" i="13"/>
  <c r="Q15" i="13"/>
  <c r="Y14" i="13"/>
  <c r="U14" i="13"/>
  <c r="Q14" i="13"/>
  <c r="AE13" i="13"/>
  <c r="Y13" i="13"/>
  <c r="U13" i="13"/>
  <c r="Q13" i="13"/>
  <c r="B13" i="13" a="1"/>
  <c r="B13" i="13" s="1"/>
  <c r="AU12" i="13"/>
  <c r="AS12" i="13"/>
  <c r="AE12" i="13"/>
  <c r="Y12" i="13"/>
  <c r="U12" i="13"/>
  <c r="Q12" i="13"/>
  <c r="B12" i="13" a="1"/>
  <c r="B12" i="13" s="1"/>
  <c r="AU11" i="13"/>
  <c r="AS11" i="13"/>
  <c r="AE11" i="13"/>
  <c r="Y11" i="13"/>
  <c r="U11" i="13"/>
  <c r="Q11" i="13"/>
  <c r="B11" i="13" a="1"/>
  <c r="B11" i="13" s="1"/>
  <c r="AU10" i="13"/>
  <c r="AS10" i="13"/>
  <c r="AE10" i="13"/>
  <c r="AB10" i="13"/>
  <c r="Y10" i="13"/>
  <c r="U10" i="13"/>
  <c r="Q10" i="13"/>
  <c r="B10" i="13" a="1"/>
  <c r="B10" i="13" s="1"/>
  <c r="AU9" i="13"/>
  <c r="AS9" i="13"/>
  <c r="AQ9" i="13"/>
  <c r="AO9" i="13"/>
  <c r="AE9" i="13"/>
  <c r="AB9" i="13"/>
  <c r="Y9" i="13"/>
  <c r="U9" i="13"/>
  <c r="Q9" i="13"/>
  <c r="B9" i="13" a="1"/>
  <c r="B9" i="13" s="1"/>
  <c r="AU8" i="13"/>
  <c r="AS8" i="13"/>
  <c r="AQ8" i="13"/>
  <c r="AO8" i="13"/>
  <c r="AE8" i="13"/>
  <c r="Y8" i="13"/>
  <c r="U8" i="13"/>
  <c r="Q8" i="13"/>
  <c r="B8" i="13" a="1"/>
  <c r="B8" i="13" s="1"/>
  <c r="AU7" i="13"/>
  <c r="AS7" i="13"/>
  <c r="AQ7" i="13"/>
  <c r="AO7" i="13"/>
  <c r="AM7" i="13"/>
  <c r="AE7" i="13"/>
  <c r="AB7" i="13"/>
  <c r="Y7" i="13"/>
  <c r="U7" i="13"/>
  <c r="Q7" i="13"/>
  <c r="F7" i="13"/>
  <c r="B7" i="13" a="1"/>
  <c r="B7" i="13" s="1"/>
  <c r="AU6" i="13"/>
  <c r="AS6" i="13"/>
  <c r="AQ6" i="13"/>
  <c r="AO6" i="13"/>
  <c r="AM6" i="13"/>
  <c r="AE6" i="13"/>
  <c r="AB6" i="13"/>
  <c r="Y6" i="13"/>
  <c r="U6" i="13"/>
  <c r="Q6" i="13"/>
  <c r="F6" i="13"/>
  <c r="B6" i="13" a="1"/>
  <c r="B6" i="13" s="1"/>
  <c r="AU5" i="13"/>
  <c r="AS5" i="13"/>
  <c r="AQ5" i="13"/>
  <c r="AO5" i="13"/>
  <c r="AM5" i="13"/>
  <c r="AE5" i="13"/>
  <c r="AB5" i="13"/>
  <c r="Y5" i="13"/>
  <c r="U5" i="13"/>
  <c r="Q5" i="13"/>
  <c r="K5" i="13"/>
  <c r="I5" i="13"/>
  <c r="F5" i="13"/>
  <c r="B5" i="13" a="1"/>
  <c r="B5" i="13" s="1"/>
  <c r="AU4" i="13"/>
  <c r="AS4" i="13"/>
  <c r="AQ4" i="13"/>
  <c r="AO4" i="13"/>
  <c r="AM4" i="13"/>
  <c r="AK4" i="13"/>
  <c r="AI4" i="13"/>
  <c r="AE4" i="13"/>
  <c r="Y4" i="13"/>
  <c r="U4" i="13"/>
  <c r="Q4" i="13"/>
  <c r="M4" i="13"/>
  <c r="K4" i="13"/>
  <c r="I4" i="13"/>
  <c r="F4" i="13"/>
  <c r="B4" i="13" a="1"/>
  <c r="B4" i="13" s="1"/>
  <c r="AU3" i="13"/>
  <c r="AS3" i="13"/>
  <c r="AQ3" i="13"/>
  <c r="AO3" i="13"/>
  <c r="AM3" i="13"/>
  <c r="AK3" i="13"/>
  <c r="AI3" i="13"/>
  <c r="AE3" i="13"/>
  <c r="AB3" i="13"/>
  <c r="Y3" i="13"/>
  <c r="U3" i="13"/>
  <c r="Q3" i="13"/>
  <c r="M3" i="13"/>
  <c r="K3" i="13"/>
  <c r="I3" i="13"/>
  <c r="F3" i="13"/>
  <c r="B3" i="13"/>
  <c r="AU2" i="13"/>
  <c r="AS2" i="13"/>
  <c r="AQ2" i="13"/>
  <c r="AO2" i="13"/>
  <c r="AM2" i="13"/>
  <c r="AK2" i="13"/>
  <c r="AI2" i="13"/>
  <c r="AG2" i="13"/>
  <c r="AE2" i="13"/>
  <c r="AB2" i="13"/>
  <c r="Y2" i="13"/>
  <c r="U2" i="13"/>
  <c r="Q2" i="13"/>
  <c r="M2" i="13"/>
  <c r="K2" i="13"/>
  <c r="I2" i="13"/>
  <c r="F2" i="13"/>
  <c r="B2" i="13"/>
  <c r="E47" i="10"/>
  <c r="C47" i="10"/>
  <c r="C143" i="9"/>
  <c r="D58" i="9"/>
  <c r="C58" i="9"/>
  <c r="D54" i="9"/>
  <c r="C54" i="9"/>
  <c r="E16" i="5"/>
  <c r="D16" i="5"/>
  <c r="C16" i="5"/>
  <c r="D227" i="4"/>
  <c r="C227" i="4"/>
  <c r="B227" i="4"/>
  <c r="E195" i="4"/>
  <c r="D195" i="4"/>
  <c r="C195" i="4"/>
  <c r="B195" i="4"/>
  <c r="E185" i="4"/>
  <c r="B185" i="4"/>
  <c r="C176" i="4"/>
  <c r="B176" i="4"/>
  <c r="E22" i="4"/>
  <c r="E21" i="4"/>
  <c r="E20" i="4"/>
  <c r="E104" i="3"/>
  <c r="D104" i="3"/>
  <c r="F97" i="3"/>
  <c r="E97" i="3"/>
  <c r="F96" i="3"/>
  <c r="E96" i="3"/>
  <c r="D96" i="3"/>
  <c r="D97" i="3" s="1"/>
  <c r="G95" i="3"/>
  <c r="G94" i="3"/>
  <c r="G93" i="3"/>
  <c r="G96" i="3" s="1"/>
  <c r="F92" i="3"/>
  <c r="E92" i="3"/>
  <c r="G92" i="3" s="1"/>
  <c r="D92" i="3"/>
  <c r="G91" i="3"/>
  <c r="G90" i="3"/>
  <c r="F86" i="3"/>
  <c r="F85" i="3"/>
  <c r="E85" i="3"/>
  <c r="E86" i="3" s="1"/>
  <c r="D85" i="3"/>
  <c r="D86" i="3" s="1"/>
  <c r="G84" i="3"/>
  <c r="G83" i="3"/>
  <c r="G85" i="3" s="1"/>
  <c r="G86" i="3" s="1"/>
  <c r="G82" i="3"/>
  <c r="F81" i="3"/>
  <c r="G81" i="3" s="1"/>
  <c r="E81" i="3"/>
  <c r="D81" i="3"/>
  <c r="G80" i="3"/>
  <c r="G79" i="3"/>
  <c r="G53" i="3"/>
  <c r="E53" i="3"/>
  <c r="C53" i="3"/>
  <c r="E32" i="3"/>
  <c r="E31" i="3"/>
  <c r="E30" i="3" a="1"/>
  <c r="E30" i="3" s="1"/>
  <c r="E29" i="3" a="1"/>
  <c r="E29" i="3" s="1"/>
  <c r="G27" i="3"/>
  <c r="F27" i="3"/>
  <c r="E27" i="3"/>
  <c r="D27" i="3"/>
  <c r="C27" i="3"/>
  <c r="B27" i="3"/>
  <c r="E18" i="3"/>
  <c r="G15" i="3"/>
  <c r="D15" i="3"/>
  <c r="C15" i="3"/>
  <c r="B15" i="3"/>
  <c r="E19" i="3" s="1"/>
  <c r="G13" i="3"/>
  <c r="F13" i="3"/>
  <c r="F15" i="3" s="1"/>
  <c r="E13" i="3"/>
  <c r="E15" i="3" s="1"/>
  <c r="D13" i="3"/>
  <c r="C13" i="3"/>
  <c r="E16" i="3" s="1"/>
  <c r="B13" i="3"/>
  <c r="E17" i="3" s="1"/>
  <c r="G97" i="3" l="1"/>
</calcChain>
</file>

<file path=xl/sharedStrings.xml><?xml version="1.0" encoding="utf-8"?>
<sst xmlns="http://schemas.openxmlformats.org/spreadsheetml/2006/main" count="1721" uniqueCount="1433">
  <si>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</si>
  <si>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</si>
  <si>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</si>
  <si>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</si>
  <si>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rPr>
        <sz val="12"/>
        <color theme="1"/>
        <rFont val="Calibri"/>
        <family val="2"/>
      </rPr>
      <t xml:space="preserve">2. Several questions use dropdown lists. </t>
    </r>
    <r>
      <rPr>
        <b/>
        <sz val="12"/>
        <color theme="1"/>
        <rFont val="Calibri"/>
        <family val="2"/>
      </rPr>
      <t xml:space="preserve">Please click into the cell for the dropdown area to show </t>
    </r>
    <r>
      <rPr>
        <sz val="12"/>
        <color theme="1"/>
        <rFont val="Calibri"/>
        <family val="2"/>
      </rPr>
      <t xml:space="preserve">on the right hand side of the cell. </t>
    </r>
  </si>
  <si>
    <t xml:space="preserve">3. This file is unlocked and may be adjusted as needed. The mutli-select questions and dropdown questions use validations in separate tabs listed below. </t>
  </si>
  <si>
    <t xml:space="preserve">4. Please contact the College Board with any questions about this template: </t>
  </si>
  <si>
    <t>collegesurvey@collegeboard.org</t>
  </si>
  <si>
    <t>A. General Information</t>
  </si>
  <si>
    <t xml:space="preserve">A0. Respondent Information (not for publication) </t>
  </si>
  <si>
    <t>First Name:</t>
  </si>
  <si>
    <t>Suzanne</t>
  </si>
  <si>
    <t>Last Name:</t>
  </si>
  <si>
    <t>Smith</t>
  </si>
  <si>
    <t>Title:</t>
  </si>
  <si>
    <t>Associate Vice President for Enterprise Data Analytics</t>
  </si>
  <si>
    <t>Office:</t>
  </si>
  <si>
    <t>Enterprise Data Analytics and Augustana Research Institute</t>
  </si>
  <si>
    <t>Address:</t>
  </si>
  <si>
    <t>2001 S Summit Ave</t>
  </si>
  <si>
    <t>City:</t>
  </si>
  <si>
    <t>Sioux Falls</t>
  </si>
  <si>
    <t>State:</t>
  </si>
  <si>
    <t>South Dakota</t>
  </si>
  <si>
    <t>Zip:</t>
  </si>
  <si>
    <t xml:space="preserve">Country: </t>
  </si>
  <si>
    <t>United States</t>
  </si>
  <si>
    <t xml:space="preserve">Phone Number: </t>
  </si>
  <si>
    <t>605-274-5010</t>
  </si>
  <si>
    <t>Extension:</t>
  </si>
  <si>
    <t xml:space="preserve">Email Address: </t>
  </si>
  <si>
    <t>suzanne.smith@augie.edu</t>
  </si>
  <si>
    <r>
      <rPr>
        <sz val="12"/>
        <color theme="1"/>
        <rFont val="Calibri"/>
        <family val="2"/>
      </rPr>
      <t xml:space="preserve">Are your responses to the CDS posted for reference on your institution's website? </t>
    </r>
    <r>
      <rPr>
        <i/>
        <sz val="12"/>
        <color theme="1"/>
        <rFont val="Calibri"/>
        <family val="2"/>
      </rPr>
      <t>(click to select from dropdown)</t>
    </r>
  </si>
  <si>
    <t>Yes</t>
  </si>
  <si>
    <t>If yes, please provide a direct link to the posted CDS responses:</t>
  </si>
  <si>
    <t>augie.edu/cds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</si>
  <si>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</si>
  <si>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</si>
  <si>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</si>
  <si>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</si>
  <si>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</si>
  <si>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</si>
  <si>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Augustana University</t>
  </si>
  <si>
    <t>Street Address:</t>
  </si>
  <si>
    <t>Main Institution Phone Number:</t>
  </si>
  <si>
    <t>Main Institution Website:</t>
  </si>
  <si>
    <t>www.augie.edu</t>
  </si>
  <si>
    <t>Main Institution Email:</t>
  </si>
  <si>
    <t>admission@augie.edu</t>
  </si>
  <si>
    <t xml:space="preserve">Please enter Admissions Office information below: </t>
  </si>
  <si>
    <t xml:space="preserve">Street Address: </t>
  </si>
  <si>
    <t>2100 S Summit Ave</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</si>
  <si>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</si>
  <si>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</si>
  <si>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</si>
  <si>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</si>
  <si>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</si>
  <si>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https://admission.augie.edu/apply/</t>
  </si>
  <si>
    <t>If you have a mailing address other than the one listed above to which applications should be sent, please provide:</t>
  </si>
  <si>
    <r>
      <rPr>
        <b/>
        <sz val="14"/>
        <color theme="1"/>
        <rFont val="Calibri"/>
        <family val="2"/>
      </rPr>
      <t xml:space="preserve">A2. Source of Institutional Control: </t>
    </r>
    <r>
      <rPr>
        <i/>
        <sz val="14"/>
        <color theme="1"/>
        <rFont val="Calibri (Body)"/>
      </rPr>
      <t>(click to select from dropdown)</t>
    </r>
  </si>
  <si>
    <t>Private (Nonprofit)</t>
  </si>
  <si>
    <r>
      <rPr>
        <b/>
        <sz val="14"/>
        <color theme="1"/>
        <rFont val="Calibri"/>
        <family val="2"/>
      </rPr>
      <t xml:space="preserve">A3. Classify your undergraduate institution: </t>
    </r>
    <r>
      <rPr>
        <i/>
        <sz val="14"/>
        <color theme="1"/>
        <rFont val="Calibri (Body)"/>
      </rPr>
      <t>(click to select from dropdown)</t>
    </r>
  </si>
  <si>
    <t>Coeducational</t>
  </si>
  <si>
    <r>
      <rPr>
        <b/>
        <sz val="14"/>
        <color theme="1"/>
        <rFont val="Calibri"/>
        <family val="2"/>
      </rPr>
      <t xml:space="preserve">A4. Academic year calendar: </t>
    </r>
    <r>
      <rPr>
        <i/>
        <sz val="14"/>
        <color theme="1"/>
        <rFont val="Calibri (Body)"/>
      </rPr>
      <t>(click to select from dropdown)</t>
    </r>
  </si>
  <si>
    <t>4-1-4</t>
  </si>
  <si>
    <t xml:space="preserve">A4A. Describe if calendar differs by program or other: </t>
  </si>
  <si>
    <r>
      <rPr>
        <b/>
        <sz val="14"/>
        <color theme="1"/>
        <rFont val="Calibri"/>
        <family val="2"/>
      </rP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</si>
  <si>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</si>
  <si>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</si>
  <si>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</si>
  <si>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</si>
  <si>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</si>
  <si>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</si>
  <si>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</si>
  <si>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</si>
  <si>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</si>
  <si>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</si>
  <si>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</si>
  <si>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</si>
  <si>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</si>
  <si>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</si>
  <si>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https://www.augie.edu/about/office-diversity-equity-inclusion</t>
  </si>
  <si>
    <t>END OF SECTION A</t>
  </si>
  <si>
    <t>B. ENROLLMENT AND PERSISTENCE</t>
  </si>
  <si>
    <t xml:space="preserve">B1. Institutional Enrollment </t>
  </si>
  <si>
    <r>
      <rPr>
        <sz val="11"/>
        <color rgb="FF000000"/>
        <rFont val="Calibri"/>
        <family val="2"/>
      </rPr>
      <t xml:space="preserve">Provide numbers of students for each of the following categories as of the institution’s official fall reporting date or as of </t>
    </r>
    <r>
      <rPr>
        <b/>
        <u/>
        <sz val="11"/>
        <color rgb="FF000000"/>
        <rFont val="Calibri"/>
        <family val="2"/>
      </rPr>
      <t>October 15, 2023</t>
    </r>
    <r>
      <rPr>
        <sz val="11"/>
        <color rgb="FF000000"/>
        <rFont val="Calibri"/>
        <family val="2"/>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</si>
  <si>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u/>
        <sz val="11"/>
        <color theme="1"/>
        <rFont val="Calibri"/>
        <family val="2"/>
      </rPr>
      <t xml:space="preserve"> For more information on how to report study abroad students,</t>
    </r>
    <r>
      <rPr>
        <u/>
        <sz val="11"/>
        <color theme="4"/>
        <rFont val="Calibri"/>
        <family val="2"/>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</si>
  <si>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</si>
  <si>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</si>
  <si>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</si>
  <si>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</si>
  <si>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</si>
  <si>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</si>
  <si>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</si>
  <si>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</si>
  <si>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</si>
  <si>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</si>
  <si>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</si>
  <si>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</si>
  <si>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</si>
  <si>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</si>
  <si>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</si>
  <si>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</si>
  <si>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</si>
  <si>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</si>
  <si>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</si>
  <si>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</si>
  <si>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</si>
  <si>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</si>
  <si>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</si>
  <si>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</si>
  <si>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</si>
  <si>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</si>
  <si>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rPr>
        <sz val="11"/>
        <color theme="1"/>
        <rFont val="Calibri"/>
        <family val="2"/>
      </rPr>
      <t xml:space="preserve">Provide numbers of undergraduate students for each of the following categories as of the institution’s official fall reporting date or as of </t>
    </r>
    <r>
      <rPr>
        <b/>
        <u/>
        <sz val="11"/>
        <color theme="1"/>
        <rFont val="Calibri"/>
        <family val="2"/>
      </rPr>
      <t>October 15, 2023</t>
    </r>
    <r>
      <rPr>
        <sz val="11"/>
        <color theme="1"/>
        <rFont val="Calibri"/>
        <family val="2"/>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</si>
  <si>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</si>
  <si>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</si>
  <si>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</si>
  <si>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rPr>
        <sz val="11"/>
        <color theme="1"/>
        <rFont val="Calibri"/>
        <family val="2"/>
      </rPr>
      <t xml:space="preserve">4. New guidance from IPEDS for reporting aggregate data: </t>
    </r>
    <r>
      <rPr>
        <i/>
        <sz val="11"/>
        <color theme="1"/>
        <rFont val="Calibri"/>
        <family val="2"/>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color theme="1"/>
        <rFont val="Calibri"/>
        <family val="2"/>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</si>
  <si>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</si>
  <si>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</si>
  <si>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</si>
  <si>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rPr>
      <t xml:space="preserve">Degree-seeking Undergraduates </t>
    </r>
    <r>
      <rPr>
        <sz val="12"/>
        <color theme="1"/>
        <rFont val="Calibri"/>
        <family val="2"/>
      </rPr>
      <t xml:space="preserve">
(include first-time, first-year)</t>
    </r>
  </si>
  <si>
    <r>
      <rPr>
        <b/>
        <sz val="12"/>
        <color theme="1"/>
        <rFont val="Calibri"/>
        <family val="2"/>
      </rPr>
      <t xml:space="preserve">Total Undergraduates </t>
    </r>
    <r>
      <rPr>
        <sz val="12"/>
        <color theme="1"/>
        <rFont val="Calibri"/>
        <family val="2"/>
      </rPr>
      <t xml:space="preserve">
(both degree-seeking and non-degree-seeking)</t>
    </r>
  </si>
  <si>
    <t>International (nonresidents)</t>
  </si>
  <si>
    <r>
      <rPr>
        <b/>
        <sz val="11"/>
        <color rgb="FF000000"/>
        <rFont val="Calibri"/>
        <family val="2"/>
      </rPr>
      <t>Hispanic/</t>
    </r>
    <r>
      <rPr>
        <b/>
        <sz val="11"/>
        <color theme="1"/>
        <rFont val="Calibri"/>
        <family val="2"/>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</si>
  <si>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</si>
  <si>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</si>
  <si>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</si>
  <si>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</si>
  <si>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</si>
  <si>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</si>
  <si>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</si>
  <si>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</si>
  <si>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</si>
  <si>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rPr>
        <sz val="11"/>
        <color rgb="FF000000"/>
        <rFont val="Calibri"/>
        <family val="2"/>
      </rPr>
      <t xml:space="preserve">Number of degrees awarded by your institution from </t>
    </r>
    <r>
      <rPr>
        <u/>
        <sz val="11"/>
        <color rgb="FF000000"/>
        <rFont val="Calibri"/>
        <family val="2"/>
      </rPr>
      <t>July 1, 2022, to June 30, 2023</t>
    </r>
    <r>
      <rPr>
        <sz val="11"/>
        <color rgb="FF000000"/>
        <rFont val="Calibri"/>
        <family val="2"/>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</si>
  <si>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</si>
  <si>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</si>
  <si>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</si>
  <si>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</si>
  <si>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</si>
  <si>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</si>
  <si>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</si>
  <si>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</si>
  <si>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</si>
  <si>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</si>
  <si>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rPr>
        <sz val="12"/>
        <color rgb="FF000000"/>
        <rFont val="Calibri"/>
        <family val="2"/>
      </rPr>
      <t xml:space="preserve">The items in this section correspond to data elements collected by the </t>
    </r>
    <r>
      <rPr>
        <sz val="12"/>
        <color theme="1"/>
        <rFont val="Calibri"/>
        <family val="2"/>
      </rPr>
      <t>IPEDS Web-based Data Collection System’s</t>
    </r>
    <r>
      <rPr>
        <sz val="12"/>
        <color rgb="FF000000"/>
        <rFont val="Calibri"/>
        <family val="2"/>
      </rPr>
      <t xml:space="preserve"> Graduation Rate Survey (GRS).</t>
    </r>
  </si>
  <si>
    <t xml:space="preserve">For complete instructions and definitions of data elements, see the IPEDS GRS Forms and Instructions for the 2023-2024 Survey. https://nces.ed.gov/ipeds/use-the-data/survey-components/9/graduation-rates </t>
  </si>
  <si>
    <r>
      <rPr>
        <b/>
        <sz val="12"/>
        <color rgb="FF000000"/>
        <rFont val="Calibri"/>
        <family val="2"/>
      </rPr>
      <t>In</t>
    </r>
    <r>
      <rPr>
        <b/>
        <sz val="12"/>
        <color rgb="FF333333"/>
        <rFont val="Calibri"/>
        <family val="2"/>
      </rPr>
      <t xml:space="preserve"> the following section for bachelor’s or equivalent programs, please disaggregate the Fall 2016 and Fall 2017 cohorts 
(formerly CDS B4-B11) into four groups:</t>
    </r>
  </si>
  <si>
    <r>
      <rPr>
        <sz val="12"/>
        <color rgb="FF000000"/>
        <rFont val="Calibri"/>
        <family val="2"/>
      </rP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</si>
  <si>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</si>
  <si>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</si>
  <si>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</si>
  <si>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</si>
  <si>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</si>
  <si>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rPr>
      <t>A. Initial 2017 cohort</t>
    </r>
    <r>
      <rPr>
        <sz val="12"/>
        <color theme="1"/>
        <rFont val="Calibri"/>
        <family val="2"/>
      </rPr>
      <t xml:space="preserve"> of first-time, full-time, bachelor's (or equivalent) degree-seeking undergraduate students</t>
    </r>
  </si>
  <si>
    <r>
      <rPr>
        <b/>
        <sz val="12"/>
        <color theme="1"/>
        <rFont val="Calibri"/>
        <family val="2"/>
      </rPr>
      <t>B. Of the Initial 2017 cohort, how many did not persist and did not graduate</t>
    </r>
    <r>
      <rPr>
        <sz val="12"/>
        <color theme="1"/>
        <rFont val="Calibri"/>
        <family val="2"/>
      </rPr>
      <t xml:space="preserve"> for any of the following reasons: </t>
    </r>
    <r>
      <rPr>
        <i/>
        <sz val="12"/>
        <color theme="1"/>
        <rFont val="Calibri"/>
        <family val="2"/>
      </rPr>
      <t xml:space="preserve">(report total allowable exclusions) </t>
    </r>
    <r>
      <rPr>
        <sz val="12"/>
        <color theme="1"/>
        <rFont val="Calibri"/>
        <family val="2"/>
      </rPr>
      <t xml:space="preserve">
- Deceased  
- Armed Forces 
- Official church mission
- Permanently Disabled
- Foreign Aid Service of the Federal Government
</t>
    </r>
  </si>
  <si>
    <r>
      <rPr>
        <b/>
        <sz val="12"/>
        <color theme="1"/>
        <rFont val="Calibri"/>
        <family val="2"/>
      </rPr>
      <t>C. Final 2017 cohort</t>
    </r>
    <r>
      <rPr>
        <sz val="12"/>
        <color theme="1"/>
        <rFont val="Calibri"/>
        <family val="2"/>
      </rPr>
      <t>, after adjusting for allowable exclusions</t>
    </r>
  </si>
  <si>
    <r>
      <rPr>
        <b/>
        <sz val="12"/>
        <color theme="1"/>
        <rFont val="Calibri"/>
        <family val="2"/>
      </rPr>
      <t xml:space="preserve">D. Of the initial 2017 cohort, how many completed the program in four years or less </t>
    </r>
    <r>
      <rPr>
        <sz val="12"/>
        <color theme="1"/>
        <rFont val="Calibri"/>
        <family val="2"/>
      </rPr>
      <t xml:space="preserve">(by Aug. 31, 2021)? </t>
    </r>
  </si>
  <si>
    <r>
      <rPr>
        <b/>
        <sz val="12"/>
        <color theme="1"/>
        <rFont val="Calibri"/>
        <family val="2"/>
      </rPr>
      <t>E. Of the initial 2017 cohort, how many completed the program in more than four years but in five years or less</t>
    </r>
    <r>
      <rPr>
        <sz val="12"/>
        <color theme="1"/>
        <rFont val="Calibri"/>
        <family val="2"/>
      </rPr>
      <t xml:space="preserve"> (after Aug. 31, 2021 and by Aug. 31, 2022)?</t>
    </r>
  </si>
  <si>
    <r>
      <rPr>
        <b/>
        <sz val="12"/>
        <color theme="1"/>
        <rFont val="Calibri"/>
        <family val="2"/>
      </rPr>
      <t>F. Of the initial 2017 cohort, how many completed the program in more than five years but in six years or less</t>
    </r>
    <r>
      <rPr>
        <sz val="12"/>
        <color theme="1"/>
        <rFont val="Calibri"/>
        <family val="2"/>
      </rPr>
      <t xml:space="preserve"> (after Aug. 31, 2022 and by Aug. 31, 2023)?</t>
    </r>
  </si>
  <si>
    <r>
      <rPr>
        <b/>
        <sz val="12"/>
        <color theme="1"/>
        <rFont val="Calibri"/>
        <family val="2"/>
      </rPr>
      <t xml:space="preserve">G. Total graduating within six years
</t>
    </r>
    <r>
      <rPr>
        <i/>
        <sz val="12"/>
        <color theme="1"/>
        <rFont val="Calibri"/>
        <family val="2"/>
      </rPr>
      <t>(Sum of D., E., and F.)</t>
    </r>
  </si>
  <si>
    <r>
      <rPr>
        <b/>
        <sz val="12"/>
        <color theme="1"/>
        <rFont val="Calibri"/>
        <family val="2"/>
      </rPr>
      <t xml:space="preserve">H. Six-year graduation rate for 2017 cohort
</t>
    </r>
    <r>
      <rPr>
        <i/>
        <sz val="12"/>
        <color theme="1"/>
        <rFont val="Calibri"/>
        <family val="2"/>
      </rPr>
      <t>(G. divided by C.)</t>
    </r>
    <r>
      <rPr>
        <b/>
        <sz val="12"/>
        <color theme="1"/>
        <rFont val="Calibri"/>
        <family val="2"/>
      </rPr>
      <t xml:space="preserve"> </t>
    </r>
  </si>
  <si>
    <t xml:space="preserve">2016 COHORT (AY - 8) </t>
  </si>
  <si>
    <r>
      <rPr>
        <b/>
        <sz val="12"/>
        <color theme="1"/>
        <rFont val="Calibri"/>
        <family val="2"/>
      </rPr>
      <t>A. Initial 2016 cohort</t>
    </r>
    <r>
      <rPr>
        <sz val="12"/>
        <color theme="1"/>
        <rFont val="Calibri"/>
        <family val="2"/>
      </rPr>
      <t xml:space="preserve"> of first-time, full-time, bachelor's (or equivalent) degree-seeking undergraduate students</t>
    </r>
  </si>
  <si>
    <r>
      <rPr>
        <b/>
        <sz val="12"/>
        <color theme="1"/>
        <rFont val="Calibri"/>
        <family val="2"/>
      </rPr>
      <t>B. Of the Initial 2016 cohort, how many did not persist and did not graduate</t>
    </r>
    <r>
      <rPr>
        <sz val="12"/>
        <color theme="1"/>
        <rFont val="Calibri"/>
        <family val="2"/>
      </rPr>
      <t xml:space="preserve"> for any of the following reasons: </t>
    </r>
    <r>
      <rPr>
        <i/>
        <sz val="12"/>
        <color theme="1"/>
        <rFont val="Calibri"/>
        <family val="2"/>
      </rPr>
      <t xml:space="preserve">(report total allowable exclusions) </t>
    </r>
    <r>
      <rPr>
        <sz val="12"/>
        <color theme="1"/>
        <rFont val="Calibri"/>
        <family val="2"/>
      </rPr>
      <t xml:space="preserve">
- Deceased           - Permanently Disabled
- Armed Forces    - Foreign Aid Service of the Federal Government
- Official church missions</t>
    </r>
  </si>
  <si>
    <r>
      <rPr>
        <b/>
        <sz val="12"/>
        <color theme="1"/>
        <rFont val="Calibri"/>
        <family val="2"/>
      </rPr>
      <t>C. Final 2016 cohort</t>
    </r>
    <r>
      <rPr>
        <sz val="12"/>
        <color theme="1"/>
        <rFont val="Calibri"/>
        <family val="2"/>
      </rPr>
      <t>, after adjusting for allowable exclusions</t>
    </r>
  </si>
  <si>
    <r>
      <rPr>
        <b/>
        <sz val="12"/>
        <color theme="1"/>
        <rFont val="Calibri"/>
        <family val="2"/>
      </rPr>
      <t xml:space="preserve">D. Of the initial 2016 cohort, how many completed the program in four years or less </t>
    </r>
    <r>
      <rPr>
        <sz val="12"/>
        <color theme="1"/>
        <rFont val="Calibri"/>
        <family val="2"/>
      </rPr>
      <t xml:space="preserve">(by Aug. 31, 2020)? </t>
    </r>
  </si>
  <si>
    <r>
      <rPr>
        <b/>
        <sz val="12"/>
        <color theme="1"/>
        <rFont val="Calibri"/>
        <family val="2"/>
      </rPr>
      <t>E. Of the initial 2016 cohort, how many completed the program in more than four years but in five years or less</t>
    </r>
    <r>
      <rPr>
        <sz val="12"/>
        <color theme="1"/>
        <rFont val="Calibri"/>
        <family val="2"/>
      </rPr>
      <t xml:space="preserve"> (after Aug. 31, 2020 and by Aug. 31, 2021)?</t>
    </r>
  </si>
  <si>
    <r>
      <rPr>
        <b/>
        <sz val="12"/>
        <color theme="1"/>
        <rFont val="Calibri"/>
        <family val="2"/>
      </rPr>
      <t>F. Of the initial 2016 cohort, how many completed the program in more than five years but in six years or less</t>
    </r>
    <r>
      <rPr>
        <sz val="12"/>
        <color theme="1"/>
        <rFont val="Calibri"/>
        <family val="2"/>
      </rPr>
      <t xml:space="preserve"> (after Aug. 31, 2021 and by Aug. 31, 2022)?</t>
    </r>
  </si>
  <si>
    <r>
      <rPr>
        <b/>
        <sz val="12"/>
        <color theme="1"/>
        <rFont val="Calibri"/>
        <family val="2"/>
      </rPr>
      <t xml:space="preserve">G. Total graduating within six years
</t>
    </r>
    <r>
      <rPr>
        <i/>
        <sz val="12"/>
        <color theme="1"/>
        <rFont val="Calibri"/>
        <family val="2"/>
      </rPr>
      <t>(Sum of D., E., and F.)</t>
    </r>
  </si>
  <si>
    <r>
      <rPr>
        <b/>
        <sz val="12"/>
        <color theme="1"/>
        <rFont val="Calibri"/>
        <family val="2"/>
      </rPr>
      <t xml:space="preserve">H. Six-year graduation rate for 2016 cohort
</t>
    </r>
    <r>
      <rPr>
        <i/>
        <sz val="12"/>
        <color theme="1"/>
        <rFont val="Calibri"/>
        <family val="2"/>
      </rPr>
      <t>(G. divided by C.)</t>
    </r>
    <r>
      <rPr>
        <b/>
        <sz val="12"/>
        <color theme="1"/>
        <rFont val="Calibri"/>
        <family val="2"/>
      </rPr>
      <t xml:space="preserve"> </t>
    </r>
  </si>
  <si>
    <t>Two-Year Institutions - Graduation, Completion Counts</t>
  </si>
  <si>
    <t>Please provide data for the 2020 cohort if available. If 2020 cohort data are not available, provide data for the 2019 cohort.</t>
  </si>
  <si>
    <t>2020 Cohort</t>
  </si>
  <si>
    <t>2019 Cohort</t>
  </si>
  <si>
    <t xml:space="preserve">B12. Initial cohort, total of first-time, full-time degree/certificate-seeking students: </t>
  </si>
  <si>
    <r>
      <rPr>
        <b/>
        <sz val="11"/>
        <color theme="1"/>
        <rFont val="Calibri"/>
        <family val="2"/>
      </rPr>
      <t>B13. Of the initial cohort, how many did not persist and did not graduate</t>
    </r>
    <r>
      <rPr>
        <sz val="11"/>
        <color theme="1"/>
        <rFont val="Calibri"/>
        <family val="2"/>
      </rPr>
      <t xml:space="preserve"> </t>
    </r>
    <r>
      <rPr>
        <b/>
        <sz val="11"/>
        <color theme="1"/>
        <rFont val="Calibri"/>
        <family val="2"/>
      </rPr>
      <t xml:space="preserve">for any of the following reasons: </t>
    </r>
    <r>
      <rPr>
        <i/>
        <sz val="11"/>
        <color theme="1"/>
        <rFont val="Calibri"/>
        <family val="2"/>
      </rPr>
      <t xml:space="preserve">(report total allowable exclusions) </t>
    </r>
    <r>
      <rPr>
        <sz val="11"/>
        <color theme="1"/>
        <rFont val="Calibri"/>
        <family val="2"/>
      </rPr>
      <t xml:space="preserve">
- Deceased           - Permanently Disabled
- Armed Forces    - Foreign Aid Service of the Federal Government
- Official church missions</t>
    </r>
  </si>
  <si>
    <r>
      <rPr>
        <b/>
        <sz val="11"/>
        <color theme="1"/>
        <rFont val="Calibri"/>
        <family val="2"/>
      </rPr>
      <t>B14. Final cohort</t>
    </r>
    <r>
      <rPr>
        <sz val="11"/>
        <color theme="1"/>
        <rFont val="Calibri"/>
        <family val="2"/>
      </rPr>
      <t xml:space="preserve">, after adjusting for allowable exclusions: </t>
    </r>
  </si>
  <si>
    <r>
      <rPr>
        <b/>
        <sz val="11"/>
        <color theme="1"/>
        <rFont val="Calibri"/>
        <family val="2"/>
      </rPr>
      <t>B15. Completers of programs of less than two years</t>
    </r>
    <r>
      <rPr>
        <sz val="11"/>
        <color theme="1"/>
        <rFont val="Calibri"/>
        <family val="2"/>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</si>
  <si>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</si>
  <si>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</si>
  <si>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</si>
  <si>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</si>
  <si>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</si>
  <si>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</si>
  <si>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</si>
  <si>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</si>
  <si>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</si>
  <si>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</si>
  <si>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</si>
  <si>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</si>
  <si>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</si>
  <si>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rPr>
      <t xml:space="preserve">Total </t>
    </r>
    <r>
      <rPr>
        <sz val="12"/>
        <color rgb="FF000000"/>
        <rFont val="Calibri"/>
        <family val="2"/>
      </rPr>
      <t xml:space="preserve">first-time, first-year students who </t>
    </r>
    <r>
      <rPr>
        <b/>
        <sz val="12"/>
        <color rgb="FF000000"/>
        <rFont val="Calibri"/>
        <family val="2"/>
      </rPr>
      <t>applied</t>
    </r>
    <r>
      <rPr>
        <sz val="12"/>
        <color rgb="FF000000"/>
        <rFont val="Calibri"/>
        <family val="2"/>
      </rPr>
      <t xml:space="preserve"> in Fall 2023</t>
    </r>
  </si>
  <si>
    <r>
      <rPr>
        <b/>
        <sz val="12"/>
        <color rgb="FF000000"/>
        <rFont val="Calibri"/>
        <family val="2"/>
      </rPr>
      <t>Total</t>
    </r>
    <r>
      <rPr>
        <sz val="12"/>
        <color rgb="FF000000"/>
        <rFont val="Calibri"/>
        <family val="2"/>
      </rPr>
      <t xml:space="preserve"> first-time, first-year students </t>
    </r>
    <r>
      <rPr>
        <b/>
        <sz val="12"/>
        <color rgb="FF000000"/>
        <rFont val="Calibri"/>
        <family val="2"/>
      </rPr>
      <t>admitted</t>
    </r>
    <r>
      <rPr>
        <sz val="12"/>
        <color rgb="FF000000"/>
        <rFont val="Calibri"/>
        <family val="2"/>
      </rPr>
      <t xml:space="preserve"> in Fall 2023</t>
    </r>
  </si>
  <si>
    <r>
      <rPr>
        <b/>
        <sz val="12"/>
        <color rgb="FF000000"/>
        <rFont val="Calibri"/>
        <family val="2"/>
      </rPr>
      <t>Total</t>
    </r>
    <r>
      <rPr>
        <sz val="12"/>
        <color rgb="FF000000"/>
        <rFont val="Calibri"/>
        <family val="2"/>
      </rPr>
      <t xml:space="preserve"> first-time, first-year students </t>
    </r>
    <r>
      <rPr>
        <b/>
        <sz val="12"/>
        <color rgb="FF000000"/>
        <rFont val="Calibri"/>
        <family val="2"/>
      </rPr>
      <t>enrolled</t>
    </r>
    <r>
      <rPr>
        <sz val="12"/>
        <color rgb="FF000000"/>
        <rFont val="Calibri"/>
        <family val="2"/>
      </rPr>
      <t xml:space="preserve"> in Fall 2023</t>
    </r>
  </si>
  <si>
    <r>
      <rPr>
        <b/>
        <sz val="12"/>
        <color theme="1"/>
        <rFont val="Calibri"/>
        <family val="2"/>
      </rPr>
      <t>Full-time</t>
    </r>
    <r>
      <rPr>
        <sz val="12"/>
        <color theme="1"/>
        <rFont val="Calibri"/>
        <family val="2"/>
      </rPr>
      <t xml:space="preserve">, first-time, first-year students </t>
    </r>
    <r>
      <rPr>
        <b/>
        <sz val="12"/>
        <color theme="1"/>
        <rFont val="Calibri"/>
        <family val="2"/>
      </rPr>
      <t>enrolled</t>
    </r>
    <r>
      <rPr>
        <sz val="12"/>
        <color theme="1"/>
        <rFont val="Calibri"/>
        <family val="2"/>
      </rPr>
      <t xml:space="preserve"> in Fall 2023</t>
    </r>
  </si>
  <si>
    <r>
      <rPr>
        <b/>
        <sz val="12"/>
        <color rgb="FF000000"/>
        <rFont val="Calibri"/>
        <family val="2"/>
      </rPr>
      <t>Part-time</t>
    </r>
    <r>
      <rPr>
        <sz val="12"/>
        <color rgb="FF000000"/>
        <rFont val="Calibri"/>
        <family val="2"/>
      </rPr>
      <t xml:space="preserve">, first-time, first-year students </t>
    </r>
    <r>
      <rPr>
        <b/>
        <sz val="12"/>
        <color rgb="FF000000"/>
        <rFont val="Calibri"/>
        <family val="2"/>
      </rPr>
      <t>enrolled</t>
    </r>
    <r>
      <rPr>
        <sz val="12"/>
        <color rgb="FF000000"/>
        <rFont val="Calibri"/>
        <family val="2"/>
      </rPr>
      <t xml:space="preserve"> in Fall 2023</t>
    </r>
  </si>
  <si>
    <t>In-State</t>
  </si>
  <si>
    <t>Out-of-State</t>
  </si>
  <si>
    <t>International</t>
  </si>
  <si>
    <r>
      <rPr>
        <sz val="12"/>
        <color rgb="FF000000"/>
        <rFont val="Calibri"/>
        <family val="2"/>
      </rPr>
      <t xml:space="preserve">Total first-time, first-year (degree seeking) who </t>
    </r>
    <r>
      <rPr>
        <b/>
        <sz val="12"/>
        <color rgb="FF000000"/>
        <rFont val="Calibri"/>
        <family val="2"/>
      </rPr>
      <t>applied</t>
    </r>
  </si>
  <si>
    <r>
      <rPr>
        <sz val="12"/>
        <color rgb="FF000000"/>
        <rFont val="Calibri"/>
        <family val="2"/>
      </rPr>
      <t xml:space="preserve">Total first-time, first-year (degree seeking) who were </t>
    </r>
    <r>
      <rPr>
        <b/>
        <sz val="12"/>
        <color rgb="FF000000"/>
        <rFont val="Calibri"/>
        <family val="2"/>
      </rPr>
      <t>admitted</t>
    </r>
  </si>
  <si>
    <r>
      <rPr>
        <sz val="12"/>
        <color theme="1"/>
        <rFont val="Calibri"/>
        <family val="2"/>
      </rPr>
      <t xml:space="preserve">Total first-time, first-year (degree seeking) </t>
    </r>
    <r>
      <rPr>
        <b/>
        <sz val="12"/>
        <color theme="1"/>
        <rFont val="Calibri"/>
        <family val="2"/>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</si>
  <si>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</si>
  <si>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</si>
  <si>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</si>
  <si>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No</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</si>
  <si>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</si>
  <si>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</si>
  <si>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</si>
  <si>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</si>
  <si>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</si>
  <si>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</si>
  <si>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</si>
  <si>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</si>
  <si>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</si>
  <si>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rPr>
        <sz val="12"/>
        <color theme="1"/>
        <rFont val="Calibri"/>
        <family val="2"/>
      </rPr>
      <t xml:space="preserve">Does your institution require high school completion for degree-seeking entering students? </t>
    </r>
    <r>
      <rPr>
        <i/>
        <sz val="12"/>
        <color theme="1"/>
        <rFont val="Calibri"/>
        <family val="2"/>
      </rPr>
      <t xml:space="preserve">Select from dropdown. </t>
    </r>
  </si>
  <si>
    <t>High school diploma is required and GED is accepted</t>
  </si>
  <si>
    <t>C4. Admission Requirements: General College-Prepatory Program</t>
  </si>
  <si>
    <r>
      <rPr>
        <sz val="12"/>
        <color theme="1"/>
        <rFont val="Calibri"/>
        <family val="2"/>
      </rPr>
      <t xml:space="preserve">Does your institution require OR recommend a general college-preparatory program for degree-seeking students? </t>
    </r>
    <r>
      <rPr>
        <i/>
        <sz val="12"/>
        <color theme="1"/>
        <rFont val="Calibri"/>
        <family val="2"/>
      </rPr>
      <t>Select from dropdown.</t>
    </r>
  </si>
  <si>
    <t>Recommend</t>
  </si>
  <si>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</si>
  <si>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</si>
  <si>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</si>
  <si>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</si>
  <si>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</si>
  <si>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</si>
  <si>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Mathematics</t>
  </si>
  <si>
    <t>Science</t>
  </si>
  <si>
    <t xml:space="preserve">       of Science Units, how many units must be lab </t>
  </si>
  <si>
    <t>Foreign language</t>
  </si>
  <si>
    <t>Social Studies</t>
  </si>
  <si>
    <t>History</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</si>
  <si>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</si>
  <si>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</si>
  <si>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</si>
  <si>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</si>
  <si>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</si>
  <si>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</si>
  <si>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rPr>
        <sz val="12"/>
        <color theme="1"/>
        <rFont val="Calibri"/>
        <family val="2"/>
      </rP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rPr>
      <t>Select the most applicable response from the dropdown options.</t>
    </r>
  </si>
  <si>
    <t xml:space="preserve">If "Other" is selected, please include detail in the textbox below: </t>
  </si>
  <si>
    <t>C7. Basis for Selection: Relative Importance of Factors in Admission Decisions</t>
  </si>
  <si>
    <r>
      <rPr>
        <sz val="12"/>
        <color theme="1"/>
        <rFont val="Calibri"/>
        <family val="2"/>
      </rP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rPr>
      <t xml:space="preserve">select from the dropdown menus. </t>
    </r>
  </si>
  <si>
    <t>ACADEMIC</t>
  </si>
  <si>
    <t>Rigor of secondary school record</t>
  </si>
  <si>
    <t>Important</t>
  </si>
  <si>
    <t>Class rank</t>
  </si>
  <si>
    <t>Considered</t>
  </si>
  <si>
    <t xml:space="preserve">Academic Grade Point Average (GPA) </t>
  </si>
  <si>
    <t>Very Important</t>
  </si>
  <si>
    <t>Recommendations</t>
  </si>
  <si>
    <t>Standardized test scores</t>
  </si>
  <si>
    <t>Application essay</t>
  </si>
  <si>
    <t>NONACADEMIC</t>
  </si>
  <si>
    <t>Interview</t>
  </si>
  <si>
    <t>Extracurriculuar activities</t>
  </si>
  <si>
    <t>Talent/ability</t>
  </si>
  <si>
    <t>Not Considered</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</si>
  <si>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</si>
  <si>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</si>
  <si>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</si>
  <si>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</si>
  <si>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</si>
  <si>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</si>
  <si>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</si>
  <si>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</si>
  <si>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</si>
  <si>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</si>
  <si>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</si>
  <si>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</si>
  <si>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</si>
  <si>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</si>
  <si>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Not required for admission, but considered for some</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</si>
  <si>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</si>
  <si>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</si>
  <si>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</si>
  <si>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</si>
  <si>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</si>
  <si>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</si>
  <si>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Details about Augustana's test optional admission policy are available at https://www.augie.edu/admission/applying-augustana/augustana-university-test-optional-admission-policy</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</si>
  <si>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</si>
  <si>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</si>
  <si>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</si>
  <si>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rPr>
        <sz val="12"/>
        <color rgb="FF000000"/>
        <rFont val="Calibri"/>
        <family val="2"/>
      </rPr>
      <t xml:space="preserve">Provide information for </t>
    </r>
    <r>
      <rPr>
        <b/>
        <sz val="12"/>
        <color rgb="FF000000"/>
        <rFont val="Calibri"/>
        <family val="2"/>
      </rPr>
      <t xml:space="preserve">all enrolled, degree-seeking, full-time and part-time, first-time, first-year students </t>
    </r>
    <r>
      <rPr>
        <sz val="12"/>
        <color rgb="FF000000"/>
        <rFont val="Calibri"/>
        <family val="2"/>
      </rPr>
      <t xml:space="preserve">enrolled in </t>
    </r>
    <r>
      <rPr>
        <b/>
        <sz val="12"/>
        <color rgb="FF000000"/>
        <rFont val="Calibri"/>
        <family val="2"/>
      </rPr>
      <t>Fall 2023</t>
    </r>
    <r>
      <rPr>
        <sz val="12"/>
        <color rgb="FF000000"/>
        <rFont val="Calibri"/>
        <family val="2"/>
      </rPr>
      <t xml:space="preserve">, including students who began studies during summer, international students/nonresidents, and students admitted under special arrangements. </t>
    </r>
    <r>
      <rPr>
        <b/>
        <sz val="12"/>
        <color rgb="FF000000"/>
        <rFont val="Calibri"/>
        <family val="2"/>
      </rPr>
      <t>Report the percent and number of first-time, first-year students enrolled in Fall 2023 who submitted national standardized (SAT/ACT) test scores.</t>
    </r>
    <r>
      <rPr>
        <sz val="12"/>
        <color rgb="FF000000"/>
        <rFont val="Calibri"/>
        <family val="2"/>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</si>
  <si>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</si>
  <si>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</si>
  <si>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</si>
  <si>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rPr>
        <sz val="12"/>
        <color theme="1"/>
        <rFont val="Calibri"/>
        <family val="2"/>
      </rPr>
      <t xml:space="preserve">4. If a student submitted multiple sets of scores for a single test, report this information according to how you use the data. 
</t>
    </r>
    <r>
      <rPr>
        <i/>
        <sz val="12"/>
        <color theme="1"/>
        <rFont val="Calibri"/>
        <family val="2"/>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</si>
  <si>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</si>
  <si>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</si>
  <si>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</si>
  <si>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</si>
  <si>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</si>
  <si>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</si>
  <si>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</si>
  <si>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rPr>
        <b/>
        <sz val="12"/>
        <color theme="1"/>
        <rFont val="Calibri"/>
        <family val="2"/>
      </rP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</si>
  <si>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</si>
  <si>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</si>
  <si>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</si>
  <si>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</si>
  <si>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</si>
  <si>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</si>
  <si>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</si>
  <si>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</si>
  <si>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</si>
  <si>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</si>
  <si>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rPr>
        <b/>
        <sz val="12"/>
        <color theme="1"/>
        <rFont val="Calibri"/>
        <family val="2"/>
      </rPr>
      <t xml:space="preserve">Percent of first-time, first-year students with scores in each range: 
</t>
    </r>
    <r>
      <rPr>
        <i/>
        <sz val="12"/>
        <color theme="1"/>
        <rFont val="Calibri"/>
        <family val="2"/>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</si>
  <si>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</si>
  <si>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</si>
  <si>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</si>
  <si>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</si>
  <si>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</si>
  <si>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</si>
  <si>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</si>
  <si>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</si>
  <si>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</si>
  <si>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</si>
  <si>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</si>
  <si>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</si>
  <si>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</si>
  <si>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</si>
  <si>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</si>
  <si>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</si>
  <si>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</si>
  <si>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</si>
  <si>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</si>
  <si>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</si>
  <si>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</si>
  <si>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</si>
  <si>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</si>
  <si>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</si>
  <si>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</si>
  <si>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</si>
  <si>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</si>
  <si>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</si>
  <si>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</si>
  <si>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</si>
  <si>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</si>
  <si>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</si>
  <si>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</si>
  <si>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</si>
  <si>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</si>
  <si>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</si>
  <si>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</si>
  <si>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</si>
  <si>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</si>
  <si>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</si>
  <si>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</si>
  <si>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</si>
  <si>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</si>
  <si>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</si>
  <si>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</si>
  <si>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</si>
  <si>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</si>
  <si>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</si>
  <si>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</si>
  <si>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</si>
  <si>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</si>
  <si>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</si>
  <si>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</si>
  <si>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</si>
  <si>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</si>
  <si>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</si>
  <si>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</si>
  <si>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</si>
  <si>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</si>
  <si>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</si>
  <si>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</si>
  <si>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</si>
  <si>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</si>
  <si>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</si>
  <si>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</si>
  <si>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</si>
  <si>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</si>
  <si>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</si>
  <si>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</si>
  <si>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</si>
  <si>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Rolling</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</si>
  <si>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</si>
  <si>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</si>
  <si>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</si>
  <si>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</si>
  <si>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</si>
  <si>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rPr>
        <sz val="12"/>
        <color theme="1"/>
        <rFont val="Calibri"/>
        <family val="2"/>
      </rPr>
      <t xml:space="preserve">What date do rolling notifications begin? </t>
    </r>
    <r>
      <rPr>
        <i/>
        <sz val="12"/>
        <color theme="1"/>
        <rFont val="Calibri"/>
        <family val="2"/>
      </rPr>
      <t>(MM/DD)</t>
    </r>
  </si>
  <si>
    <r>
      <rPr>
        <sz val="12"/>
        <color theme="1"/>
        <rFont val="Calibri"/>
        <family val="2"/>
      </rPr>
      <t xml:space="preserve">If notifications of admission decision are sent by specific date, please enter date: </t>
    </r>
    <r>
      <rPr>
        <i/>
        <sz val="12"/>
        <color theme="1"/>
        <rFont val="Calibri"/>
        <family val="2"/>
      </rPr>
      <t>(MM/DD)</t>
    </r>
  </si>
  <si>
    <t xml:space="preserve">C17. Reply Policy for Applicants  </t>
  </si>
  <si>
    <r>
      <rPr>
        <sz val="12"/>
        <color theme="1"/>
        <rFont val="Calibri"/>
        <family val="2"/>
      </rPr>
      <t xml:space="preserve">What is your institution's reply policy for admitted applicants? </t>
    </r>
    <r>
      <rPr>
        <i/>
        <sz val="12"/>
        <color theme="1"/>
        <rFont val="Calibri"/>
        <family val="2"/>
      </rPr>
      <t xml:space="preserve">(select from dropdown menu and related follow-up textbox) </t>
    </r>
  </si>
  <si>
    <t>Must reply by set date</t>
  </si>
  <si>
    <t>If you selected reply by May 1st or within a set number of weeks, please enter number of weeks:</t>
  </si>
  <si>
    <r>
      <rPr>
        <sz val="12"/>
        <color theme="1"/>
        <rFont val="Calibri"/>
        <family val="2"/>
      </rPr>
      <t xml:space="preserve">If you selected specific date, please enter the date here: </t>
    </r>
    <r>
      <rPr>
        <i/>
        <sz val="12"/>
        <color theme="1"/>
        <rFont val="Calibri"/>
        <family val="2"/>
      </rPr>
      <t>(MM/DD)</t>
    </r>
  </si>
  <si>
    <t xml:space="preserve">Please provide admitted applicant policy, if none of the above policies apply to your institution: </t>
  </si>
  <si>
    <r>
      <rPr>
        <sz val="12"/>
        <color theme="1"/>
        <rFont val="Calibri"/>
        <family val="2"/>
      </rPr>
      <t xml:space="preserve">Deadline for housing deposits: </t>
    </r>
    <r>
      <rPr>
        <i/>
        <sz val="12"/>
        <color theme="1"/>
        <rFont val="Calibri"/>
        <family val="2"/>
      </rPr>
      <t>(MM/DD)</t>
    </r>
  </si>
  <si>
    <t xml:space="preserve">Amount of housing deposit: </t>
  </si>
  <si>
    <t xml:space="preserve">Are housing deposits refundable if student does not enroll? </t>
  </si>
  <si>
    <t>Yes, in full</t>
  </si>
  <si>
    <t xml:space="preserve">C18. Deferred Admission </t>
  </si>
  <si>
    <t xml:space="preserve">Does your institution allow students to postpone enrollment after admission? </t>
  </si>
  <si>
    <t xml:space="preserve">If yes, what is the maximum period of postponement? </t>
  </si>
  <si>
    <t>1 year</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</si>
  <si>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</si>
  <si>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</si>
  <si>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</si>
  <si>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</si>
  <si>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</si>
  <si>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</si>
  <si>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</si>
  <si>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</si>
  <si>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</si>
  <si>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</si>
  <si>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For the Fall 2023 entering class: </t>
  </si>
  <si>
    <t xml:space="preserve">Number of early decision applications received by your institution: </t>
  </si>
  <si>
    <t xml:space="preserve">Number of applicants admitted under early decision plan: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</si>
  <si>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</si>
  <si>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</si>
  <si>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</si>
  <si>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</si>
  <si>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</si>
  <si>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</si>
  <si>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</si>
  <si>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Number of early action applications received by your institution: </t>
  </si>
  <si>
    <t xml:space="preserve">Number of applicants admitted under early action plan: </t>
  </si>
  <si>
    <t xml:space="preserve">Number of applicants enrolled under early action plan: </t>
  </si>
  <si>
    <t>END OF SECTION C</t>
  </si>
  <si>
    <t>D. TRANSFER ADMISSION</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</si>
  <si>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</si>
  <si>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</si>
  <si>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</si>
  <si>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</si>
  <si>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</si>
  <si>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</si>
  <si>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</si>
  <si>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</si>
  <si>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</si>
  <si>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</si>
  <si>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rPr>
        <sz val="12"/>
        <color theme="1"/>
        <rFont val="Calibri"/>
        <family val="2"/>
      </rPr>
      <t xml:space="preserve">Please indicate which terms for which transfer students may enroll: </t>
    </r>
    <r>
      <rPr>
        <i/>
        <sz val="12"/>
        <color theme="1"/>
        <rFont val="Calibri"/>
        <family val="2"/>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</si>
  <si>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</si>
  <si>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</si>
  <si>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</si>
  <si>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</si>
  <si>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</si>
  <si>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</si>
  <si>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</si>
  <si>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</si>
  <si>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</si>
  <si>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Required of All</t>
  </si>
  <si>
    <t>College transcript(s)</t>
  </si>
  <si>
    <t>Essay or personal statement</t>
  </si>
  <si>
    <t>Recommended of All</t>
  </si>
  <si>
    <t>Not Required</t>
  </si>
  <si>
    <t>Standardardized test scores</t>
  </si>
  <si>
    <t>Statement of good standing from prior institution(s)</t>
  </si>
  <si>
    <t>Required of Some</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</si>
  <si>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</si>
  <si>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</si>
  <si>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</si>
  <si>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</si>
  <si>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</si>
  <si>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</si>
  <si>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</si>
  <si>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rPr>
        <sz val="12"/>
        <color theme="1"/>
        <rFont val="Calibri"/>
        <family val="2"/>
      </rP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</si>
  <si>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</si>
  <si>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</si>
  <si>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</si>
  <si>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</si>
  <si>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</si>
  <si>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</si>
  <si>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</si>
  <si>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</si>
  <si>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</si>
  <si>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</si>
  <si>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</si>
  <si>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</si>
  <si>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</si>
  <si>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</si>
  <si>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</si>
  <si>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t>
  </si>
  <si>
    <t>D13. Maximum Credits Transferred to two-year institutions</t>
  </si>
  <si>
    <t xml:space="preserve">Report the maximum number of credits or courses that may be transferred from a two-year institution: </t>
  </si>
  <si>
    <t xml:space="preserve">Number: </t>
  </si>
  <si>
    <t>no limit</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</si>
  <si>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</si>
  <si>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</si>
  <si>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</si>
  <si>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</si>
  <si>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</si>
  <si>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</si>
  <si>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</si>
  <si>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</si>
  <si>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</si>
  <si>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At least 50% of credits for a student's major must be completed at Augustana.</t>
  </si>
  <si>
    <t>D18: Military/Veteran Transfer Credits</t>
  </si>
  <si>
    <r>
      <rPr>
        <sz val="12"/>
        <color theme="1"/>
        <rFont val="Calibri"/>
        <family val="2"/>
      </rPr>
      <t xml:space="preserve">Does your institution accept the following military/veteran transfer credits: </t>
    </r>
    <r>
      <rPr>
        <i/>
        <sz val="12"/>
        <color theme="1"/>
        <rFont val="Calibri"/>
        <family val="2"/>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</si>
  <si>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</si>
  <si>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</si>
  <si>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</si>
  <si>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</si>
  <si>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</si>
  <si>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</si>
  <si>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</si>
  <si>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</si>
  <si>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</si>
  <si>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</si>
  <si>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</si>
  <si>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</si>
  <si>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</si>
  <si>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E2. Removed from the CDS. </t>
  </si>
  <si>
    <t>E3. Required Coursework for Graduation</t>
  </si>
  <si>
    <r>
      <rPr>
        <sz val="12"/>
        <color theme="1"/>
        <rFont val="Calibri"/>
        <family val="2"/>
      </rPr>
      <t xml:space="preserve">Please indicate the areas in which all, or most, students are required to complete some course work prior to graduation: 
</t>
    </r>
    <r>
      <rPr>
        <i/>
        <sz val="12"/>
        <color theme="1"/>
        <rFont val="Calibri"/>
        <family val="2"/>
      </rPr>
      <t>Select all that apply.</t>
    </r>
  </si>
  <si>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</si>
  <si>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</si>
  <si>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</si>
  <si>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</si>
  <si>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</si>
  <si>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</si>
  <si>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</si>
  <si>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</si>
  <si>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</si>
  <si>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</si>
  <si>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</si>
  <si>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</si>
  <si>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</si>
  <si>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</si>
  <si>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</si>
  <si>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</si>
  <si>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rPr>
        <b/>
        <sz val="14"/>
        <color theme="1"/>
        <rFont val="Calibri"/>
        <family val="2"/>
      </rP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</si>
  <si>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</si>
  <si>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</si>
  <si>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</si>
  <si>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</si>
  <si>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South Dakota State University</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</si>
  <si>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</si>
  <si>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</si>
  <si>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</si>
  <si>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</si>
  <si>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</si>
  <si>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</si>
  <si>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</si>
  <si>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https://www.augie.edu/admission-aid/financial-aid-costs-scholarships/financial-aid-information/augustana-net-price</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</si>
  <si>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</si>
  <si>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t xml:space="preserve">Tuition and Fee Data Provided are: </t>
  </si>
  <si>
    <t>Firm and Final</t>
  </si>
  <si>
    <t xml:space="preserve">Approximate date costs will be available: </t>
  </si>
  <si>
    <t>G1. Undergraduate, full-time tuition, required fees, food and housing</t>
  </si>
  <si>
    <r>
      <rPr>
        <sz val="12"/>
        <color rgb="FF000000"/>
        <rFont val="Times New Roman"/>
        <family val="1"/>
      </rP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</si>
  <si>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sz val="12"/>
        <color rgb="FF000000"/>
        <rFont val="Noto Sans Symbols"/>
      </rP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</si>
  <si>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rPr>
        <sz val="12"/>
        <color rgb="FF000000"/>
        <rFont val="Noto Sans Symbols"/>
      </rP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</si>
  <si>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rPr>
        <sz val="12"/>
        <color rgb="FF000000"/>
        <rFont val="Noto Sans Symbols"/>
      </rP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</si>
  <si>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rPr>
        <sz val="12"/>
        <color rgb="FF000000"/>
        <rFont val="Noto Sans Symbols"/>
      </rP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</si>
  <si>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</si>
  <si>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</si>
  <si>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</si>
  <si>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</si>
  <si>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</si>
  <si>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</si>
  <si>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</si>
  <si>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</si>
  <si>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</si>
  <si>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</si>
  <si>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</si>
  <si>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</si>
  <si>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</si>
  <si>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</si>
  <si>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</si>
  <si>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</si>
  <si>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</si>
  <si>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</si>
  <si>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</si>
  <si>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</si>
  <si>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</si>
  <si>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</si>
  <si>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</si>
  <si>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</si>
  <si>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</si>
  <si>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</si>
  <si>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</si>
  <si>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</si>
  <si>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</si>
  <si>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</si>
  <si>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</si>
  <si>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</si>
  <si>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</si>
  <si>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</si>
  <si>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</si>
  <si>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</si>
  <si>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</si>
  <si>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</si>
  <si>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</si>
  <si>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</si>
  <si>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</si>
  <si>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</si>
  <si>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</si>
  <si>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</si>
  <si>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</si>
  <si>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</si>
  <si>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</si>
  <si>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</si>
  <si>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rPr>
        <sz val="12"/>
        <color theme="1"/>
        <rFont val="Calibri"/>
        <family val="2"/>
      </rPr>
      <t xml:space="preserve">
</t>
    </r>
    <r>
      <rPr>
        <b/>
        <sz val="12"/>
        <color theme="1"/>
        <rFont val="Calibri"/>
        <family val="2"/>
      </rPr>
      <t>Please refer to the following financial aid definitions when completing Section H.</t>
    </r>
    <r>
      <rPr>
        <sz val="12"/>
        <color theme="1"/>
        <rFont val="Calibri"/>
        <family val="2"/>
      </rPr>
      <t xml:space="preserve">
</t>
    </r>
    <r>
      <rPr>
        <b/>
        <sz val="12"/>
        <color theme="1"/>
        <rFont val="Calibri"/>
        <family val="2"/>
      </rPr>
      <t>Awarded aid:</t>
    </r>
    <r>
      <rPr>
        <sz val="12"/>
        <color theme="1"/>
        <rFont val="Calibri"/>
        <family val="2"/>
      </rPr>
      <t xml:space="preserve"> The dollar amounts offered to financial aid applicants.
</t>
    </r>
    <r>
      <rPr>
        <b/>
        <sz val="12"/>
        <color theme="1"/>
        <rFont val="Calibri"/>
        <family val="2"/>
      </rPr>
      <t>Financial aid applicant:</t>
    </r>
    <r>
      <rPr>
        <sz val="12"/>
        <color theme="1"/>
        <rFont val="Calibri"/>
        <family val="2"/>
      </rPr>
      <t xml:space="preserve"> Any applicant who submits any one of the institutionally required financial aid applications/forms, such as the FAFSA. 
</t>
    </r>
    <r>
      <rPr>
        <b/>
        <sz val="12"/>
        <color theme="1"/>
        <rFont val="Calibri"/>
        <family val="2"/>
      </rPr>
      <t xml:space="preserve">Indebtedness: </t>
    </r>
    <r>
      <rPr>
        <sz val="12"/>
        <color theme="1"/>
        <rFont val="Calibri"/>
        <family val="2"/>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rPr>
      <t>Financial need:</t>
    </r>
    <r>
      <rPr>
        <sz val="12"/>
        <color theme="1"/>
        <rFont val="Calibri"/>
        <family val="2"/>
      </rPr>
      <t xml:space="preserve"> As determined by your institution using the federal methodology and/or your institution's own standards. 
</t>
    </r>
    <r>
      <rPr>
        <b/>
        <sz val="12"/>
        <color theme="1"/>
        <rFont val="Calibri"/>
        <family val="2"/>
      </rPr>
      <t xml:space="preserve">Need-based aid: </t>
    </r>
    <r>
      <rPr>
        <sz val="12"/>
        <color theme="1"/>
        <rFont val="Calibri"/>
        <family val="2"/>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rPr>
      <t xml:space="preserve">Need-based scholarship or grant aid: </t>
    </r>
    <r>
      <rPr>
        <sz val="12"/>
        <color theme="1"/>
        <rFont val="Calibri"/>
        <family val="2"/>
      </rPr>
      <t xml:space="preserve">Scholarships and grants from institutional, state, federal, or other sources for which a student must have financial need to qualify.
</t>
    </r>
    <r>
      <rPr>
        <b/>
        <sz val="12"/>
        <color theme="1"/>
        <rFont val="Calibri"/>
        <family val="2"/>
      </rPr>
      <t xml:space="preserve">Need-based self-help aid: </t>
    </r>
    <r>
      <rPr>
        <sz val="12"/>
        <color theme="1"/>
        <rFont val="Calibri"/>
        <family val="2"/>
      </rPr>
      <t xml:space="preserve">Loans and jobs from institutional, state, federal, or other sources for which a student must demonstrate financial need to qualify.
</t>
    </r>
    <r>
      <rPr>
        <b/>
        <sz val="12"/>
        <color theme="1"/>
        <rFont val="Calibri"/>
        <family val="2"/>
      </rPr>
      <t>Non-need-based scholarship or grant aid:</t>
    </r>
    <r>
      <rPr>
        <sz val="12"/>
        <color theme="1"/>
        <rFont val="Calibri"/>
        <family val="2"/>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</si>
  <si>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b/>
        <sz val="12"/>
        <color rgb="FF000000"/>
        <rFont val="Calibri"/>
        <family val="2"/>
      </rPr>
      <t xml:space="preserve">Note: Suggested order of precedence for counting non-need money as need-based:
</t>
    </r>
    <r>
      <rPr>
        <sz val="12"/>
        <color rgb="FF000000"/>
        <rFont val="Calibri"/>
        <family val="2"/>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rPr>
      <t xml:space="preserve"> 
Non-need-based self-help aid:</t>
    </r>
    <r>
      <rPr>
        <sz val="12"/>
        <color rgb="FF000000"/>
        <rFont val="Calibri"/>
        <family val="2"/>
      </rPr>
      <t xml:space="preserve"> Loans and jobs from institutional, state, or other sources for which a student need not demonstrate financial need to qualify.
</t>
    </r>
    <r>
      <rPr>
        <b/>
        <sz val="12"/>
        <color rgb="FF000000"/>
        <rFont val="Calibri"/>
        <family val="2"/>
      </rPr>
      <t>Private student loans:</t>
    </r>
    <r>
      <rPr>
        <sz val="12"/>
        <color rgb="FF000000"/>
        <rFont val="Calibri"/>
        <family val="2"/>
      </rPr>
      <t xml:space="preserve"> A nonfederal loan made by a lender such as a bank, credit union or private lender used to pay for up to the annual cost of education, less any financial aid received.
</t>
    </r>
    <r>
      <rPr>
        <b/>
        <sz val="12"/>
        <color rgb="FF000000"/>
        <rFont val="Calibri"/>
        <family val="2"/>
      </rPr>
      <t>External scholarships and grants:</t>
    </r>
    <r>
      <rPr>
        <sz val="12"/>
        <color rgb="FF000000"/>
        <rFont val="Calibri"/>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rPr>
      <t>Work study and employment:</t>
    </r>
    <r>
      <rPr>
        <sz val="12"/>
        <color rgb="FF000000"/>
        <rFont val="Calibri"/>
        <family val="2"/>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</si>
  <si>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</si>
  <si>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</si>
  <si>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</si>
  <si>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</si>
  <si>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</si>
  <si>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</si>
  <si>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</si>
  <si>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rPr>
        <sz val="12"/>
        <color rgb="FF000000"/>
        <rFont val="Calibri"/>
        <family val="2"/>
      </rPr>
      <t xml:space="preserve">Indicate the academic year for which data are reported for </t>
    </r>
    <r>
      <rPr>
        <b/>
        <sz val="12"/>
        <color rgb="FF000000"/>
        <rFont val="Calibri"/>
        <family val="2"/>
      </rPr>
      <t>items H1</t>
    </r>
    <r>
      <rPr>
        <sz val="12"/>
        <color rgb="FF000000"/>
        <rFont val="Calibri"/>
        <family val="2"/>
      </rPr>
      <t xml:space="preserve">, </t>
    </r>
    <r>
      <rPr>
        <b/>
        <sz val="12"/>
        <color rgb="FF000000"/>
        <rFont val="Calibri"/>
        <family val="2"/>
      </rPr>
      <t>H2</t>
    </r>
    <r>
      <rPr>
        <sz val="12"/>
        <color rgb="FF000000"/>
        <rFont val="Calibri"/>
        <family val="2"/>
      </rPr>
      <t xml:space="preserve">, </t>
    </r>
    <r>
      <rPr>
        <b/>
        <sz val="12"/>
        <color rgb="FF000000"/>
        <rFont val="Calibri"/>
        <family val="2"/>
      </rPr>
      <t>H2A</t>
    </r>
    <r>
      <rPr>
        <sz val="12"/>
        <color rgb="FF000000"/>
        <rFont val="Calibri"/>
        <family val="2"/>
      </rPr>
      <t xml:space="preserve">, and </t>
    </r>
    <r>
      <rPr>
        <b/>
        <sz val="12"/>
        <color rgb="FF000000"/>
        <rFont val="Calibri"/>
        <family val="2"/>
      </rPr>
      <t>H6</t>
    </r>
    <r>
      <rPr>
        <sz val="12"/>
        <color rgb="FF000000"/>
        <rFont val="Calibri"/>
        <family val="2"/>
      </rPr>
      <t xml:space="preserve"> below:</t>
    </r>
  </si>
  <si>
    <t>2023-2024 Estimated</t>
  </si>
  <si>
    <r>
      <rPr>
        <sz val="12"/>
        <color theme="1"/>
        <rFont val="Calibri"/>
        <family val="2"/>
      </rPr>
      <t xml:space="preserve">Which needs-analysis methodology does your institituion use in awarding institutional aid? </t>
    </r>
    <r>
      <rPr>
        <i/>
        <sz val="12"/>
        <color theme="1"/>
        <rFont val="Calibri"/>
        <family val="2"/>
      </rPr>
      <t>(formerly CDS - H3)</t>
    </r>
  </si>
  <si>
    <t>Federal methodology (FM)</t>
  </si>
  <si>
    <r>
      <rPr>
        <b/>
        <sz val="12"/>
        <color theme="1"/>
        <rFont val="Calibri"/>
        <family val="2"/>
      </rPr>
      <t xml:space="preserve">Need-Based
 </t>
    </r>
    <r>
      <rPr>
        <sz val="12"/>
        <color theme="1"/>
        <rFont val="Calibri"/>
        <family val="2"/>
      </rPr>
      <t xml:space="preserve">(Include non-need based aid use to meet need). </t>
    </r>
  </si>
  <si>
    <r>
      <rPr>
        <b/>
        <sz val="12"/>
        <color theme="1"/>
        <rFont val="Calibri"/>
        <family val="2"/>
      </rPr>
      <t xml:space="preserve">Non-Need-Based </t>
    </r>
    <r>
      <rPr>
        <sz val="12"/>
        <color theme="1"/>
        <rFont val="Calibri"/>
        <family val="2"/>
      </rPr>
      <t xml:space="preserve">(Exclude non-need-based aid use to meet need). </t>
    </r>
  </si>
  <si>
    <t>Scholarships / Grants</t>
  </si>
  <si>
    <t>Federal</t>
  </si>
  <si>
    <r>
      <rPr>
        <b/>
        <sz val="12"/>
        <color theme="1"/>
        <rFont val="Calibri"/>
        <family val="2"/>
      </rPr>
      <t xml:space="preserve">State </t>
    </r>
    <r>
      <rPr>
        <sz val="12"/>
        <color theme="1"/>
        <rFont val="Calibri"/>
        <family val="2"/>
      </rPr>
      <t>- all states, not only the state in which your institution is located</t>
    </r>
  </si>
  <si>
    <r>
      <rPr>
        <b/>
        <sz val="12"/>
        <color theme="1"/>
        <rFont val="Calibri"/>
        <family val="2"/>
      </rPr>
      <t>Instititutional</t>
    </r>
    <r>
      <rPr>
        <sz val="12"/>
        <color theme="1"/>
        <rFont val="Calibri"/>
        <family val="2"/>
      </rPr>
      <t xml:space="preserve"> - Endowed scholarships, annual gifts and tuition funded grants, awarded by the college, excluding athletic aid and tuition waivers (which are reported below) </t>
    </r>
  </si>
  <si>
    <r>
      <rPr>
        <b/>
        <sz val="12"/>
        <color theme="1"/>
        <rFont val="Calibri"/>
        <family val="2"/>
      </rPr>
      <t>Scholarships/grants from external sources</t>
    </r>
    <r>
      <rPr>
        <sz val="12"/>
        <color theme="1"/>
        <rFont val="Calibri"/>
        <family val="2"/>
      </rPr>
      <t xml:space="preserve"> (e.g. Kiwanis, National Merit) not awarded by the college </t>
    </r>
  </si>
  <si>
    <t>Total Scholarships/Grants</t>
  </si>
  <si>
    <t>Self Help</t>
  </si>
  <si>
    <r>
      <rPr>
        <b/>
        <sz val="12"/>
        <color theme="1"/>
        <rFont val="Calibri"/>
        <family val="2"/>
      </rPr>
      <t xml:space="preserve">Student loans from all sources 
</t>
    </r>
    <r>
      <rPr>
        <sz val="12"/>
        <color theme="1"/>
        <rFont val="Calibri"/>
        <family val="2"/>
      </rPr>
      <t xml:space="preserve">(excluding parent loans) </t>
    </r>
  </si>
  <si>
    <t>Federal Work-Study</t>
  </si>
  <si>
    <r>
      <rPr>
        <b/>
        <sz val="12"/>
        <color theme="1"/>
        <rFont val="Calibri"/>
        <family val="2"/>
      </rPr>
      <t>State and other (e.g., institutional) work-study/employment</t>
    </r>
    <r>
      <rPr>
        <sz val="12"/>
        <color theme="1"/>
        <rFont val="Calibri"/>
        <family val="2"/>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</si>
  <si>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</si>
  <si>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</si>
  <si>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</si>
  <si>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</si>
  <si>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</si>
  <si>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</si>
  <si>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</si>
  <si>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</si>
  <si>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</si>
  <si>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</si>
  <si>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</si>
  <si>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</si>
  <si>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</si>
  <si>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</si>
  <si>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rPr>
      <t>A.</t>
    </r>
    <r>
      <rPr>
        <sz val="12"/>
        <color theme="1"/>
        <rFont val="Calibri"/>
        <family val="2"/>
      </rPr>
      <t xml:space="preserve"> Number of degree-seeking undergraduate students (CDS Item B1 if reporting on Fall 2023 cohort)</t>
    </r>
  </si>
  <si>
    <r>
      <rPr>
        <b/>
        <sz val="12"/>
        <color theme="1"/>
        <rFont val="Calibri"/>
        <family val="2"/>
      </rPr>
      <t xml:space="preserve">B. </t>
    </r>
    <r>
      <rPr>
        <sz val="12"/>
        <color theme="1"/>
        <rFont val="Calibri"/>
        <family val="2"/>
      </rPr>
      <t xml:space="preserve">Number of students in line </t>
    </r>
    <r>
      <rPr>
        <b/>
        <sz val="12"/>
        <color theme="1"/>
        <rFont val="Calibri"/>
        <family val="2"/>
      </rPr>
      <t>(A)</t>
    </r>
    <r>
      <rPr>
        <sz val="12"/>
        <color theme="1"/>
        <rFont val="Calibri"/>
        <family val="2"/>
      </rPr>
      <t xml:space="preserve"> who applied for need-based financial aid</t>
    </r>
  </si>
  <si>
    <r>
      <rPr>
        <b/>
        <sz val="12"/>
        <color theme="1"/>
        <rFont val="Calibri"/>
        <family val="2"/>
      </rPr>
      <t>C.</t>
    </r>
    <r>
      <rPr>
        <sz val="12"/>
        <color theme="1"/>
        <rFont val="Calibri"/>
        <family val="2"/>
      </rPr>
      <t xml:space="preserve"> Number of students in line </t>
    </r>
    <r>
      <rPr>
        <b/>
        <sz val="12"/>
        <color theme="1"/>
        <rFont val="Calibri"/>
        <family val="2"/>
      </rPr>
      <t>(B)</t>
    </r>
    <r>
      <rPr>
        <sz val="12"/>
        <color theme="1"/>
        <rFont val="Calibri"/>
        <family val="2"/>
      </rPr>
      <t xml:space="preserve"> who were determined to have financial need</t>
    </r>
  </si>
  <si>
    <r>
      <rPr>
        <b/>
        <sz val="12"/>
        <color theme="1"/>
        <rFont val="Calibri"/>
        <family val="2"/>
      </rPr>
      <t>D.</t>
    </r>
    <r>
      <rPr>
        <sz val="12"/>
        <color theme="1"/>
        <rFont val="Calibri"/>
        <family val="2"/>
      </rPr>
      <t xml:space="preserve"> Number of students in line </t>
    </r>
    <r>
      <rPr>
        <b/>
        <sz val="12"/>
        <color theme="1"/>
        <rFont val="Calibri"/>
        <family val="2"/>
      </rPr>
      <t>(C)</t>
    </r>
    <r>
      <rPr>
        <sz val="12"/>
        <color theme="1"/>
        <rFont val="Calibri"/>
        <family val="2"/>
      </rPr>
      <t xml:space="preserve"> who were awarded any financial aid </t>
    </r>
  </si>
  <si>
    <r>
      <rPr>
        <b/>
        <sz val="12"/>
        <color theme="1"/>
        <rFont val="Calibri"/>
        <family val="2"/>
      </rPr>
      <t>E.</t>
    </r>
    <r>
      <rPr>
        <sz val="12"/>
        <color theme="1"/>
        <rFont val="Calibri"/>
        <family val="2"/>
      </rPr>
      <t xml:space="preserve"> Number of students in line </t>
    </r>
    <r>
      <rPr>
        <b/>
        <sz val="12"/>
        <color theme="1"/>
        <rFont val="Calibri"/>
        <family val="2"/>
      </rPr>
      <t>(D)</t>
    </r>
    <r>
      <rPr>
        <sz val="12"/>
        <color theme="1"/>
        <rFont val="Calibri"/>
        <family val="2"/>
      </rPr>
      <t xml:space="preserve"> who were awarded any need-based scholarship or grant aid </t>
    </r>
  </si>
  <si>
    <r>
      <rPr>
        <b/>
        <sz val="12"/>
        <color theme="1"/>
        <rFont val="Calibri"/>
        <family val="2"/>
      </rPr>
      <t>F.</t>
    </r>
    <r>
      <rPr>
        <sz val="12"/>
        <color theme="1"/>
        <rFont val="Calibri"/>
        <family val="2"/>
      </rPr>
      <t xml:space="preserve"> Number of students in line </t>
    </r>
    <r>
      <rPr>
        <b/>
        <sz val="12"/>
        <color theme="1"/>
        <rFont val="Calibri"/>
        <family val="2"/>
      </rPr>
      <t>(D)</t>
    </r>
    <r>
      <rPr>
        <sz val="12"/>
        <color theme="1"/>
        <rFont val="Calibri"/>
        <family val="2"/>
      </rPr>
      <t xml:space="preserve"> who were awarded any need-based self-help aid </t>
    </r>
  </si>
  <si>
    <r>
      <rPr>
        <b/>
        <sz val="12"/>
        <color theme="1"/>
        <rFont val="Calibri"/>
        <family val="2"/>
      </rPr>
      <t>G.</t>
    </r>
    <r>
      <rPr>
        <sz val="12"/>
        <color theme="1"/>
        <rFont val="Calibri"/>
        <family val="2"/>
      </rPr>
      <t xml:space="preserve"> Number of students in line </t>
    </r>
    <r>
      <rPr>
        <b/>
        <sz val="12"/>
        <color theme="1"/>
        <rFont val="Calibri"/>
        <family val="2"/>
      </rPr>
      <t>(D)</t>
    </r>
    <r>
      <rPr>
        <sz val="12"/>
        <color theme="1"/>
        <rFont val="Calibri"/>
        <family val="2"/>
      </rPr>
      <t xml:space="preserve"> who were awarded any non-need-based scholarship or grant aid</t>
    </r>
  </si>
  <si>
    <r>
      <rPr>
        <b/>
        <sz val="12"/>
        <color theme="1"/>
        <rFont val="Calibri"/>
        <family val="2"/>
      </rPr>
      <t>H.</t>
    </r>
    <r>
      <rPr>
        <sz val="12"/>
        <color theme="1"/>
        <rFont val="Calibri"/>
        <family val="2"/>
      </rPr>
      <t xml:space="preserve"> Number of students in line </t>
    </r>
    <r>
      <rPr>
        <b/>
        <sz val="12"/>
        <color theme="1"/>
        <rFont val="Calibri"/>
        <family val="2"/>
      </rPr>
      <t>(D)</t>
    </r>
    <r>
      <rPr>
        <sz val="12"/>
        <color theme="1"/>
        <rFont val="Calibri"/>
        <family val="2"/>
      </rPr>
      <t xml:space="preserve"> who need was fully met (exclude PLUS loans, unsubsidized loans, and private alternative loans) </t>
    </r>
  </si>
  <si>
    <r>
      <rPr>
        <b/>
        <sz val="12"/>
        <color theme="1"/>
        <rFont val="Calibri"/>
        <family val="2"/>
      </rPr>
      <t>I.</t>
    </r>
    <r>
      <rPr>
        <sz val="12"/>
        <color theme="1"/>
        <rFont val="Calibri"/>
        <family val="2"/>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</si>
  <si>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rPr>
      <t xml:space="preserve">J. </t>
    </r>
    <r>
      <rPr>
        <sz val="12"/>
        <color theme="1"/>
        <rFont val="Calibri"/>
        <family val="2"/>
      </rPr>
      <t xml:space="preserve">The average financial aid package of those in line </t>
    </r>
    <r>
      <rPr>
        <b/>
        <sz val="12"/>
        <color theme="1"/>
        <rFont val="Calibri"/>
        <family val="2"/>
      </rPr>
      <t>(D)</t>
    </r>
    <r>
      <rPr>
        <sz val="12"/>
        <color theme="1"/>
        <rFont val="Calibri"/>
        <family val="2"/>
      </rPr>
      <t xml:space="preserve">. Exclude any resources that were awarded to replace EFC (PLUS loans, unsubsidized loans, and private alternative loans). </t>
    </r>
  </si>
  <si>
    <r>
      <rPr>
        <b/>
        <sz val="12"/>
        <color theme="1"/>
        <rFont val="Calibri"/>
        <family val="2"/>
      </rPr>
      <t>K.</t>
    </r>
    <r>
      <rPr>
        <sz val="12"/>
        <color theme="1"/>
        <rFont val="Calibri"/>
        <family val="2"/>
      </rPr>
      <t xml:space="preserve"> Average need-based scholarship or grant award of those in line </t>
    </r>
    <r>
      <rPr>
        <b/>
        <sz val="12"/>
        <color theme="1"/>
        <rFont val="Calibri"/>
        <family val="2"/>
      </rPr>
      <t xml:space="preserve">(E) </t>
    </r>
  </si>
  <si>
    <r>
      <rPr>
        <b/>
        <sz val="12"/>
        <color theme="1"/>
        <rFont val="Calibri"/>
        <family val="2"/>
      </rPr>
      <t xml:space="preserve">L. </t>
    </r>
    <r>
      <rPr>
        <sz val="12"/>
        <color theme="1"/>
        <rFont val="Calibri"/>
        <family val="2"/>
      </rPr>
      <t>Average need-based self-help award (excluding PLUS loans, unsubsidized loans, and private alternative loans) of those in line</t>
    </r>
    <r>
      <rPr>
        <b/>
        <sz val="12"/>
        <color theme="1"/>
        <rFont val="Calibri"/>
        <family val="2"/>
      </rPr>
      <t xml:space="preserve"> (F) </t>
    </r>
  </si>
  <si>
    <r>
      <rPr>
        <b/>
        <sz val="12"/>
        <color theme="1"/>
        <rFont val="Calibri"/>
        <family val="2"/>
      </rPr>
      <t xml:space="preserve">M. </t>
    </r>
    <r>
      <rPr>
        <sz val="12"/>
        <color theme="1"/>
        <rFont val="Calibri"/>
        <family val="2"/>
      </rPr>
      <t xml:space="preserve">Average need-based loan (excluding PLUS loans, unsubsidized loans, and private alternative loans) of those in line </t>
    </r>
    <r>
      <rPr>
        <b/>
        <sz val="12"/>
        <color theme="1"/>
        <rFont val="Calibri"/>
        <family val="2"/>
      </rPr>
      <t>(F)</t>
    </r>
    <r>
      <rPr>
        <sz val="12"/>
        <color theme="1"/>
        <rFont val="Calibri"/>
        <family val="2"/>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</si>
  <si>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</si>
  <si>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</si>
  <si>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</si>
  <si>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</si>
  <si>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</si>
  <si>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rPr>
      <t>N.</t>
    </r>
    <r>
      <rPr>
        <sz val="12"/>
        <color theme="1"/>
        <rFont val="Calibri"/>
        <family val="2"/>
      </rPr>
      <t xml:space="preserve"> Number of students in line </t>
    </r>
    <r>
      <rPr>
        <b/>
        <sz val="12"/>
        <color theme="1"/>
        <rFont val="Calibri"/>
        <family val="2"/>
      </rPr>
      <t>(A)</t>
    </r>
    <r>
      <rPr>
        <sz val="12"/>
        <color theme="1"/>
        <rFont val="Calibri"/>
        <family val="2"/>
      </rPr>
      <t xml:space="preserve"> who had no financial need and who were awarded institutional non-need-based scholarship or grant aid (exclude those who were awarded athletic awards and tuition benefits)</t>
    </r>
  </si>
  <si>
    <r>
      <rPr>
        <b/>
        <sz val="12"/>
        <color theme="1"/>
        <rFont val="Calibri"/>
        <family val="2"/>
      </rPr>
      <t>O.</t>
    </r>
    <r>
      <rPr>
        <sz val="12"/>
        <color theme="1"/>
        <rFont val="Calibri"/>
        <family val="2"/>
      </rPr>
      <t xml:space="preserve"> Average dollar amount of institutional non-need-based scholarship and grant aid awarded to students in line </t>
    </r>
    <r>
      <rPr>
        <b/>
        <sz val="12"/>
        <color theme="1"/>
        <rFont val="Calibri"/>
        <family val="2"/>
      </rPr>
      <t xml:space="preserve">(N) </t>
    </r>
  </si>
  <si>
    <r>
      <rPr>
        <b/>
        <sz val="12"/>
        <color theme="1"/>
        <rFont val="Calibri"/>
        <family val="2"/>
      </rPr>
      <t>P.</t>
    </r>
    <r>
      <rPr>
        <sz val="12"/>
        <color theme="1"/>
        <rFont val="Calibri"/>
        <family val="2"/>
      </rPr>
      <t xml:space="preserve"> Number of students in line </t>
    </r>
    <r>
      <rPr>
        <b/>
        <sz val="12"/>
        <color theme="1"/>
        <rFont val="Calibri"/>
        <family val="2"/>
      </rPr>
      <t>(A)</t>
    </r>
    <r>
      <rPr>
        <sz val="12"/>
        <color theme="1"/>
        <rFont val="Calibri"/>
        <family val="2"/>
      </rPr>
      <t xml:space="preserve"> who were awarded an instutional non-need-based athletic scholarship or grant</t>
    </r>
  </si>
  <si>
    <r>
      <rPr>
        <b/>
        <sz val="12"/>
        <color theme="1"/>
        <rFont val="Calibri"/>
        <family val="2"/>
      </rPr>
      <t xml:space="preserve">Q. </t>
    </r>
    <r>
      <rPr>
        <sz val="12"/>
        <color theme="1"/>
        <rFont val="Calibri"/>
        <family val="2"/>
      </rPr>
      <t>Average dollar amount of institutional non-need-based athletic scholarships and grants awarded to students in line</t>
    </r>
    <r>
      <rPr>
        <b/>
        <sz val="12"/>
        <color theme="1"/>
        <rFont val="Calibri"/>
        <family val="2"/>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</si>
  <si>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</si>
  <si>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</si>
  <si>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</si>
  <si>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</si>
  <si>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</si>
  <si>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</si>
  <si>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</si>
  <si>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</si>
  <si>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</si>
  <si>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</si>
  <si>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</si>
  <si>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</si>
  <si>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</si>
  <si>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</si>
  <si>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</si>
  <si>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</si>
  <si>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</si>
  <si>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</si>
  <si>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</si>
  <si>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</si>
  <si>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</si>
  <si>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rPr>
      <t>A.</t>
    </r>
    <r>
      <rPr>
        <sz val="12"/>
        <color theme="1"/>
        <rFont val="Calibri"/>
        <family val="2"/>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</si>
  <si>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rPr>
      <t>B.</t>
    </r>
    <r>
      <rPr>
        <sz val="12"/>
        <color theme="1"/>
        <rFont val="Calibri"/>
        <family val="2"/>
      </rPr>
      <t xml:space="preserve"> Federal loan programs: Federal Perkins, Federal Stafford Subsidized and Unsubsidized. Include both Federal Direct Student Loans and Federal Family Education Loans. </t>
    </r>
  </si>
  <si>
    <r>
      <rPr>
        <b/>
        <sz val="12"/>
        <color theme="1"/>
        <rFont val="Calibri"/>
        <family val="2"/>
      </rPr>
      <t>C.</t>
    </r>
    <r>
      <rPr>
        <sz val="12"/>
        <color theme="1"/>
        <rFont val="Calibri"/>
        <family val="2"/>
      </rPr>
      <t xml:space="preserve"> Institutional loan program</t>
    </r>
  </si>
  <si>
    <r>
      <rPr>
        <b/>
        <sz val="12"/>
        <color theme="1"/>
        <rFont val="Calibri"/>
        <family val="2"/>
      </rPr>
      <t xml:space="preserve">D. </t>
    </r>
    <r>
      <rPr>
        <sz val="12"/>
        <color theme="1"/>
        <rFont val="Calibri"/>
        <family val="2"/>
      </rPr>
      <t>State loan programs</t>
    </r>
  </si>
  <si>
    <r>
      <rPr>
        <b/>
        <sz val="12"/>
        <color theme="1"/>
        <rFont val="Calibri"/>
        <family val="2"/>
      </rPr>
      <t>E</t>
    </r>
    <r>
      <rPr>
        <sz val="12"/>
        <color theme="1"/>
        <rFont val="Calibri"/>
        <family val="2"/>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</si>
  <si>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</si>
  <si>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</si>
  <si>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</si>
  <si>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</si>
  <si>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</si>
  <si>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</si>
  <si>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</si>
  <si>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</si>
  <si>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</si>
  <si>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</si>
  <si>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</si>
  <si>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</si>
  <si>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</si>
  <si>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</si>
  <si>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</si>
  <si>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</si>
  <si>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</si>
  <si>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</si>
  <si>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</si>
  <si>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</si>
  <si>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</si>
  <si>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</si>
  <si>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</si>
  <si>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</si>
  <si>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</si>
  <si>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H13. Types of Aid Available - Need-Based Scholarships and Grants</t>
  </si>
  <si>
    <t>H14. Criteria Used in Awarding Institutional Aid</t>
  </si>
  <si>
    <r>
      <rPr>
        <sz val="12"/>
        <color theme="1"/>
        <rFont val="Calibri"/>
        <family val="2"/>
      </rPr>
      <t xml:space="preserve">Please select all criteria used in </t>
    </r>
    <r>
      <rPr>
        <u/>
        <sz val="12"/>
        <color theme="1"/>
        <rFont val="Calibri (Body)"/>
      </rPr>
      <t>awarding non-need based institutional aid</t>
    </r>
    <r>
      <rPr>
        <sz val="12"/>
        <color theme="1"/>
        <rFont val="Calibri"/>
        <family val="2"/>
      </rPr>
      <t xml:space="preserve">: </t>
    </r>
  </si>
  <si>
    <r>
      <rPr>
        <sz val="12"/>
        <color theme="1"/>
        <rFont val="Calibri"/>
        <family val="2"/>
      </rPr>
      <t xml:space="preserve">Please select all criteria used in </t>
    </r>
    <r>
      <rPr>
        <u/>
        <sz val="12"/>
        <color theme="1"/>
        <rFont val="Calibri (Body)"/>
      </rPr>
      <t>awarding need-based institutional aid</t>
    </r>
    <r>
      <rPr>
        <sz val="12"/>
        <color theme="1"/>
        <rFont val="Calibri"/>
        <family val="2"/>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</si>
  <si>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</si>
  <si>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</si>
  <si>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</si>
  <si>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</si>
  <si>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</si>
  <si>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rPr>
      <t>Please report the number of instructional faculty members in each category for Fall 2023. Include faculty who are on your institution’s payroll on the census date your institution uses for IPEDS/AAUP.</t>
    </r>
    <r>
      <rPr>
        <b/>
        <sz val="12"/>
        <color rgb="FF000000"/>
        <rFont val="Calibri"/>
        <family val="2"/>
      </rPr>
      <t xml:space="preserve">
</t>
    </r>
    <r>
      <rPr>
        <sz val="12"/>
        <color rgb="FF000000"/>
        <rFont val="Calibri"/>
        <family val="2"/>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</si>
  <si>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</si>
  <si>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</si>
  <si>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</si>
  <si>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</si>
  <si>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</si>
  <si>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</si>
  <si>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</si>
  <si>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</si>
  <si>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</si>
  <si>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</si>
  <si>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</si>
  <si>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</si>
  <si>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</si>
  <si>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rPr>
        <b/>
        <i/>
        <sz val="12"/>
        <color rgb="FF000000"/>
        <rFont val="Calibri"/>
        <family val="2"/>
      </rPr>
      <t>Full-time instructional faculty:</t>
    </r>
    <r>
      <rPr>
        <sz val="12"/>
        <color rgb="FF000000"/>
        <rFont val="Calibri"/>
        <family val="2"/>
      </rPr>
      <t xml:space="preserve"> faculty employed on a full-time basis for instruction (including those with released time for research)</t>
    </r>
    <r>
      <rPr>
        <b/>
        <i/>
        <sz val="12"/>
        <color rgb="FF000000"/>
        <rFont val="Calibri"/>
        <family val="2"/>
      </rPr>
      <t xml:space="preserve">. 
Part-time instructional faculty: </t>
    </r>
    <r>
      <rPr>
        <sz val="12"/>
        <color rgb="FF000000"/>
        <rFont val="Calibri"/>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</si>
  <si>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12"/>
        <color rgb="FF000000"/>
        <rFont val="Calibri"/>
        <family val="2"/>
      </rPr>
      <t>Minority faculty</t>
    </r>
    <r>
      <rPr>
        <b/>
        <sz val="12"/>
        <color rgb="FF000000"/>
        <rFont val="Calibri"/>
        <family val="2"/>
      </rPr>
      <t xml:space="preserve">: </t>
    </r>
    <r>
      <rPr>
        <sz val="12"/>
        <color rgb="FF000000"/>
        <rFont val="Calibri"/>
        <family val="2"/>
      </rPr>
      <t xml:space="preserve">includes faculty who designate themselves as Black, non-Hispanic; American Indian or Alaska Native; Asian, Native Hawaiian or other Pacific Islander, or Hispanic. </t>
    </r>
    <r>
      <rPr>
        <b/>
        <i/>
        <sz val="12"/>
        <color rgb="FF000000"/>
        <rFont val="Calibri"/>
        <family val="2"/>
      </rPr>
      <t xml:space="preserve">
Doctorate: </t>
    </r>
    <r>
      <rPr>
        <sz val="12"/>
        <color rgb="FF000000"/>
        <rFont val="Calibri"/>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rPr>
      <t xml:space="preserve">
Terminal master’s degree: </t>
    </r>
    <r>
      <rPr>
        <sz val="12"/>
        <color rgb="FF000000"/>
        <rFont val="Calibri"/>
        <family val="2"/>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</si>
  <si>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</si>
  <si>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</si>
  <si>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</si>
  <si>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</si>
  <si>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</si>
  <si>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</si>
  <si>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</si>
  <si>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</si>
  <si>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</si>
  <si>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</si>
  <si>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</si>
  <si>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</si>
  <si>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</si>
  <si>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</si>
  <si>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</si>
  <si>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</si>
  <si>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</si>
  <si>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</si>
  <si>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rPr>
        <sz val="12"/>
        <color rgb="FF000000"/>
        <rFont val="Calibri"/>
        <family val="2"/>
      </rPr>
      <t xml:space="preserve">In the table below, please report information about the size of classes and class sections offered in the Fall 2023 term.
</t>
    </r>
    <r>
      <rPr>
        <b/>
        <sz val="12"/>
        <color rgb="FF000000"/>
        <rFont val="Calibri"/>
        <family val="2"/>
      </rPr>
      <t>Class Sections:</t>
    </r>
    <r>
      <rPr>
        <sz val="12"/>
        <color rgb="FF000000"/>
        <rFont val="Calibri"/>
        <family val="2"/>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rPr>
      <t xml:space="preserve">Class Subsections:  </t>
    </r>
    <r>
      <rPr>
        <sz val="12"/>
        <color rgb="FF000000"/>
        <rFont val="Calibri"/>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</si>
  <si>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</si>
  <si>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</si>
  <si>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</si>
  <si>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</si>
  <si>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</si>
  <si>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</si>
  <si>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</si>
  <si>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</si>
  <si>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</si>
  <si>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</si>
  <si>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</si>
  <si>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</si>
  <si>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</si>
  <si>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</si>
  <si>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rPr>
        <sz val="12"/>
        <color rgb="FF000000"/>
        <rFont val="Calibri"/>
        <family val="2"/>
      </rP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rPr>
      <t>st</t>
    </r>
    <r>
      <rPr>
        <sz val="12"/>
        <color rgb="FF000000"/>
        <rFont val="Calibri"/>
        <family val="2"/>
      </rPr>
      <t xml:space="preserve"> and 2</t>
    </r>
    <r>
      <rPr>
        <vertAlign val="superscript"/>
        <sz val="12"/>
        <color rgb="FF000000"/>
        <rFont val="Calibri"/>
        <family val="2"/>
      </rPr>
      <t>nd</t>
    </r>
    <r>
      <rPr>
        <sz val="12"/>
        <color rgb="FF000000"/>
        <rFont val="Calibri"/>
        <family val="2"/>
      </rPr>
      <t xml:space="preserve"> majors for each CIP code as the numerator and the sum of the Grand Total by 1st Majors and the Grand Total by 2</t>
    </r>
    <r>
      <rPr>
        <vertAlign val="superscript"/>
        <sz val="12"/>
        <color rgb="FF000000"/>
        <rFont val="Calibri"/>
        <family val="2"/>
      </rPr>
      <t>nd</t>
    </r>
    <r>
      <rPr>
        <sz val="12"/>
        <color rgb="FF000000"/>
        <rFont val="Calibri"/>
        <family val="2"/>
      </rPr>
      <t xml:space="preserve"> major as the denominator. If you prefer, you can compute the percentages using 1</t>
    </r>
    <r>
      <rPr>
        <vertAlign val="superscript"/>
        <sz val="12"/>
        <color rgb="FF000000"/>
        <rFont val="Calibri"/>
        <family val="2"/>
      </rPr>
      <t>st</t>
    </r>
    <r>
      <rPr>
        <sz val="12"/>
        <color rgb="FF000000"/>
        <rFont val="Calibri"/>
        <family val="2"/>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</si>
  <si>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</si>
  <si>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</si>
  <si>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</si>
  <si>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</si>
  <si>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</si>
  <si>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</si>
  <si>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</si>
  <si>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</si>
  <si>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</si>
  <si>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</si>
  <si>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</si>
  <si>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</si>
  <si>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</si>
  <si>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</si>
  <si>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</si>
  <si>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</si>
  <si>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</si>
  <si>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</si>
  <si>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</si>
  <si>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</si>
  <si>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</si>
  <si>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</si>
  <si>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</si>
  <si>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</si>
  <si>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</si>
  <si>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</si>
  <si>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</si>
  <si>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</si>
  <si>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</si>
  <si>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</si>
  <si>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</si>
  <si>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</si>
  <si>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</si>
  <si>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</si>
  <si>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</si>
  <si>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</si>
  <si>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</si>
  <si>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</si>
  <si>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</si>
  <si>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</si>
  <si>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</si>
  <si>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</si>
  <si>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</si>
  <si>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</si>
  <si>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</si>
  <si>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</si>
  <si>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</si>
  <si>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rPr>
        <b/>
        <sz val="12"/>
        <color rgb="FF000000"/>
        <rFont val="Calibri"/>
        <family val="2"/>
      </rPr>
      <t xml:space="preserve">*Academic advisement: </t>
    </r>
    <r>
      <rPr>
        <sz val="12"/>
        <color rgb="FF000000"/>
        <rFont val="Calibri"/>
        <family val="2"/>
      </rPr>
      <t>Plan under which each student is assigned to a faculty member or a trained adviser, who, through regular meetings, helps the student plan and implement immediate and long-term academic and vocational goals.</t>
    </r>
  </si>
  <si>
    <r>
      <rPr>
        <b/>
        <sz val="12"/>
        <color rgb="FF000000"/>
        <rFont val="Calibri"/>
        <family val="2"/>
      </rPr>
      <t xml:space="preserve">Accelerated program: </t>
    </r>
    <r>
      <rPr>
        <sz val="12"/>
        <color rgb="FF000000"/>
        <rFont val="Calibri"/>
        <family val="2"/>
      </rPr>
      <t>Completion of a college program of study in fewer than the usual number of years, most often by attending summer sessions and carrying extra courses during the regular academic term</t>
    </r>
    <r>
      <rPr>
        <b/>
        <sz val="12"/>
        <color rgb="FF000000"/>
        <rFont val="Calibri"/>
        <family val="2"/>
      </rPr>
      <t>.</t>
    </r>
  </si>
  <si>
    <r>
      <rPr>
        <b/>
        <sz val="12"/>
        <color rgb="FF000000"/>
        <rFont val="Calibri"/>
        <family val="2"/>
      </rPr>
      <t xml:space="preserve">Admitted student: </t>
    </r>
    <r>
      <rPr>
        <sz val="12"/>
        <color rgb="FF000000"/>
        <rFont val="Calibri"/>
        <family val="2"/>
      </rPr>
      <t>Applicant who is offered admission to a degree-granting program</t>
    </r>
    <r>
      <rPr>
        <b/>
        <sz val="12"/>
        <color rgb="FF000000"/>
        <rFont val="Calibri"/>
        <family val="2"/>
      </rPr>
      <t xml:space="preserve"> </t>
    </r>
    <r>
      <rPr>
        <sz val="12"/>
        <color rgb="FF000000"/>
        <rFont val="Calibri"/>
        <family val="2"/>
      </rPr>
      <t>at your institution.</t>
    </r>
  </si>
  <si>
    <r>
      <rPr>
        <b/>
        <sz val="12"/>
        <color rgb="FF000000"/>
        <rFont val="Calibri"/>
        <family val="2"/>
      </rPr>
      <t xml:space="preserve">*Adult student services: </t>
    </r>
    <r>
      <rPr>
        <sz val="12"/>
        <color rgb="FF000000"/>
        <rFont val="Calibri"/>
        <family val="2"/>
      </rPr>
      <t>Admission assistance, support, orientation, and other services expressly for adults who have started college for the first time, or who are re-entering after a lapse of a few years.</t>
    </r>
  </si>
  <si>
    <r>
      <rPr>
        <b/>
        <sz val="12"/>
        <color rgb="FF000000"/>
        <rFont val="Calibri"/>
        <family val="2"/>
      </rPr>
      <t xml:space="preserve">American Indian or Alaska Native: </t>
    </r>
    <r>
      <rPr>
        <sz val="12"/>
        <color theme="1"/>
        <rFont val="Calibri"/>
        <family val="2"/>
      </rPr>
      <t>A person having origins in any of the original peoples of North and South America (including Central America) and maintaining tribal affiliation or community attachment.</t>
    </r>
  </si>
  <si>
    <r>
      <rPr>
        <b/>
        <sz val="12"/>
        <color rgb="FF000000"/>
        <rFont val="Calibri"/>
        <family val="2"/>
      </rPr>
      <t xml:space="preserve">Applicant (first-time, first year): </t>
    </r>
    <r>
      <rPr>
        <sz val="12"/>
        <color rgb="FF000000"/>
        <rFont val="Calibri"/>
        <family val="2"/>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</si>
  <si>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12"/>
        <color rgb="FF000000"/>
        <rFont val="Calibri"/>
        <family val="2"/>
      </rPr>
      <t xml:space="preserve">Application fee: </t>
    </r>
    <r>
      <rPr>
        <sz val="12"/>
        <color rgb="FF000000"/>
        <rFont val="Calibri"/>
        <family val="2"/>
      </rPr>
      <t xml:space="preserve">That amount of money that an institution charges for processing a student’s application for acceptance. This amount is </t>
    </r>
    <r>
      <rPr>
        <i/>
        <sz val="12"/>
        <color rgb="FF000000"/>
        <rFont val="Calibri"/>
        <family val="2"/>
      </rPr>
      <t xml:space="preserve">not </t>
    </r>
    <r>
      <rPr>
        <sz val="12"/>
        <color rgb="FF000000"/>
        <rFont val="Calibri"/>
        <family val="2"/>
      </rPr>
      <t>creditable toward tuition and required fees, nor is it refundable if the student is not admitted to the institution.</t>
    </r>
  </si>
  <si>
    <r>
      <rPr>
        <b/>
        <sz val="12"/>
        <color rgb="FF000000"/>
        <rFont val="Calibri"/>
        <family val="2"/>
      </rPr>
      <t>Asian:</t>
    </r>
    <r>
      <rPr>
        <i/>
        <sz val="12"/>
        <color rgb="FF000000"/>
        <rFont val="Calibri"/>
        <family val="2"/>
      </rPr>
      <t xml:space="preserve"> </t>
    </r>
    <r>
      <rPr>
        <sz val="12"/>
        <color rgb="FF000000"/>
        <rFont val="Calibri"/>
        <family val="2"/>
      </rPr>
      <t>A person having origins in any of the original peoples of the Far East, Southeast Asia, or the Indian subcontinent, including, for example, Cambodia, China, India, Japan, Korea, Malaysia, Pakistan, the Philippine Islands, Thailand, and Vietnam.</t>
    </r>
  </si>
  <si>
    <r>
      <rPr>
        <b/>
        <sz val="12"/>
        <color rgb="FF000000"/>
        <rFont val="Calibri"/>
        <family val="2"/>
      </rPr>
      <t xml:space="preserve">Associate degree: </t>
    </r>
    <r>
      <rPr>
        <sz val="12"/>
        <color rgb="FF000000"/>
        <rFont val="Calibri"/>
        <family val="2"/>
      </rPr>
      <t>An award that normally requires at least two but less than four years of full-time equivalent college work.</t>
    </r>
  </si>
  <si>
    <r>
      <rPr>
        <b/>
        <sz val="12"/>
        <color rgb="FF000000"/>
        <rFont val="Calibri"/>
        <family val="2"/>
      </rPr>
      <t xml:space="preserve">Bachelor’s degree: </t>
    </r>
    <r>
      <rPr>
        <sz val="12"/>
        <color rgb="FF000000"/>
        <rFont val="Calibri"/>
        <family val="2"/>
      </rPr>
      <t xml:space="preserve">An award (baccalaureate or equivalent degree, as determined by the Secretary of the U.S. Department of Education) that normally requires at least four years but </t>
    </r>
    <r>
      <rPr>
        <i/>
        <sz val="12"/>
        <color rgb="FF000000"/>
        <rFont val="Calibri"/>
        <family val="2"/>
      </rPr>
      <t>not</t>
    </r>
    <r>
      <rPr>
        <sz val="12"/>
        <color rgb="FF000000"/>
        <rFont val="Calibri"/>
        <family val="2"/>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</si>
  <si>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12"/>
        <color rgb="FF000000"/>
        <rFont val="Calibri"/>
        <family val="2"/>
      </rPr>
      <t>Black or African American</t>
    </r>
    <r>
      <rPr>
        <i/>
        <sz val="12"/>
        <color rgb="FF000000"/>
        <rFont val="Calibri"/>
        <family val="2"/>
      </rPr>
      <t xml:space="preserve">: </t>
    </r>
    <r>
      <rPr>
        <sz val="12"/>
        <color rgb="FF000000"/>
        <rFont val="Calibri"/>
        <family val="2"/>
      </rPr>
      <t>A person having origins in any of the black racial groups of Africa.</t>
    </r>
  </si>
  <si>
    <r>
      <rPr>
        <b/>
        <sz val="12"/>
        <color rgb="FF000000"/>
        <rFont val="Calibri"/>
        <family val="2"/>
      </rPr>
      <t xml:space="preserve">Board (charges): </t>
    </r>
    <r>
      <rPr>
        <sz val="12"/>
        <color rgb="FF000000"/>
        <rFont val="Calibri"/>
        <family val="2"/>
      </rPr>
      <t>Assume average cost for 19 meals per week or the maximum meal plan.</t>
    </r>
  </si>
  <si>
    <r>
      <rPr>
        <b/>
        <sz val="12"/>
        <color rgb="FF000000"/>
        <rFont val="Calibri"/>
        <family val="2"/>
      </rPr>
      <t xml:space="preserve">Books and supplies (costs): </t>
    </r>
    <r>
      <rPr>
        <sz val="12"/>
        <color rgb="FF000000"/>
        <rFont val="Calibri"/>
        <family val="2"/>
      </rPr>
      <t>Average cost of books and supplies. Do not include unusual costs for special groups of students (e.g., engineering or art majors), unless they constitute the majority of students at your institution.</t>
    </r>
  </si>
  <si>
    <r>
      <rPr>
        <b/>
        <sz val="12"/>
        <color rgb="FF000000"/>
        <rFont val="Calibri"/>
        <family val="2"/>
      </rPr>
      <t xml:space="preserve">Calendar system: </t>
    </r>
    <r>
      <rPr>
        <sz val="12"/>
        <color rgb="FF000000"/>
        <rFont val="Calibri"/>
        <family val="2"/>
      </rPr>
      <t>The method by which an institution structures most of its courses for the academic year.</t>
    </r>
  </si>
  <si>
    <r>
      <rPr>
        <b/>
        <sz val="12"/>
        <color theme="1"/>
        <rFont val="Calibri"/>
        <family val="2"/>
      </rPr>
      <t>Campus Ministry:</t>
    </r>
    <r>
      <rPr>
        <sz val="12"/>
        <color theme="1"/>
        <rFont val="Calibri"/>
        <family val="2"/>
      </rPr>
      <t xml:space="preserve"> Religious student organizations (denominational or nondenominational) devoted to fostering religious life on college campuses. May also refer to Campus Crusade for Christ, an interdenominational Christian organization.</t>
    </r>
  </si>
  <si>
    <r>
      <rPr>
        <b/>
        <sz val="12"/>
        <color rgb="FF000000"/>
        <rFont val="Calibri"/>
        <family val="2"/>
      </rPr>
      <t xml:space="preserve">*Career and placement services: </t>
    </r>
    <r>
      <rPr>
        <sz val="12"/>
        <color rgb="FF000000"/>
        <rFont val="Calibri"/>
        <family val="2"/>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</si>
  <si>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12"/>
        <color rgb="FF000000"/>
        <rFont val="Calibri"/>
        <family val="2"/>
      </rPr>
      <t xml:space="preserve">Carnegie units: </t>
    </r>
    <r>
      <rPr>
        <sz val="12"/>
        <color rgb="FF000000"/>
        <rFont val="Calibri"/>
        <family val="2"/>
      </rPr>
      <t>One year of study or the equivalent in a secondary school subject.</t>
    </r>
  </si>
  <si>
    <r>
      <rPr>
        <b/>
        <sz val="12"/>
        <color rgb="FF000000"/>
        <rFont val="Calibri"/>
        <family val="2"/>
      </rPr>
      <t xml:space="preserve">Certificate: </t>
    </r>
    <r>
      <rPr>
        <sz val="12"/>
        <color rgb="FF000000"/>
        <rFont val="Calibri"/>
        <family val="2"/>
      </rPr>
      <t xml:space="preserve">See </t>
    </r>
    <r>
      <rPr>
        <b/>
        <sz val="12"/>
        <color rgb="FF000000"/>
        <rFont val="Calibri"/>
        <family val="2"/>
      </rPr>
      <t>Postsecondary award, certificate, or diploma.</t>
    </r>
  </si>
  <si>
    <r>
      <rPr>
        <b/>
        <sz val="12"/>
        <color rgb="FF000000"/>
        <rFont val="Calibri"/>
        <family val="2"/>
      </rPr>
      <t xml:space="preserve">Class rank: </t>
    </r>
    <r>
      <rPr>
        <sz val="12"/>
        <color rgb="FF000000"/>
        <rFont val="Calibri"/>
        <family val="2"/>
      </rPr>
      <t>The relative numerical position of a student in his or her graduating class, calculated by the high school on the basis of grade-point average, whether weighted or unweighted.</t>
    </r>
  </si>
  <si>
    <r>
      <rPr>
        <b/>
        <sz val="12"/>
        <color rgb="FF000000"/>
        <rFont val="Calibri"/>
        <family val="2"/>
      </rPr>
      <t xml:space="preserve">College-preparatory program: </t>
    </r>
    <r>
      <rPr>
        <sz val="12"/>
        <color rgb="FF000000"/>
        <rFont val="Calibri"/>
        <family val="2"/>
      </rPr>
      <t xml:space="preserve">Courses in academic subjects (English, history and social studies, foreign languages, mathematics, science, and the arts) that stress preparation for college or university study. </t>
    </r>
  </si>
  <si>
    <r>
      <rPr>
        <b/>
        <sz val="12"/>
        <color rgb="FF000000"/>
        <rFont val="Calibri"/>
        <family val="2"/>
      </rPr>
      <t xml:space="preserve">Common Application: </t>
    </r>
    <r>
      <rPr>
        <sz val="12"/>
        <color rgb="FF000000"/>
        <rFont val="Calibri"/>
        <family val="2"/>
      </rPr>
      <t xml:space="preserve">The standard application form distributed by the National Association of Secondary School Principals for a large number of private colleges who are members of the Common Application Group. </t>
    </r>
  </si>
  <si>
    <r>
      <rPr>
        <b/>
        <sz val="12"/>
        <color rgb="FF000000"/>
        <rFont val="Calibri"/>
        <family val="2"/>
      </rPr>
      <t xml:space="preserve">*Community service program: </t>
    </r>
    <r>
      <rPr>
        <sz val="12"/>
        <color rgb="FF000000"/>
        <rFont val="Calibri"/>
        <family val="2"/>
      </rPr>
      <t>Referral center for students wishing to perform volunteer work in the community or participate in volunteer activities coordinated by academic departments.</t>
    </r>
  </si>
  <si>
    <r>
      <rPr>
        <b/>
        <sz val="12"/>
        <color rgb="FF000000"/>
        <rFont val="Calibri"/>
        <family val="2"/>
      </rPr>
      <t xml:space="preserve">Commuter: </t>
    </r>
    <r>
      <rPr>
        <sz val="12"/>
        <color rgb="FF000000"/>
        <rFont val="Calibri"/>
        <family val="2"/>
      </rPr>
      <t xml:space="preserve">A student who lives off campus in housing that is not owned by, operated by, or affiliated with the college. This category includes students who commute from home and students who have moved to the area to attend college. </t>
    </r>
  </si>
  <si>
    <r>
      <rPr>
        <b/>
        <sz val="12"/>
        <color rgb="FF000000"/>
        <rFont val="Calibri"/>
        <family val="2"/>
      </rPr>
      <t xml:space="preserve">Comprehensive transition and postsecondary program for students with intellectual disabilities: </t>
    </r>
    <r>
      <rPr>
        <sz val="12"/>
        <color rgb="FF000000"/>
        <rFont val="Calibri"/>
        <family val="2"/>
      </rPr>
      <t>Programs designed to support postsecondary students with intellectual disabilities obtain instruction in academic, career and technical, and independent living  subjects in preparation for employment.</t>
    </r>
  </si>
  <si>
    <r>
      <rPr>
        <b/>
        <sz val="12"/>
        <color rgb="FF000000"/>
        <rFont val="Calibri"/>
        <family val="2"/>
      </rPr>
      <t xml:space="preserve">Clock hour: </t>
    </r>
    <r>
      <rPr>
        <sz val="12"/>
        <color rgb="FF000000"/>
        <rFont val="Calibri"/>
        <family val="2"/>
      </rPr>
      <t>A unit of measure that represents an hour of scheduled instruction given to students. Also referred to as contact hour.</t>
    </r>
  </si>
  <si>
    <r>
      <rPr>
        <b/>
        <sz val="12"/>
        <color rgb="FF000000"/>
        <rFont val="Calibri"/>
        <family val="2"/>
      </rPr>
      <t xml:space="preserve">Continuous basis (for program enrollment): </t>
    </r>
    <r>
      <rPr>
        <sz val="12"/>
        <color rgb="FF000000"/>
        <rFont val="Calibri"/>
        <family val="2"/>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</si>
  <si>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12"/>
        <color rgb="FF000000"/>
        <rFont val="Calibri"/>
        <family val="2"/>
      </rPr>
      <t xml:space="preserve">Cooperative education program: </t>
    </r>
    <r>
      <rPr>
        <sz val="12"/>
        <color rgb="FF000000"/>
        <rFont val="Calibri"/>
        <family val="2"/>
      </rPr>
      <t>A program that provides for alternate class attendance and employment in business, industry, or government.</t>
    </r>
  </si>
  <si>
    <r>
      <rPr>
        <b/>
        <sz val="12"/>
        <color rgb="FF000000"/>
        <rFont val="Calibri"/>
        <family val="2"/>
      </rPr>
      <t xml:space="preserve">Cooperative housing: </t>
    </r>
    <r>
      <rPr>
        <sz val="12"/>
        <color rgb="FF000000"/>
        <rFont val="Calibri"/>
        <family val="2"/>
      </rPr>
      <t>College-owned, -operated, or -affiliated housing in which students share food and housing expenses and participate in household chores to reduce living expenses.</t>
    </r>
  </si>
  <si>
    <r>
      <rPr>
        <b/>
        <sz val="12"/>
        <color rgb="FF000000"/>
        <rFont val="Calibri"/>
        <family val="2"/>
      </rPr>
      <t xml:space="preserve">*Counseling service: </t>
    </r>
    <r>
      <rPr>
        <sz val="12"/>
        <color rgb="FF000000"/>
        <rFont val="Calibri"/>
        <family val="2"/>
      </rPr>
      <t>Activities designed to assist students in making plans and decisions related to their education, career, or personal development.</t>
    </r>
  </si>
  <si>
    <r>
      <rPr>
        <b/>
        <sz val="12"/>
        <color rgb="FF000000"/>
        <rFont val="Calibri"/>
        <family val="2"/>
      </rPr>
      <t xml:space="preserve">Credit: </t>
    </r>
    <r>
      <rPr>
        <sz val="12"/>
        <color rgb="FF000000"/>
        <rFont val="Calibri"/>
        <family val="2"/>
      </rPr>
      <t>Recognition of attendance or performance in an instructional activity (course or program) that can be applied by a recipient toward the requirements for a degree, diploma, certificate, or recognized postsecondary credential.</t>
    </r>
  </si>
  <si>
    <r>
      <rPr>
        <b/>
        <sz val="12"/>
        <color rgb="FF000000"/>
        <rFont val="Calibri"/>
        <family val="2"/>
      </rPr>
      <t xml:space="preserve">Credit course: </t>
    </r>
    <r>
      <rPr>
        <sz val="12"/>
        <color rgb="FF000000"/>
        <rFont val="Calibri"/>
        <family val="2"/>
      </rPr>
      <t>A course that, if successfully completed, can be applied toward the number of courses required for achieving a degree, diploma, certificate, or other recognized postsecondary credential.</t>
    </r>
  </si>
  <si>
    <r>
      <rPr>
        <b/>
        <sz val="12"/>
        <color rgb="FF000000"/>
        <rFont val="Calibri"/>
        <family val="2"/>
      </rPr>
      <t xml:space="preserve">Credit hour: </t>
    </r>
    <r>
      <rPr>
        <sz val="12"/>
        <color rgb="FF000000"/>
        <rFont val="Calibri"/>
        <family val="2"/>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</si>
  <si>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12"/>
        <color rgb="FF000000"/>
        <rFont val="Calibri"/>
        <family val="2"/>
      </rPr>
      <t xml:space="preserve">Cross-registration: </t>
    </r>
    <r>
      <rPr>
        <sz val="12"/>
        <color rgb="FF000000"/>
        <rFont val="Calibri"/>
        <family val="2"/>
      </rPr>
      <t>A system whereby students enrolled at one institution may take courses at another institution without having to apply to the second institution.</t>
    </r>
  </si>
  <si>
    <r>
      <rPr>
        <b/>
        <sz val="12"/>
        <color rgb="FF000000"/>
        <rFont val="Calibri"/>
        <family val="2"/>
      </rPr>
      <t xml:space="preserve">Deferred admission: </t>
    </r>
    <r>
      <rPr>
        <sz val="12"/>
        <color rgb="FF000000"/>
        <rFont val="Calibri"/>
        <family val="2"/>
      </rPr>
      <t>The practice of permitting admitted students to postpone enrollment, usually for a period of one academic term or one year.</t>
    </r>
  </si>
  <si>
    <r>
      <rPr>
        <b/>
        <sz val="12"/>
        <color rgb="FF000000"/>
        <rFont val="Calibri"/>
        <family val="2"/>
      </rPr>
      <t xml:space="preserve">Degree: </t>
    </r>
    <r>
      <rPr>
        <sz val="12"/>
        <color rgb="FF000000"/>
        <rFont val="Calibri"/>
        <family val="2"/>
      </rPr>
      <t>An award conferred by a college, university, or other postsecondary education institution as official recognition for the successful completion of a program of studies.</t>
    </r>
  </si>
  <si>
    <r>
      <rPr>
        <b/>
        <sz val="12"/>
        <color rgb="FF000000"/>
        <rFont val="Calibri"/>
        <family val="2"/>
      </rPr>
      <t xml:space="preserve">Degree-seeking students: </t>
    </r>
    <r>
      <rPr>
        <sz val="12"/>
        <color rgb="FF000000"/>
        <rFont val="Calibri"/>
        <family val="2"/>
      </rPr>
      <t>Students enrolled in courses for credit who are recognized by the institution as seeking a degree or recognized postsecondary credential. At the undergraduate level, this is intended to include students enrolled in vocational or occupational programs.</t>
    </r>
  </si>
  <si>
    <r>
      <rPr>
        <b/>
        <sz val="12"/>
        <color rgb="FF000000"/>
        <rFont val="Calibri"/>
        <family val="2"/>
      </rPr>
      <t xml:space="preserve">Differs by program (calendar system): </t>
    </r>
    <r>
      <rPr>
        <sz val="12"/>
        <color rgb="FF000000"/>
        <rFont val="Calibri"/>
        <family val="2"/>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</si>
  <si>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12"/>
        <color rgb="FF000000"/>
        <rFont val="Calibri"/>
        <family val="2"/>
      </rPr>
      <t xml:space="preserve">Diploma: </t>
    </r>
    <r>
      <rPr>
        <sz val="12"/>
        <color rgb="FF000000"/>
        <rFont val="Calibri"/>
        <family val="2"/>
      </rPr>
      <t xml:space="preserve">See </t>
    </r>
    <r>
      <rPr>
        <b/>
        <sz val="12"/>
        <color rgb="FF000000"/>
        <rFont val="Calibri"/>
        <family val="2"/>
      </rPr>
      <t>Postsecondary award, certificate, or diploma.</t>
    </r>
  </si>
  <si>
    <r>
      <rPr>
        <b/>
        <sz val="12"/>
        <color rgb="FF000000"/>
        <rFont val="Calibri"/>
        <family val="2"/>
      </rPr>
      <t xml:space="preserve">Distance learning: </t>
    </r>
    <r>
      <rPr>
        <sz val="12"/>
        <color rgb="FF000000"/>
        <rFont val="Calibri"/>
        <family val="2"/>
      </rPr>
      <t>An option for earning course credit at off-campus locations via cable television, internet, satellite classes, videotapes, correspondence courses, or other means.</t>
    </r>
  </si>
  <si>
    <r>
      <rPr>
        <b/>
        <sz val="12"/>
        <color theme="1"/>
        <rFont val="Calibri"/>
        <family val="2"/>
      </rPr>
      <t>Doctor’s degree-research/scholarship</t>
    </r>
    <r>
      <rPr>
        <sz val="12"/>
        <color theme="1"/>
        <rFont val="Calibri"/>
        <family val="2"/>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</si>
  <si>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12"/>
        <color theme="1"/>
        <rFont val="Calibri"/>
        <family val="2"/>
      </rPr>
      <t>Doctor’s degree-professional practice</t>
    </r>
    <r>
      <rPr>
        <sz val="12"/>
        <color theme="1"/>
        <rFont val="Calibri"/>
        <family val="2"/>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</si>
  <si>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12"/>
        <color theme="1"/>
        <rFont val="Calibri"/>
        <family val="2"/>
      </rPr>
      <t>Doctor’s degree-other</t>
    </r>
    <r>
      <rPr>
        <sz val="12"/>
        <color theme="1"/>
        <rFont val="Calibri"/>
        <family val="2"/>
      </rPr>
      <t>: A doctor’s degree that does not meet the definition of a doctor’s degree - research/scholarship or a doctor’s degree - professional practice.</t>
    </r>
  </si>
  <si>
    <r>
      <rPr>
        <b/>
        <sz val="12"/>
        <color rgb="FF000000"/>
        <rFont val="Calibri"/>
        <family val="2"/>
      </rPr>
      <t xml:space="preserve">Double major: </t>
    </r>
    <r>
      <rPr>
        <sz val="12"/>
        <color rgb="FF000000"/>
        <rFont val="Calibri"/>
        <family val="2"/>
      </rPr>
      <t>Program in which students may complete two undergraduate programs of study simultaneously.</t>
    </r>
  </si>
  <si>
    <r>
      <rPr>
        <b/>
        <sz val="12"/>
        <color rgb="FF000000"/>
        <rFont val="Calibri"/>
        <family val="2"/>
      </rPr>
      <t xml:space="preserve">Dual enrollment: </t>
    </r>
    <r>
      <rPr>
        <sz val="12"/>
        <color rgb="FF000000"/>
        <rFont val="Calibri"/>
        <family val="2"/>
      </rPr>
      <t>A program through which high school students may enroll in college courses while still enrolled in high school. Students are not required to apply for admission to the college in order to participate.</t>
    </r>
  </si>
  <si>
    <r>
      <rPr>
        <b/>
        <sz val="12"/>
        <color rgb="FF000000"/>
        <rFont val="Calibri"/>
        <family val="2"/>
      </rPr>
      <t xml:space="preserve">Early action plan: </t>
    </r>
    <r>
      <rPr>
        <sz val="12"/>
        <color rgb="FF000000"/>
        <rFont val="Calibri"/>
        <family val="2"/>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</si>
  <si>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12"/>
        <color rgb="FF000000"/>
        <rFont val="Calibri"/>
        <family val="2"/>
      </rPr>
      <t xml:space="preserve">Early admission: </t>
    </r>
    <r>
      <rPr>
        <sz val="12"/>
        <color rgb="FF000000"/>
        <rFont val="Calibri"/>
        <family val="2"/>
      </rPr>
      <t>A policy under which students who have not completed high school are admitted and enroll full time in college, usually after completion of their junior year.</t>
    </r>
  </si>
  <si>
    <r>
      <rPr>
        <b/>
        <sz val="12"/>
        <color rgb="FF000000"/>
        <rFont val="Calibri"/>
        <family val="2"/>
      </rPr>
      <t xml:space="preserve">Early decision plan: </t>
    </r>
    <r>
      <rPr>
        <sz val="12"/>
        <color rgb="FF000000"/>
        <rFont val="Calibri"/>
        <family val="2"/>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</si>
  <si>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12"/>
        <color rgb="FF000000"/>
        <rFont val="Calibri"/>
        <family val="2"/>
      </rPr>
      <t xml:space="preserve">English as a Second Language (ESL): </t>
    </r>
    <r>
      <rPr>
        <sz val="12"/>
        <color rgb="FF000000"/>
        <rFont val="Calibri"/>
        <family val="2"/>
      </rPr>
      <t>A course of study designed specifically for students whose native language is not English.</t>
    </r>
  </si>
  <si>
    <r>
      <rPr>
        <b/>
        <sz val="12"/>
        <color rgb="FF000000"/>
        <rFont val="Calibri"/>
        <family val="2"/>
      </rPr>
      <t xml:space="preserve">Exchange student program-domestic: </t>
    </r>
    <r>
      <rPr>
        <sz val="12"/>
        <color rgb="FF000000"/>
        <rFont val="Calibri"/>
        <family val="2"/>
      </rPr>
      <t>Any arrangement between a student and a college that permits study for a semester or more at another college</t>
    </r>
    <r>
      <rPr>
        <b/>
        <sz val="12"/>
        <color rgb="FF000000"/>
        <rFont val="Calibri"/>
        <family val="2"/>
      </rPr>
      <t xml:space="preserve"> in the United States </t>
    </r>
    <r>
      <rPr>
        <sz val="12"/>
        <color rgb="FF000000"/>
        <rFont val="Calibri"/>
        <family val="2"/>
      </rPr>
      <t xml:space="preserve">without extending the amount of time required for a degree. </t>
    </r>
    <r>
      <rPr>
        <b/>
        <sz val="12"/>
        <color rgb="FF000000"/>
        <rFont val="Calibri"/>
        <family val="2"/>
      </rPr>
      <t>See also Study abroad</t>
    </r>
    <r>
      <rPr>
        <sz val="12"/>
        <color rgb="FF000000"/>
        <rFont val="Calibri"/>
        <family val="2"/>
      </rPr>
      <t>.</t>
    </r>
  </si>
  <si>
    <r>
      <rPr>
        <b/>
        <sz val="12"/>
        <color rgb="FF000000"/>
        <rFont val="Calibri"/>
        <family val="2"/>
      </rPr>
      <t>External degree program:</t>
    </r>
    <r>
      <rPr>
        <sz val="12"/>
        <color rgb="FF000000"/>
        <rFont val="Calibri"/>
        <family val="2"/>
      </rPr>
      <t xml:space="preserve"> A program of study in which students earn credits toward a degree through independent study, college courses, proficiency examinations, and personal experience. External degree programs require minimal or no classroom attendance.</t>
    </r>
  </si>
  <si>
    <r>
      <rPr>
        <b/>
        <sz val="12"/>
        <color rgb="FF000000"/>
        <rFont val="Calibri"/>
        <family val="2"/>
      </rPr>
      <t xml:space="preserve">Extracurricular activities (as admission factor): </t>
    </r>
    <r>
      <rPr>
        <sz val="12"/>
        <color rgb="FF000000"/>
        <rFont val="Calibri"/>
        <family val="2"/>
      </rPr>
      <t>Special consideration in the admissions process given for participation in both school and nonschool-related activities of interest to the college, such as clubs, hobbies, student government, athletics, performing arts, etc.</t>
    </r>
  </si>
  <si>
    <r>
      <rPr>
        <b/>
        <sz val="12"/>
        <color rgb="FF000000"/>
        <rFont val="Calibri"/>
        <family val="2"/>
      </rPr>
      <t xml:space="preserve">First-time student: </t>
    </r>
    <r>
      <rPr>
        <sz val="12"/>
        <color rgb="FF000000"/>
        <rFont val="Calibri"/>
        <family val="2"/>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</si>
  <si>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12"/>
        <color rgb="FF000000"/>
        <rFont val="Calibri"/>
        <family val="2"/>
      </rPr>
      <t xml:space="preserve">First-time, first-year student: </t>
    </r>
    <r>
      <rPr>
        <sz val="12"/>
        <color rgb="FF000000"/>
        <rFont val="Calibri"/>
        <family val="2"/>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</si>
  <si>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12"/>
        <color rgb="FF000000"/>
        <rFont val="Calibri"/>
        <family val="2"/>
      </rPr>
      <t xml:space="preserve">First-year student: </t>
    </r>
    <r>
      <rPr>
        <sz val="12"/>
        <color rgb="FF000000"/>
        <rFont val="Calibri"/>
        <family val="2"/>
      </rPr>
      <t>A student who has completed less than the equivalent of 1 full year of undergraduate work; that is, less than 30 semester hours (in a 120-hour degree program) or less than 900 clock hours.</t>
    </r>
  </si>
  <si>
    <r>
      <rPr>
        <b/>
        <sz val="12"/>
        <color rgb="FF000000"/>
        <rFont val="Calibri"/>
        <family val="2"/>
      </rPr>
      <t xml:space="preserve">*New student orientation: </t>
    </r>
    <r>
      <rPr>
        <sz val="12"/>
        <color rgb="FF000000"/>
        <rFont val="Calibri"/>
        <family val="2"/>
      </rPr>
      <t>Orientation addressing the academic, social, emotional, and intellectual issues involved in beginning college. May be a few hours or a few days in length; at some colleges, there is a fee.</t>
    </r>
  </si>
  <si>
    <r>
      <rPr>
        <b/>
        <sz val="12"/>
        <color rgb="FF000000"/>
        <rFont val="Calibri"/>
        <family val="2"/>
      </rPr>
      <t xml:space="preserve">Full-time student (undergraduate): </t>
    </r>
    <r>
      <rPr>
        <sz val="12"/>
        <color rgb="FF000000"/>
        <rFont val="Calibri"/>
        <family val="2"/>
      </rPr>
      <t>A student enrolled for 12 or more semester credits, 12 or more quarter credits, or 24 or more clock hours a week each term.</t>
    </r>
  </si>
  <si>
    <r>
      <rPr>
        <b/>
        <sz val="12"/>
        <color rgb="FF000000"/>
        <rFont val="Calibri"/>
        <family val="2"/>
      </rPr>
      <t xml:space="preserve">Geographical residence (as admission factor): </t>
    </r>
    <r>
      <rPr>
        <sz val="12"/>
        <color rgb="FF000000"/>
        <rFont val="Calibri"/>
        <family val="2"/>
      </rPr>
      <t>Special consideration in the admission process given to students from a particular region, state, or country of residence.</t>
    </r>
  </si>
  <si>
    <r>
      <rPr>
        <b/>
        <sz val="12"/>
        <color rgb="FF000000"/>
        <rFont val="Calibri"/>
        <family val="2"/>
      </rPr>
      <t xml:space="preserve">Grade-point average (academic high school GPA): </t>
    </r>
    <r>
      <rPr>
        <sz val="12"/>
        <color rgb="FF000000"/>
        <rFont val="Calibri"/>
        <family val="2"/>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</si>
  <si>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12"/>
        <color rgb="FF000000"/>
        <rFont val="Calibri"/>
        <family val="2"/>
      </rPr>
      <t xml:space="preserve">Graduate student: </t>
    </r>
    <r>
      <rPr>
        <sz val="12"/>
        <color rgb="FF000000"/>
        <rFont val="Calibri"/>
        <family val="2"/>
      </rPr>
      <t>A student who holds a bachelor’s or equivalent, and is taking courses at the post-baccalaureate level.</t>
    </r>
  </si>
  <si>
    <r>
      <rPr>
        <b/>
        <sz val="12"/>
        <color rgb="FF000000"/>
        <rFont val="Calibri"/>
        <family val="2"/>
      </rPr>
      <t xml:space="preserve">*Health services: </t>
    </r>
    <r>
      <rPr>
        <sz val="12"/>
        <color rgb="FF000000"/>
        <rFont val="Calibri"/>
        <family val="2"/>
      </rPr>
      <t>Free or low cost on-campus primary and preventive health care available to students.</t>
    </r>
  </si>
  <si>
    <r>
      <rPr>
        <b/>
        <sz val="12"/>
        <color rgb="FF000000"/>
        <rFont val="Calibri"/>
        <family val="2"/>
      </rPr>
      <t xml:space="preserve">High school diploma or recognized equivalent: </t>
    </r>
    <r>
      <rPr>
        <sz val="12"/>
        <color rgb="FF000000"/>
        <rFont val="Calibri"/>
        <family val="2"/>
      </rPr>
      <t>A document certifying the successful completion of a prescribed secondary school program of studies, or the attainment of satisfactory scores on the Tests of General Educational Development (GED), or another state-specified examination.</t>
    </r>
  </si>
  <si>
    <r>
      <rPr>
        <b/>
        <sz val="12"/>
        <color rgb="FF000000"/>
        <rFont val="Calibri"/>
        <family val="2"/>
      </rPr>
      <t>Hispanic or Latino:</t>
    </r>
    <r>
      <rPr>
        <i/>
        <sz val="12"/>
        <color rgb="FF000000"/>
        <rFont val="Calibri"/>
        <family val="2"/>
      </rPr>
      <t xml:space="preserve"> </t>
    </r>
    <r>
      <rPr>
        <sz val="12"/>
        <color rgb="FF000000"/>
        <rFont val="Calibri"/>
        <family val="2"/>
      </rPr>
      <t>A person of Mexican, Puerto Rican, Cuban, South or Central American, or other Spanish culture or origin, regardless of race.</t>
    </r>
  </si>
  <si>
    <r>
      <rPr>
        <b/>
        <sz val="12"/>
        <color rgb="FF000000"/>
        <rFont val="Calibri"/>
        <family val="2"/>
      </rPr>
      <t>Honors program:</t>
    </r>
    <r>
      <rPr>
        <sz val="12"/>
        <color rgb="FF000000"/>
        <rFont val="Calibri"/>
        <family val="2"/>
      </rPr>
      <t xml:space="preserve"> Any special program for very able students offering the opportunity for educational enrichment, independent study, acceleration, or some combination of these.</t>
    </r>
    <r>
      <rPr>
        <b/>
        <sz val="12"/>
        <color rgb="FF000000"/>
        <rFont val="Calibri"/>
        <family val="2"/>
      </rPr>
      <t xml:space="preserve"> </t>
    </r>
  </si>
  <si>
    <r>
      <rPr>
        <b/>
        <sz val="12"/>
        <color rgb="FF000000"/>
        <rFont val="Calibri"/>
        <family val="2"/>
      </rPr>
      <t xml:space="preserve">Independent study: </t>
    </r>
    <r>
      <rPr>
        <sz val="12"/>
        <color rgb="FF000000"/>
        <rFont val="Calibri"/>
        <family val="2"/>
      </rPr>
      <t>Academic work chosen or designed by the student with the approval of the department concerned, under an instructor’s supervision, and usually undertaken outside of the regular classroom structure.</t>
    </r>
  </si>
  <si>
    <r>
      <rPr>
        <b/>
        <sz val="12"/>
        <color rgb="FF000000"/>
        <rFont val="Calibri"/>
        <family val="2"/>
      </rPr>
      <t xml:space="preserve">In-state tuition: </t>
    </r>
    <r>
      <rPr>
        <sz val="12"/>
        <color rgb="FF000000"/>
        <rFont val="Calibri"/>
        <family val="2"/>
      </rPr>
      <t>The tuition charged by institutions to those students who meet the state’s or institution’s residency requirements.</t>
    </r>
  </si>
  <si>
    <r>
      <rPr>
        <b/>
        <sz val="12"/>
        <color rgb="FF000000"/>
        <rFont val="Calibri"/>
        <family val="2"/>
      </rPr>
      <t xml:space="preserve">International student: </t>
    </r>
    <r>
      <rPr>
        <sz val="12"/>
        <color rgb="FF000000"/>
        <rFont val="Calibri"/>
        <family val="2"/>
      </rPr>
      <t>See</t>
    </r>
    <r>
      <rPr>
        <b/>
        <sz val="12"/>
        <color rgb="FF000000"/>
        <rFont val="Calibri"/>
        <family val="2"/>
      </rPr>
      <t xml:space="preserve"> Nonresident.</t>
    </r>
  </si>
  <si>
    <r>
      <rPr>
        <b/>
        <sz val="12"/>
        <color rgb="FF000000"/>
        <rFont val="Calibri"/>
        <family val="2"/>
      </rPr>
      <t xml:space="preserve">International student group: </t>
    </r>
    <r>
      <rPr>
        <sz val="12"/>
        <color theme="1"/>
        <rFont val="Calibri"/>
        <family val="2"/>
      </rPr>
      <t>Student groups that facilitate cultural dialogue, support a diverse campus, assist international students in acclimation and creating a social network.</t>
    </r>
    <r>
      <rPr>
        <sz val="12"/>
        <color rgb="FF0000FF"/>
        <rFont val="Calibri"/>
        <family val="2"/>
      </rPr>
      <t> </t>
    </r>
  </si>
  <si>
    <r>
      <rPr>
        <b/>
        <sz val="12"/>
        <color rgb="FF000000"/>
        <rFont val="Calibri"/>
        <family val="2"/>
      </rPr>
      <t>Internship:</t>
    </r>
    <r>
      <rPr>
        <sz val="12"/>
        <color rgb="FF000000"/>
        <rFont val="Calibri"/>
        <family val="2"/>
      </rPr>
      <t xml:space="preserve"> Any short-term, supervised work experience usually related to a student’s major field, for which the student earns academic credit. The work can be full- or part-time, on- or off-campus, paid or unpaid.</t>
    </r>
  </si>
  <si>
    <r>
      <rPr>
        <b/>
        <sz val="12"/>
        <color rgb="FF000000"/>
        <rFont val="Calibri"/>
        <family val="2"/>
      </rPr>
      <t xml:space="preserve">*Learning center: </t>
    </r>
    <r>
      <rPr>
        <sz val="12"/>
        <color rgb="FF000000"/>
        <rFont val="Calibri"/>
        <family val="2"/>
      </rPr>
      <t>Center offering assistance through tutors, workshops, computer programs, or audiovisual equipment in reading, writing, math, and skills such as taking notes, managing time, taking tests.</t>
    </r>
  </si>
  <si>
    <r>
      <rPr>
        <b/>
        <sz val="12"/>
        <color rgb="FF000000"/>
        <rFont val="Calibri"/>
        <family val="2"/>
      </rPr>
      <t xml:space="preserve">*Legal services: </t>
    </r>
    <r>
      <rPr>
        <sz val="12"/>
        <color rgb="FF000000"/>
        <rFont val="Calibri"/>
        <family val="2"/>
      </rPr>
      <t>Free or low cost legal advice for a range of issues (personal and other).</t>
    </r>
  </si>
  <si>
    <r>
      <rPr>
        <b/>
        <sz val="12"/>
        <color rgb="FF000000"/>
        <rFont val="Calibri"/>
        <family val="2"/>
      </rPr>
      <t xml:space="preserve">Liberal arts/career combination: </t>
    </r>
    <r>
      <rPr>
        <sz val="12"/>
        <color rgb="FF000000"/>
        <rFont val="Calibri"/>
        <family val="2"/>
      </rPr>
      <t>Program in which a student earns undergraduate degrees in two separate fields, one in a liberal arts major and the other in a professional or specialized major, whether on campus or through cross‑registration.</t>
    </r>
  </si>
  <si>
    <r>
      <rPr>
        <b/>
        <sz val="12"/>
        <color theme="1"/>
        <rFont val="Calibri"/>
        <family val="2"/>
      </rPr>
      <t xml:space="preserve">Living learning community: </t>
    </r>
    <r>
      <rPr>
        <sz val="12"/>
        <color theme="1"/>
        <rFont val="Calibri"/>
        <family val="2"/>
      </rPr>
      <t>Residential programs that allow students to interact with students who share common interests. In addition to living together, students may also participate in shared courses, special events, and group service projects.</t>
    </r>
  </si>
  <si>
    <r>
      <rPr>
        <b/>
        <sz val="12"/>
        <color theme="1"/>
        <rFont val="Calibri"/>
        <family val="2"/>
      </rPr>
      <t>Master's degree</t>
    </r>
    <r>
      <rPr>
        <sz val="12"/>
        <color theme="1"/>
        <rFont val="Calibri"/>
        <family val="2"/>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</si>
  <si>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12"/>
        <color rgb="FF000000"/>
        <rFont val="Calibri"/>
        <family val="2"/>
      </rPr>
      <t xml:space="preserve">Minority affiliation (as admission factor): </t>
    </r>
    <r>
      <rPr>
        <sz val="12"/>
        <color rgb="FF000000"/>
        <rFont val="Calibri"/>
        <family val="2"/>
      </rPr>
      <t>Special consideration in the admission process for members of designated racial/ethnic minority groups.</t>
    </r>
  </si>
  <si>
    <r>
      <rPr>
        <b/>
        <sz val="12"/>
        <color rgb="FF000000"/>
        <rFont val="Calibri"/>
        <family val="2"/>
      </rPr>
      <t xml:space="preserve">*Minority student center: </t>
    </r>
    <r>
      <rPr>
        <sz val="12"/>
        <color rgb="FF000000"/>
        <rFont val="Calibri"/>
        <family val="2"/>
      </rPr>
      <t>Center with programs, activities, and/or services intended to enhance the college experience of students of color.</t>
    </r>
  </si>
  <si>
    <r>
      <rPr>
        <b/>
        <sz val="12"/>
        <color theme="1"/>
        <rFont val="Calibri"/>
        <family val="2"/>
      </rPr>
      <t xml:space="preserve">Model United Nations: </t>
    </r>
    <r>
      <rPr>
        <sz val="12"/>
        <color theme="1"/>
        <rFont val="Calibri"/>
        <family val="2"/>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</si>
  <si>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12"/>
        <color rgb="FF000000"/>
        <rFont val="Calibri"/>
        <family val="2"/>
      </rPr>
      <t>Native Hawaiian or Other Pacific Islander:</t>
    </r>
    <r>
      <rPr>
        <i/>
        <sz val="12"/>
        <color rgb="FF000000"/>
        <rFont val="Calibri"/>
        <family val="2"/>
      </rPr>
      <t xml:space="preserve"> </t>
    </r>
    <r>
      <rPr>
        <sz val="12"/>
        <color rgb="FF000000"/>
        <rFont val="Calibri"/>
        <family val="2"/>
      </rPr>
      <t>A person having origins in any of the original peoples of Hawaii, Guam, Samoa, or other Pacific Islands.</t>
    </r>
  </si>
  <si>
    <r>
      <rPr>
        <b/>
        <sz val="12"/>
        <color rgb="FF000000"/>
        <rFont val="Calibri"/>
        <family val="2"/>
      </rPr>
      <t xml:space="preserve">Nonresident: </t>
    </r>
    <r>
      <rPr>
        <sz val="12"/>
        <color rgb="FF000000"/>
        <rFont val="Calibri"/>
        <family val="2"/>
      </rPr>
      <t>A person who is not a citizen or national of the United States and who is in this country on a visa or temporary basis and does not have the right to remain indefinitely.</t>
    </r>
  </si>
  <si>
    <r>
      <rPr>
        <b/>
        <sz val="12"/>
        <color rgb="FF000000"/>
        <rFont val="Calibri"/>
        <family val="2"/>
      </rPr>
      <t xml:space="preserve">*On-campus day care: </t>
    </r>
    <r>
      <rPr>
        <sz val="12"/>
        <color rgb="FF000000"/>
        <rFont val="Calibri"/>
        <family val="2"/>
      </rPr>
      <t>Licensed day care for students’ children (usually age 3 and up); usually for a fee.</t>
    </r>
  </si>
  <si>
    <r>
      <rPr>
        <b/>
        <sz val="12"/>
        <color rgb="FF000000"/>
        <rFont val="Calibri"/>
        <family val="2"/>
      </rPr>
      <t xml:space="preserve">Open admission: </t>
    </r>
    <r>
      <rPr>
        <sz val="12"/>
        <color rgb="FF000000"/>
        <rFont val="Calibri"/>
        <family val="2"/>
      </rPr>
      <t>Admission policy under which virtually all secondary school graduates or students with GED equivalency diplomas are admitted without regard to academic record, test scores, or other qualifications.</t>
    </r>
  </si>
  <si>
    <r>
      <rPr>
        <b/>
        <sz val="12"/>
        <color rgb="FF000000"/>
        <rFont val="Calibri"/>
        <family val="2"/>
      </rPr>
      <t xml:space="preserve">Other expenses (costs): </t>
    </r>
    <r>
      <rPr>
        <sz val="12"/>
        <color rgb="FF000000"/>
        <rFont val="Calibri"/>
        <family val="2"/>
      </rPr>
      <t>Include average costs for clothing, laundry, entertainment, medical (if not a required fee), and furnishings.</t>
    </r>
  </si>
  <si>
    <r>
      <rPr>
        <b/>
        <sz val="12"/>
        <color rgb="FF000000"/>
        <rFont val="Calibri"/>
        <family val="2"/>
      </rPr>
      <t xml:space="preserve">Out-of-state tuition: </t>
    </r>
    <r>
      <rPr>
        <sz val="12"/>
        <color rgb="FF000000"/>
        <rFont val="Calibri"/>
        <family val="2"/>
      </rPr>
      <t>The tuition charged by institutions to those students who do not meet the institution’s or state’s residency requirements.</t>
    </r>
  </si>
  <si>
    <r>
      <rPr>
        <b/>
        <sz val="12"/>
        <color rgb="FF000000"/>
        <rFont val="Calibri"/>
        <family val="2"/>
      </rPr>
      <t xml:space="preserve">Part-time student (undergraduate): </t>
    </r>
    <r>
      <rPr>
        <sz val="12"/>
        <color rgb="FF000000"/>
        <rFont val="Calibri"/>
        <family val="2"/>
      </rPr>
      <t>A student enrolled for fewer than 12 credits per semester or quarter, or fewer than 24 clock hours a week each term.</t>
    </r>
  </si>
  <si>
    <r>
      <rPr>
        <b/>
        <sz val="12"/>
        <color rgb="FF000000"/>
        <rFont val="Calibri"/>
        <family val="2"/>
      </rPr>
      <t xml:space="preserve">Permanent Resident or other eligible non-citizen: </t>
    </r>
    <r>
      <rPr>
        <sz val="12"/>
        <color rgb="FF000000"/>
        <rFont val="Calibri"/>
        <family val="2"/>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</si>
  <si>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12"/>
        <color rgb="FF000000"/>
        <rFont val="Calibri"/>
        <family val="2"/>
      </rPr>
      <t>*Personal counseling</t>
    </r>
    <r>
      <rPr>
        <sz val="12"/>
        <color rgb="FF000000"/>
        <rFont val="Calibri"/>
        <family val="2"/>
      </rPr>
      <t>: One-on-one or group counseling with trained professionals for students who want to explore personal, educational, or vocational issues.</t>
    </r>
  </si>
  <si>
    <r>
      <rPr>
        <b/>
        <sz val="12"/>
        <color rgb="FF000000"/>
        <rFont val="Calibri"/>
        <family val="2"/>
      </rPr>
      <t xml:space="preserve">Post-baccalaureate certificate: </t>
    </r>
    <r>
      <rPr>
        <sz val="12"/>
        <color rgb="FF000000"/>
        <rFont val="Calibri"/>
        <family val="2"/>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</si>
  <si>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12"/>
        <color rgb="FF000000"/>
        <rFont val="Calibri"/>
        <family val="2"/>
      </rPr>
      <t xml:space="preserve">Post-master’s certificate: </t>
    </r>
    <r>
      <rPr>
        <sz val="12"/>
        <color rgb="FF000000"/>
        <rFont val="Calibri"/>
        <family val="2"/>
      </rPr>
      <t>An award that requires completion of an organized program of study of 24 credit hours beyond the master’s degree but does not meet the requirements of academic degrees at the doctoral level.</t>
    </r>
  </si>
  <si>
    <r>
      <rPr>
        <b/>
        <sz val="12"/>
        <color rgb="FF000000"/>
        <rFont val="Calibri"/>
        <family val="2"/>
      </rPr>
      <t xml:space="preserve">Postsecondary award, certificate, or diploma: </t>
    </r>
    <r>
      <rPr>
        <sz val="12"/>
        <color rgb="FF000000"/>
        <rFont val="Calibri"/>
        <family val="2"/>
      </rPr>
      <t>Includes the following three IPEDS definitions for postsecondary awards, certificates, and diplomas of varying durations and credit/contact/clock hour requirements:</t>
    </r>
  </si>
  <si>
    <r>
      <rPr>
        <b/>
        <i/>
        <sz val="12"/>
        <color rgb="FF000000"/>
        <rFont val="Calibri"/>
        <family val="2"/>
      </rPr>
      <t>Less Than 1 Academic Year</t>
    </r>
    <r>
      <rPr>
        <i/>
        <sz val="12"/>
        <color rgb="FF000000"/>
        <rFont val="Calibri"/>
        <family val="2"/>
      </rPr>
      <t>:</t>
    </r>
    <r>
      <rPr>
        <sz val="12"/>
        <color rgb="FF000000"/>
        <rFont val="Calibri"/>
        <family val="2"/>
      </rPr>
      <t xml:space="preserve"> Requires completion of an organized program of study at the postsecondary level (below the baccalaureate degree) in less than 1 academic year (2 semesters or 3 quarters) or in less than 900 clock hours by a student enrolled full-time.</t>
    </r>
  </si>
  <si>
    <r>
      <rPr>
        <b/>
        <i/>
        <sz val="12"/>
        <color rgb="FF000000"/>
        <rFont val="Calibri"/>
        <family val="2"/>
      </rPr>
      <t>At Least 1 But Less Than 2 Academic Years:</t>
    </r>
    <r>
      <rPr>
        <sz val="12"/>
        <color rgb="FF000000"/>
        <rFont val="Calibri"/>
        <family val="2"/>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</si>
  <si>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12"/>
        <color rgb="FF000000"/>
        <rFont val="Calibri"/>
        <family val="2"/>
      </rPr>
      <t>At Least 2 But Less Than 4 Academic Years:</t>
    </r>
    <r>
      <rPr>
        <sz val="12"/>
        <color rgb="FF000000"/>
        <rFont val="Calibri"/>
        <family val="2"/>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</si>
  <si>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12"/>
        <color rgb="FF000000"/>
        <rFont val="Calibri"/>
        <family val="2"/>
      </rPr>
      <t xml:space="preserve">Private institution: </t>
    </r>
    <r>
      <rPr>
        <sz val="12"/>
        <color rgb="FF000000"/>
        <rFont val="Calibri"/>
        <family val="2"/>
      </rPr>
      <t>An educational institution controlled by a private individual(s) or by a nongovernmental agency, usually supported primarily by other than public funds, and operated by other than publicly elected or appointed officials.</t>
    </r>
  </si>
  <si>
    <r>
      <rPr>
        <b/>
        <sz val="12"/>
        <color rgb="FF000000"/>
        <rFont val="Calibri"/>
        <family val="2"/>
      </rPr>
      <t xml:space="preserve">Private for-profit institution: </t>
    </r>
    <r>
      <rPr>
        <sz val="12"/>
        <color rgb="FF000000"/>
        <rFont val="Calibri"/>
        <family val="2"/>
      </rPr>
      <t>A private institution in which the individual(s) or agency in control receives compensation, other than wages, rent, or other expenses for the assumption of risk.</t>
    </r>
  </si>
  <si>
    <r>
      <rPr>
        <b/>
        <sz val="12"/>
        <color rgb="FF000000"/>
        <rFont val="Calibri"/>
        <family val="2"/>
      </rPr>
      <t xml:space="preserve">Private nonprofit institution: </t>
    </r>
    <r>
      <rPr>
        <sz val="12"/>
        <color rgb="FF000000"/>
        <rFont val="Calibri"/>
        <family val="2"/>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</si>
  <si>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12"/>
        <color rgb="FF000000"/>
        <rFont val="Calibri"/>
        <family val="2"/>
      </rPr>
      <t xml:space="preserve">Proprietary institution: </t>
    </r>
    <r>
      <rPr>
        <sz val="12"/>
        <color rgb="FF000000"/>
        <rFont val="Calibri"/>
        <family val="2"/>
      </rPr>
      <t>See</t>
    </r>
    <r>
      <rPr>
        <b/>
        <sz val="12"/>
        <color rgb="FF000000"/>
        <rFont val="Calibri"/>
        <family val="2"/>
      </rPr>
      <t xml:space="preserve"> Private for-profit institution.</t>
    </r>
  </si>
  <si>
    <r>
      <rPr>
        <b/>
        <sz val="12"/>
        <color rgb="FF000000"/>
        <rFont val="Calibri"/>
        <family val="2"/>
      </rPr>
      <t xml:space="preserve">Public institution: </t>
    </r>
    <r>
      <rPr>
        <sz val="12"/>
        <color rgb="FF000000"/>
        <rFont val="Calibri"/>
        <family val="2"/>
      </rPr>
      <t>An educational institution whose programs and activities are operated by publicly elected or appointed school officials, and which is supported primarily by public funds.</t>
    </r>
  </si>
  <si>
    <r>
      <rPr>
        <b/>
        <sz val="12"/>
        <color rgb="FF000000"/>
        <rFont val="Calibri"/>
        <family val="2"/>
      </rPr>
      <t xml:space="preserve">Quarter calendar system: </t>
    </r>
    <r>
      <rPr>
        <sz val="12"/>
        <color rgb="FF000000"/>
        <rFont val="Calibri"/>
        <family val="2"/>
      </rPr>
      <t>A calendar system in which the academic year consists of three sessions called quarters of about 12 weeks each. The range may be from 10 to 15 weeks. There may be an additional quarter in the summer.</t>
    </r>
  </si>
  <si>
    <r>
      <rPr>
        <b/>
        <sz val="12"/>
        <color rgb="FF000000"/>
        <rFont val="Calibri"/>
        <family val="2"/>
      </rPr>
      <t xml:space="preserve">Race/ethnicity: </t>
    </r>
    <r>
      <rPr>
        <sz val="12"/>
        <color rgb="FF000000"/>
        <rFont val="Calibri"/>
        <family val="2"/>
      </rPr>
      <t>Category used to describe groups to which individuals belong, identify with, or belong in the eyes of the community. The categories do not denote scientific definitions of anthropological origins. A person may be counted in only one group.</t>
    </r>
  </si>
  <si>
    <r>
      <rPr>
        <b/>
        <sz val="12"/>
        <color rgb="FF000000"/>
        <rFont val="Calibri"/>
        <family val="2"/>
      </rPr>
      <t xml:space="preserve">Race/ethnicity unknown: </t>
    </r>
    <r>
      <rPr>
        <sz val="12"/>
        <color rgb="FF000000"/>
        <rFont val="Calibri"/>
        <family val="2"/>
      </rPr>
      <t>Category used to classify students or employees whose race/ethnicity is not known and whom institutions are unable to place in one of the specified racial/ethnic categories.</t>
    </r>
  </si>
  <si>
    <r>
      <rPr>
        <b/>
        <sz val="12"/>
        <color rgb="FF000000"/>
        <rFont val="Calibri"/>
        <family val="2"/>
      </rPr>
      <t xml:space="preserve">Recognized Postsecondary Credential: </t>
    </r>
    <r>
      <rPr>
        <sz val="12"/>
        <color rgb="FF000000"/>
        <rFont val="Calibri"/>
        <family val="2"/>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</si>
  <si>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12"/>
        <color rgb="FF000000"/>
        <rFont val="Calibri"/>
        <family val="2"/>
      </rPr>
      <t xml:space="preserve">Religious affiliation/commitment (as admission factor): </t>
    </r>
    <r>
      <rPr>
        <sz val="12"/>
        <color rgb="FF000000"/>
        <rFont val="Calibri"/>
        <family val="2"/>
      </rPr>
      <t xml:space="preserve">Special consideration given in the admission process for affiliation with a certain church or faith/religion, commitment to a religious vocation, or observance of certain religious tenets/lifestyle. </t>
    </r>
  </si>
  <si>
    <r>
      <rPr>
        <b/>
        <sz val="12"/>
        <color rgb="FF000000"/>
        <rFont val="Calibri"/>
        <family val="2"/>
      </rPr>
      <t xml:space="preserve">*Religious counseling: </t>
    </r>
    <r>
      <rPr>
        <sz val="12"/>
        <color rgb="FF000000"/>
        <rFont val="Calibri"/>
        <family val="2"/>
      </rPr>
      <t>One-on-one or group counseling with trained professionals for students who want to explore religious problems or issues.</t>
    </r>
  </si>
  <si>
    <r>
      <rPr>
        <b/>
        <sz val="12"/>
        <color rgb="FF000000"/>
        <rFont val="Calibri"/>
        <family val="2"/>
      </rPr>
      <t xml:space="preserve">*Developmental services: </t>
    </r>
    <r>
      <rPr>
        <sz val="12"/>
        <color rgb="FF000000"/>
        <rFont val="Calibri"/>
        <family val="2"/>
      </rPr>
      <t>Instructional courses designed for students deficient in the general competencies necessary for a regular postsecondary curriculum and educational setting.</t>
    </r>
  </si>
  <si>
    <r>
      <rPr>
        <b/>
        <sz val="12"/>
        <color rgb="FF000000"/>
        <rFont val="Calibri"/>
        <family val="2"/>
      </rPr>
      <t xml:space="preserve">Required fees: </t>
    </r>
    <r>
      <rPr>
        <sz val="12"/>
        <color rgb="FF000000"/>
        <rFont val="Calibri"/>
        <family val="2"/>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</si>
  <si>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12"/>
        <color rgb="FF000000"/>
        <rFont val="Calibri"/>
        <family val="2"/>
      </rPr>
      <t xml:space="preserve">Food and housing (charges)—on campus: </t>
    </r>
    <r>
      <rPr>
        <sz val="12"/>
        <color rgb="FF000000"/>
        <rFont val="Calibri"/>
        <family val="2"/>
      </rPr>
      <t>Assume double occupancy in institutional housing and 19 meals per week (or maximum meal plan).</t>
    </r>
  </si>
  <si>
    <r>
      <rPr>
        <b/>
        <sz val="12"/>
        <color rgb="FF000000"/>
        <rFont val="Calibri"/>
        <family val="2"/>
      </rPr>
      <t xml:space="preserve">Secondary school record (as admission factor): </t>
    </r>
    <r>
      <rPr>
        <sz val="12"/>
        <color rgb="FF000000"/>
        <rFont val="Calibri"/>
        <family val="2"/>
      </rPr>
      <t>Information maintained by the secondary school that may include such things as the student’s high school transcript, class rank, GPA, and teacher and counselor recommendations.</t>
    </r>
  </si>
  <si>
    <r>
      <rPr>
        <b/>
        <sz val="12"/>
        <color rgb="FF000000"/>
        <rFont val="Calibri"/>
        <family val="2"/>
      </rPr>
      <t xml:space="preserve">Semester calendar system: </t>
    </r>
    <r>
      <rPr>
        <sz val="12"/>
        <color rgb="FF000000"/>
        <rFont val="Calibri"/>
        <family val="2"/>
      </rPr>
      <t>A calendar system that consists of two semesters during the academic year with about 16 weeks for each semester of instruction. There may be an additional summer session.</t>
    </r>
  </si>
  <si>
    <r>
      <rPr>
        <b/>
        <sz val="12"/>
        <color rgb="FF000000"/>
        <rFont val="Calibri"/>
        <family val="2"/>
      </rPr>
      <t xml:space="preserve">Student-designed major: </t>
    </r>
    <r>
      <rPr>
        <sz val="12"/>
        <color rgb="FF000000"/>
        <rFont val="Calibri"/>
        <family val="2"/>
      </rPr>
      <t>A program of study based on individual interests, designed with the assistance of an adviser.</t>
    </r>
  </si>
  <si>
    <r>
      <rPr>
        <b/>
        <sz val="12"/>
        <color rgb="FF000000"/>
        <rFont val="Calibri"/>
        <family val="2"/>
      </rPr>
      <t>Study abroad:</t>
    </r>
    <r>
      <rPr>
        <sz val="12"/>
        <color rgb="FF000000"/>
        <rFont val="Calibri"/>
        <family val="2"/>
      </rPr>
      <t xml:space="preserve"> Any arrangement by which a student completes part of the college program studying in another country. Can be at a campus abroad or through a cooperative agreement with some other U.S. college or an institution of another country. </t>
    </r>
  </si>
  <si>
    <r>
      <rPr>
        <b/>
        <sz val="12"/>
        <color rgb="FF000000"/>
        <rFont val="Calibri"/>
        <family val="2"/>
      </rPr>
      <t xml:space="preserve">*Summer session: </t>
    </r>
    <r>
      <rPr>
        <sz val="12"/>
        <color rgb="FF000000"/>
        <rFont val="Calibri"/>
        <family val="2"/>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</si>
  <si>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12"/>
        <color rgb="FF000000"/>
        <rFont val="Calibri"/>
        <family val="2"/>
      </rPr>
      <t xml:space="preserve">Talent/ability (as admission factor): </t>
    </r>
    <r>
      <rPr>
        <sz val="12"/>
        <color rgb="FF000000"/>
        <rFont val="Calibri"/>
        <family val="2"/>
      </rPr>
      <t>Special consideration given to students with demonstrated talent/abilities in areas of interest to the institution (e.g., sports, the arts, languages, etc.).</t>
    </r>
  </si>
  <si>
    <r>
      <rPr>
        <b/>
        <sz val="12"/>
        <color rgb="FF000000"/>
        <rFont val="Calibri"/>
        <family val="2"/>
      </rPr>
      <t>Teacher certification program:</t>
    </r>
    <r>
      <rPr>
        <sz val="12"/>
        <color rgb="FF000000"/>
        <rFont val="Calibri"/>
        <family val="2"/>
      </rPr>
      <t xml:space="preserve"> Program designed to prepare students to meet the requirements for certification as teachers in elementary, middle/junior high, and secondary schools.</t>
    </r>
  </si>
  <si>
    <r>
      <rPr>
        <b/>
        <sz val="12"/>
        <color rgb="FF000000"/>
        <rFont val="Calibri"/>
        <family val="2"/>
      </rPr>
      <t xml:space="preserve">Transfer applicant: </t>
    </r>
    <r>
      <rPr>
        <sz val="12"/>
        <color rgb="FF000000"/>
        <rFont val="Calibri"/>
        <family val="2"/>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</si>
  <si>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12"/>
        <color rgb="FF000000"/>
        <rFont val="Calibri"/>
        <family val="2"/>
      </rPr>
      <t>Transfer student:</t>
    </r>
    <r>
      <rPr>
        <sz val="12"/>
        <color rgb="FF000000"/>
        <rFont val="Calibri"/>
        <family val="2"/>
      </rPr>
      <t xml:space="preserve"> A student entering the institution for the first time but known to have previously attended a postsecondary institution at the same level (e.g., undergraduate). The student may transfer with or without credit.</t>
    </r>
  </si>
  <si>
    <r>
      <rPr>
        <b/>
        <sz val="12"/>
        <color rgb="FF000000"/>
        <rFont val="Calibri"/>
        <family val="2"/>
      </rPr>
      <t xml:space="preserve">Transportation (costs): </t>
    </r>
    <r>
      <rPr>
        <sz val="12"/>
        <color rgb="FF000000"/>
        <rFont val="Calibri"/>
        <family val="2"/>
      </rPr>
      <t>Assume two round trips to student’s hometown per year for students in institutional housing or daily travel to and from your institution for commuter students.</t>
    </r>
  </si>
  <si>
    <r>
      <rPr>
        <b/>
        <sz val="12"/>
        <color rgb="FF000000"/>
        <rFont val="Calibri"/>
        <family val="2"/>
      </rPr>
      <t xml:space="preserve">Trimester calendar system: </t>
    </r>
    <r>
      <rPr>
        <sz val="12"/>
        <color rgb="FF000000"/>
        <rFont val="Calibri"/>
        <family val="2"/>
      </rPr>
      <t>An academic year consisting of 3 terms of about 15 weeks each.</t>
    </r>
  </si>
  <si>
    <r>
      <rPr>
        <b/>
        <sz val="12"/>
        <color rgb="FF000000"/>
        <rFont val="Calibri"/>
        <family val="2"/>
      </rPr>
      <t xml:space="preserve">Tuition: </t>
    </r>
    <r>
      <rPr>
        <sz val="12"/>
        <color rgb="FF000000"/>
        <rFont val="Calibri"/>
        <family val="2"/>
      </rPr>
      <t xml:space="preserve">Amount of money charged to students for instructional services. Tuition may be charged per term, per course, or per credit. </t>
    </r>
  </si>
  <si>
    <r>
      <rPr>
        <b/>
        <sz val="12"/>
        <color rgb="FF000000"/>
        <rFont val="Calibri"/>
        <family val="2"/>
      </rPr>
      <t xml:space="preserve">*Tutoring: </t>
    </r>
    <r>
      <rPr>
        <sz val="12"/>
        <color rgb="FF000000"/>
        <rFont val="Calibri"/>
        <family val="2"/>
      </rPr>
      <t>May range from one-on-one tutoring in specific subjects to tutoring in an area such as math, reading, or writing. Most tutors are college students; at some colleges, they are specially trained and certified.</t>
    </r>
  </si>
  <si>
    <r>
      <rPr>
        <b/>
        <sz val="12"/>
        <color rgb="FF000000"/>
        <rFont val="Calibri"/>
        <family val="2"/>
      </rPr>
      <t xml:space="preserve">Unit: </t>
    </r>
    <r>
      <rPr>
        <sz val="12"/>
        <color rgb="FF000000"/>
        <rFont val="Calibri"/>
        <family val="2"/>
      </rPr>
      <t>a standard of measurement representing hours of academic instruction (e.g., semester credit, quarter credit, clock hour).</t>
    </r>
  </si>
  <si>
    <r>
      <rPr>
        <b/>
        <sz val="12"/>
        <color rgb="FF000000"/>
        <rFont val="Calibri"/>
        <family val="2"/>
      </rPr>
      <t xml:space="preserve">Undergraduate: </t>
    </r>
    <r>
      <rPr>
        <sz val="12"/>
        <color rgb="FF000000"/>
        <rFont val="Calibri"/>
        <family val="2"/>
      </rPr>
      <t>A student enrolled in a four- or five-year bachelor’s degree program, an associate degree program, or a vocational or technical program below the baccalaureate.</t>
    </r>
  </si>
  <si>
    <r>
      <rPr>
        <b/>
        <sz val="12"/>
        <color rgb="FF000000"/>
        <rFont val="Calibri"/>
        <family val="2"/>
      </rPr>
      <t xml:space="preserve">Undergraduate Research: </t>
    </r>
    <r>
      <rPr>
        <sz val="12"/>
        <color rgb="FF000000"/>
        <rFont val="Calibri"/>
        <family val="2"/>
      </rPr>
      <t>Opportunities offered to undergraduate students to make original contributions in an academic discipline via the exploration of a specific research topic. Research opportunities may or may not be associated with a specific course or earn credit.</t>
    </r>
  </si>
  <si>
    <r>
      <rPr>
        <b/>
        <sz val="12"/>
        <color rgb="FF000000"/>
        <rFont val="Calibri"/>
        <family val="2"/>
      </rPr>
      <t xml:space="preserve">*Veteran’s counseling: </t>
    </r>
    <r>
      <rPr>
        <sz val="12"/>
        <color rgb="FF000000"/>
        <rFont val="Calibri"/>
        <family val="2"/>
      </rPr>
      <t>Helps veterans and their dependents obtain benefits for their selected program and provides certifications to the Veteran’s Administration. May also provide personal counseling on the transition from the military to a civilian life.</t>
    </r>
  </si>
  <si>
    <r>
      <rPr>
        <b/>
        <sz val="12"/>
        <color rgb="FF000000"/>
        <rFont val="Calibri"/>
        <family val="2"/>
      </rPr>
      <t xml:space="preserve">*Visually impaired: </t>
    </r>
    <r>
      <rPr>
        <sz val="12"/>
        <color rgb="FF000000"/>
        <rFont val="Calibri"/>
        <family val="2"/>
      </rPr>
      <t>Any person whose sight loss is not correctable and is sufficiently severe as to adversely affect educational performance.</t>
    </r>
  </si>
  <si>
    <r>
      <rPr>
        <b/>
        <sz val="12"/>
        <color rgb="FF000000"/>
        <rFont val="Calibri"/>
        <family val="2"/>
      </rPr>
      <t xml:space="preserve">Volunteer work (as admission factor): </t>
    </r>
    <r>
      <rPr>
        <sz val="12"/>
        <color rgb="FF000000"/>
        <rFont val="Calibri"/>
        <family val="2"/>
      </rPr>
      <t>Special consideration given to students for activity done on a volunteer basis (e.g., tutoring, hospital care, working with the elderly or disabled) as a service to the community or the public in general.</t>
    </r>
  </si>
  <si>
    <r>
      <rPr>
        <b/>
        <sz val="12"/>
        <color rgb="FF000000"/>
        <rFont val="Calibri"/>
        <family val="2"/>
      </rPr>
      <t xml:space="preserve">Wait list: </t>
    </r>
    <r>
      <rPr>
        <sz val="12"/>
        <color rgb="FF000000"/>
        <rFont val="Calibri"/>
        <family val="2"/>
      </rPr>
      <t xml:space="preserve">List of students who meet the admission requirements but will only be offered a place in the class if space becomes available. </t>
    </r>
  </si>
  <si>
    <r>
      <rPr>
        <b/>
        <sz val="12"/>
        <color rgb="FF000000"/>
        <rFont val="Calibri"/>
        <family val="2"/>
      </rPr>
      <t>Weekend college:</t>
    </r>
    <r>
      <rPr>
        <sz val="12"/>
        <color rgb="FF000000"/>
        <rFont val="Calibri"/>
        <family val="2"/>
      </rPr>
      <t xml:space="preserve"> A program that allows students to take a complete course of study and attend classes only on weekends. </t>
    </r>
  </si>
  <si>
    <r>
      <rPr>
        <b/>
        <sz val="12"/>
        <color rgb="FF000000"/>
        <rFont val="Calibri"/>
        <family val="2"/>
      </rPr>
      <t>White:</t>
    </r>
    <r>
      <rPr>
        <i/>
        <sz val="12"/>
        <color rgb="FF000000"/>
        <rFont val="Calibri"/>
        <family val="2"/>
      </rPr>
      <t xml:space="preserve"> </t>
    </r>
    <r>
      <rPr>
        <sz val="12"/>
        <color rgb="FF000000"/>
        <rFont val="Calibri"/>
        <family val="2"/>
      </rPr>
      <t>A person having origins in any of the original peoples of Europe, the Middle East, or North Africa.</t>
    </r>
  </si>
  <si>
    <r>
      <rPr>
        <b/>
        <sz val="12"/>
        <color rgb="FF000000"/>
        <rFont val="Calibri"/>
        <family val="2"/>
      </rPr>
      <t xml:space="preserve">*Women’s center: </t>
    </r>
    <r>
      <rPr>
        <sz val="12"/>
        <color rgb="FF000000"/>
        <rFont val="Calibri"/>
        <family val="2"/>
      </rPr>
      <t>Center with programs, academic activities, and/or services intended to promote an understanding of the evolving roles of women.</t>
    </r>
  </si>
  <si>
    <r>
      <rPr>
        <b/>
        <sz val="12"/>
        <color rgb="FF000000"/>
        <rFont val="Calibri"/>
        <family val="2"/>
      </rPr>
      <t xml:space="preserve">Work experience (as admission factor): </t>
    </r>
    <r>
      <rPr>
        <sz val="12"/>
        <color rgb="FF000000"/>
        <rFont val="Calibri"/>
        <family val="2"/>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</si>
  <si>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</si>
  <si>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12"/>
        <color rgb="FF000000"/>
        <rFont val="Calibri"/>
        <family val="2"/>
      </rPr>
      <t xml:space="preserve">External scholarships and grants: </t>
    </r>
    <r>
      <rPr>
        <sz val="12"/>
        <color rgb="FF000000"/>
        <rFont val="Calibri"/>
        <family val="2"/>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</si>
  <si>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2"/>
        <color rgb="FF000000"/>
        <rFont val="Calibri"/>
        <family val="2"/>
      </rPr>
      <t xml:space="preserve">Financial aid applicant: </t>
    </r>
    <r>
      <rPr>
        <sz val="12"/>
        <color rgb="FF000000"/>
        <rFont val="Calibri"/>
        <family val="2"/>
      </rPr>
      <t xml:space="preserve">Any applicant who submits </t>
    </r>
    <r>
      <rPr>
        <b/>
        <sz val="12"/>
        <color rgb="FF000000"/>
        <rFont val="Calibri"/>
        <family val="2"/>
      </rPr>
      <t>any one of</t>
    </r>
    <r>
      <rPr>
        <sz val="12"/>
        <color rgb="FF000000"/>
        <rFont val="Calibri"/>
        <family val="2"/>
      </rPr>
      <t xml:space="preserve"> the institutionally required financial aid applications/forms, such as the FAFSA. </t>
    </r>
  </si>
  <si>
    <r>
      <rPr>
        <b/>
        <sz val="12"/>
        <color rgb="FF000000"/>
        <rFont val="Calibri"/>
        <family val="2"/>
      </rPr>
      <t xml:space="preserve">Indebtedness: </t>
    </r>
    <r>
      <rPr>
        <sz val="12"/>
        <color rgb="FF000000"/>
        <rFont val="Calibri"/>
        <family val="2"/>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rPr>
      <t>should</t>
    </r>
    <r>
      <rPr>
        <sz val="12"/>
        <color rgb="FF000000"/>
        <rFont val="Calibri"/>
        <family val="2"/>
      </rPr>
      <t xml:space="preserve"> be included.</t>
    </r>
  </si>
  <si>
    <r>
      <rPr>
        <b/>
        <sz val="12"/>
        <color rgb="FF000000"/>
        <rFont val="Calibri"/>
        <family val="2"/>
      </rPr>
      <t>Institutional scholarships and grants</t>
    </r>
    <r>
      <rPr>
        <sz val="12"/>
        <color rgb="FF000000"/>
        <rFont val="Calibri"/>
        <family val="2"/>
      </rPr>
      <t>: Endowed scholarships, annual gifts and tuition funded grants for which the institution determines the recipient.</t>
    </r>
  </si>
  <si>
    <r>
      <rPr>
        <b/>
        <sz val="12"/>
        <color rgb="FF000000"/>
        <rFont val="Calibri"/>
        <family val="2"/>
      </rPr>
      <t xml:space="preserve">Financial need: </t>
    </r>
    <r>
      <rPr>
        <sz val="12"/>
        <color rgb="FF000000"/>
        <rFont val="Calibri"/>
        <family val="2"/>
      </rPr>
      <t xml:space="preserve">As determined by your institution using the federal methodology and/or your institution's own standards. </t>
    </r>
  </si>
  <si>
    <r>
      <rPr>
        <b/>
        <sz val="12"/>
        <color rgb="FF000000"/>
        <rFont val="Calibri"/>
        <family val="2"/>
      </rPr>
      <t xml:space="preserve">Need-based aid: </t>
    </r>
    <r>
      <rPr>
        <sz val="12"/>
        <color rgb="FF000000"/>
        <rFont val="Calibri"/>
        <family val="2"/>
      </rPr>
      <t>College-funded or college-administered award from institutional, state, federal, or other sources for which a student must have financial need to qualify. This includes both institutional and non-institutional student aid (grants, jobs, and loans).</t>
    </r>
  </si>
  <si>
    <r>
      <rPr>
        <b/>
        <sz val="12"/>
        <color rgb="FF000000"/>
        <rFont val="Calibri"/>
        <family val="2"/>
      </rPr>
      <t xml:space="preserve">Need-based scholarship or grant aid: </t>
    </r>
    <r>
      <rPr>
        <sz val="12"/>
        <color rgb="FF000000"/>
        <rFont val="Calibri"/>
        <family val="2"/>
      </rPr>
      <t>Scholarships and grants from institutional, state, federal, or other sources for which a student must have financial need to qualify.</t>
    </r>
  </si>
  <si>
    <r>
      <rPr>
        <b/>
        <sz val="12"/>
        <color rgb="FF000000"/>
        <rFont val="Calibri"/>
        <family val="2"/>
      </rPr>
      <t xml:space="preserve">Need-based self-help aid: </t>
    </r>
    <r>
      <rPr>
        <sz val="12"/>
        <color rgb="FF000000"/>
        <rFont val="Calibri"/>
        <family val="2"/>
      </rPr>
      <t>Loans and jobs from institutional, state, federal, or other sources for which a student must demonstrate financial need to qualify.</t>
    </r>
  </si>
  <si>
    <r>
      <rPr>
        <b/>
        <sz val="12"/>
        <color rgb="FF000000"/>
        <rFont val="Calibri"/>
        <family val="2"/>
      </rPr>
      <t xml:space="preserve">Non-need-based scholarship or grant aid: </t>
    </r>
    <r>
      <rPr>
        <sz val="12"/>
        <color rgb="FF000000"/>
        <rFont val="Calibri"/>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</si>
  <si>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</si>
  <si>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</si>
  <si>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</si>
  <si>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</si>
  <si>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</si>
  <si>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</si>
  <si>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</si>
  <si>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</si>
  <si>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</si>
  <si>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</si>
  <si>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rPr>
        <b/>
        <sz val="12"/>
        <color rgb="FF000000"/>
        <rFont val="Calibri"/>
        <family val="2"/>
      </rPr>
      <t xml:space="preserve">Non-need-based self-help aid: </t>
    </r>
    <r>
      <rPr>
        <sz val="12"/>
        <color rgb="FF000000"/>
        <rFont val="Calibri"/>
        <family val="2"/>
      </rPr>
      <t>Loans and jobs from institutional, state, or other sources for which a student need not demonstrate financial need to qualify.</t>
    </r>
  </si>
  <si>
    <r>
      <rPr>
        <b/>
        <sz val="12"/>
        <color rgb="FF000000"/>
        <rFont val="Calibri"/>
        <family val="2"/>
      </rPr>
      <t>Work study and employment</t>
    </r>
    <r>
      <rPr>
        <sz val="12"/>
        <color rgb="FF000000"/>
        <rFont val="Calibri"/>
        <family val="2"/>
      </rPr>
      <t>: Federal and state work study aid, and any employment packaged by your institution in financial aid awards.</t>
    </r>
  </si>
  <si>
    <t xml:space="preserve">A.5 </t>
  </si>
  <si>
    <t>C.8</t>
  </si>
  <si>
    <t>D.3</t>
  </si>
  <si>
    <t>D.9</t>
  </si>
  <si>
    <t>D.18</t>
  </si>
  <si>
    <t>E.1</t>
  </si>
  <si>
    <t>E.2</t>
  </si>
  <si>
    <t>F.2</t>
  </si>
  <si>
    <t>F.3</t>
  </si>
  <si>
    <t>F.4</t>
  </si>
  <si>
    <t>G</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</si>
  <si>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</si>
  <si>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</si>
  <si>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</si>
  <si>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</si>
  <si>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</si>
  <si>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</si>
  <si>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</si>
  <si>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</si>
  <si>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</si>
  <si>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</si>
  <si>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</si>
  <si>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</si>
  <si>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</si>
  <si>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</si>
  <si>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</si>
  <si>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</si>
  <si>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</si>
  <si>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</si>
  <si>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</si>
  <si>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</si>
  <si>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</si>
  <si>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</si>
  <si>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</si>
  <si>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</si>
  <si>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</si>
  <si>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</si>
  <si>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</si>
  <si>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</si>
  <si>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</si>
  <si>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</si>
  <si>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</si>
  <si>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</si>
  <si>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</si>
  <si>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</si>
  <si>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</si>
  <si>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</si>
  <si>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</si>
  <si>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</si>
  <si>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</si>
  <si>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</si>
  <si>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</si>
  <si>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</si>
  <si>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</si>
  <si>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</si>
  <si>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</si>
  <si>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</si>
  <si>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</si>
  <si>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</si>
  <si>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</si>
  <si>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</si>
  <si>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</si>
  <si>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</si>
  <si>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</si>
  <si>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</si>
  <si>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</si>
  <si>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</si>
  <si>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</si>
  <si>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</si>
  <si>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</si>
  <si>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</si>
  <si>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</si>
  <si>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</si>
  <si>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</si>
  <si>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</si>
  <si>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</si>
  <si>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</si>
  <si>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</si>
  <si>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</si>
  <si>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</si>
  <si>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</si>
  <si>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</si>
  <si>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</si>
  <si>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</si>
  <si>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</si>
  <si>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</si>
  <si>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Alabama</t>
  </si>
  <si>
    <t>Public</t>
  </si>
  <si>
    <t>Semester</t>
  </si>
  <si>
    <t>Require</t>
  </si>
  <si>
    <t>Open admission policy as described above for all students</t>
  </si>
  <si>
    <t>Required to be considered for admission</t>
  </si>
  <si>
    <t>Same Fee</t>
  </si>
  <si>
    <t xml:space="preserve">On a rolling basis beginning (date) </t>
  </si>
  <si>
    <t>Course(s)</t>
  </si>
  <si>
    <t>Alaska</t>
  </si>
  <si>
    <t>Aaland Islands</t>
  </si>
  <si>
    <t>Men's College</t>
  </si>
  <si>
    <t>Quarter</t>
  </si>
  <si>
    <t>High school diploma is required and GED is not accepted</t>
  </si>
  <si>
    <t>Open admission policy as described above for most students, but selective admission for out-of-state students</t>
  </si>
  <si>
    <t>Required for some</t>
  </si>
  <si>
    <t>Free</t>
  </si>
  <si>
    <t xml:space="preserve">By (date) </t>
  </si>
  <si>
    <t>No set date</t>
  </si>
  <si>
    <t>Yes, in part</t>
  </si>
  <si>
    <t>Credit(s)</t>
  </si>
  <si>
    <t>Projections</t>
  </si>
  <si>
    <t>2022-2023 Final</t>
  </si>
  <si>
    <t>Institutional methodology (IM)</t>
  </si>
  <si>
    <t>Arizona</t>
  </si>
  <si>
    <t xml:space="preserve">Afghanistan </t>
  </si>
  <si>
    <t>Proprietary</t>
  </si>
  <si>
    <t>Women's College</t>
  </si>
  <si>
    <t>Trimester</t>
  </si>
  <si>
    <t>High school diploma or equivalent is not required</t>
  </si>
  <si>
    <t>Neither require nor recommend</t>
  </si>
  <si>
    <t>Open admission policy as described above for most students, but selective admission to some programs</t>
  </si>
  <si>
    <t>Recommended</t>
  </si>
  <si>
    <t>Reduced</t>
  </si>
  <si>
    <t>Must reply by May 1st (or within set number of weeks if notified thereafter)</t>
  </si>
  <si>
    <t>Not Available</t>
  </si>
  <si>
    <t>Both FM and IM</t>
  </si>
  <si>
    <t>Arkansas</t>
  </si>
  <si>
    <t>Albania</t>
  </si>
  <si>
    <t>Recommended of Some</t>
  </si>
  <si>
    <t>California</t>
  </si>
  <si>
    <t>Algeria</t>
  </si>
  <si>
    <t>Continuous</t>
  </si>
  <si>
    <t>Not considered for admission, even if submitted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</si>
  <si>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</si>
  <si>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</si>
  <si>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</si>
  <si>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</si>
  <si>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</si>
  <si>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</si>
  <si>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</si>
  <si>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</si>
  <si>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</si>
  <si>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</si>
  <si>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</si>
  <si>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</si>
  <si>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</si>
  <si>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</si>
  <si>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</si>
  <si>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</si>
  <si>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</si>
  <si>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</si>
  <si>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</si>
  <si>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</si>
  <si>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</si>
  <si>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</si>
  <si>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</si>
  <si>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</si>
  <si>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</si>
  <si>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</si>
  <si>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</si>
  <si>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</si>
  <si>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</si>
  <si>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</si>
  <si>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</si>
  <si>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</si>
  <si>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</si>
  <si>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</si>
  <si>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</si>
  <si>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</si>
  <si>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</si>
  <si>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</si>
  <si>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</si>
  <si>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</si>
  <si>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</si>
  <si>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</si>
  <si>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</si>
  <si>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</si>
  <si>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</si>
  <si>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</si>
  <si>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</si>
  <si>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</si>
  <si>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</si>
  <si>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</si>
  <si>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</si>
  <si>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</si>
  <si>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</si>
  <si>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</si>
  <si>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</si>
  <si>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</si>
  <si>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</si>
  <si>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</si>
  <si>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</si>
  <si>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</si>
  <si>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</si>
  <si>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</si>
  <si>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</si>
  <si>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</si>
  <si>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</si>
  <si>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</si>
  <si>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</si>
  <si>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</si>
  <si>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</si>
  <si>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</si>
  <si>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</si>
  <si>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</si>
  <si>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</si>
  <si>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</si>
  <si>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</si>
  <si>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</si>
  <si>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</si>
  <si>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</si>
  <si>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</si>
  <si>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</si>
  <si>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</si>
  <si>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</si>
  <si>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</si>
  <si>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</si>
  <si>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</si>
  <si>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</si>
  <si>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</si>
  <si>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</si>
  <si>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</si>
  <si>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</si>
  <si>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</si>
  <si>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</si>
  <si>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</si>
  <si>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</si>
  <si>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</si>
  <si>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</si>
  <si>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</si>
  <si>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</si>
  <si>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</si>
  <si>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</si>
  <si>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</si>
  <si>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</si>
  <si>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</si>
  <si>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</si>
  <si>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</si>
  <si>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</si>
  <si>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</si>
  <si>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</si>
  <si>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</si>
  <si>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</si>
  <si>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</si>
  <si>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</si>
  <si>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</si>
  <si>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</si>
  <si>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</si>
  <si>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</si>
  <si>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</si>
  <si>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</si>
  <si>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</si>
  <si>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</si>
  <si>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</si>
  <si>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</si>
  <si>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</si>
  <si>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</si>
  <si>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</si>
  <si>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</si>
  <si>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</si>
  <si>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</si>
  <si>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</si>
  <si>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</si>
  <si>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</si>
  <si>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</si>
  <si>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</si>
  <si>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</si>
  <si>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</si>
  <si>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</si>
  <si>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</si>
  <si>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</si>
  <si>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</si>
  <si>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</si>
  <si>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</si>
  <si>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</si>
  <si>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</si>
  <si>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</si>
  <si>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</si>
  <si>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</si>
  <si>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</si>
  <si>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</si>
  <si>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</si>
  <si>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</si>
  <si>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</si>
  <si>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</si>
  <si>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</si>
  <si>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</si>
  <si>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</si>
  <si>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</si>
  <si>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</si>
  <si>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</si>
  <si>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</si>
  <si>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</si>
  <si>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</si>
  <si>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</si>
  <si>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</si>
  <si>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</si>
  <si>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</si>
  <si>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</si>
  <si>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</si>
  <si>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</si>
  <si>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</si>
  <si>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</si>
  <si>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</si>
  <si>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</si>
  <si>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</si>
  <si>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</si>
  <si>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</si>
  <si>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</si>
  <si>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</si>
  <si>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</si>
  <si>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</si>
  <si>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</si>
  <si>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</si>
  <si>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</si>
  <si>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</si>
  <si>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</si>
  <si>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</si>
  <si>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</si>
  <si>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</si>
  <si>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</si>
  <si>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</si>
  <si>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</si>
  <si>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</si>
  <si>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</si>
  <si>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</si>
  <si>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</si>
  <si>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</si>
  <si>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</si>
  <si>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</si>
  <si>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</si>
  <si>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</si>
  <si>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</si>
  <si>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</si>
  <si>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</si>
  <si>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</si>
  <si>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</si>
  <si>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</si>
  <si>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</si>
  <si>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</si>
  <si>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</si>
  <si>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</si>
  <si>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</si>
  <si>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</si>
  <si>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</si>
  <si>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</si>
  <si>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</si>
  <si>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</si>
  <si>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</si>
  <si>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</si>
  <si>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</si>
  <si>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</si>
  <si>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</si>
  <si>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</si>
  <si>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</si>
  <si>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</si>
  <si>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</si>
  <si>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</si>
  <si>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</si>
  <si>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</si>
  <si>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</si>
  <si>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</si>
  <si>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</si>
  <si>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</si>
  <si>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</si>
  <si>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</si>
  <si>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</si>
  <si>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</si>
  <si>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</si>
  <si>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</si>
  <si>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</si>
  <si>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</si>
  <si>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</si>
  <si>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</si>
  <si>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</si>
  <si>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</si>
  <si>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</si>
  <si>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</si>
  <si>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</si>
  <si>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</si>
  <si>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</si>
  <si>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</si>
  <si>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</si>
  <si>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</si>
  <si>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</si>
  <si>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</si>
  <si>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</si>
  <si>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</si>
  <si>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</si>
  <si>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</si>
  <si>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</si>
  <si>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</si>
  <si>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</si>
  <si>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</si>
  <si>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</si>
  <si>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</si>
  <si>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</si>
  <si>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</si>
  <si>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</si>
  <si>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</si>
  <si>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</si>
  <si>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</si>
  <si>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</si>
  <si>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</si>
  <si>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</si>
  <si>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</si>
  <si>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</si>
  <si>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</si>
  <si>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</si>
  <si>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</si>
  <si>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</si>
  <si>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</si>
  <si>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</si>
  <si>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</si>
  <si>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</si>
  <si>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</si>
  <si>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</si>
  <si>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</si>
  <si>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</si>
  <si>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</si>
  <si>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</si>
  <si>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</si>
  <si>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</si>
  <si>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</si>
  <si>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</si>
  <si>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</si>
  <si>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</si>
  <si>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</si>
  <si>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</si>
  <si>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</si>
  <si>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</si>
  <si>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x</t>
  </si>
  <si>
    <t>Accelerated program</t>
  </si>
  <si>
    <t>Exchange student program (domestic)</t>
  </si>
  <si>
    <t>Honors Program</t>
  </si>
  <si>
    <t>Undergraduate Research</t>
  </si>
  <si>
    <t>Other (specify):</t>
  </si>
  <si>
    <t>Sciences (biological or physical)</t>
  </si>
  <si>
    <t>Social science</t>
  </si>
  <si>
    <t>Other (describe):</t>
  </si>
  <si>
    <t>Musical theater</t>
  </si>
  <si>
    <t>Coed dorms</t>
  </si>
  <si>
    <t>Men's dorms</t>
  </si>
  <si>
    <t>Women's dorms</t>
  </si>
  <si>
    <t>Special housing for disabled students</t>
  </si>
  <si>
    <t>Wellness housing</t>
  </si>
  <si>
    <t>Other housing options (specify):</t>
  </si>
  <si>
    <t>X</t>
  </si>
  <si>
    <t>Institutional need-based scholarship or grant aid is available</t>
  </si>
  <si>
    <t>Institutional non-need-based scholarship or grant aid is available</t>
  </si>
  <si>
    <t>Institutional scholarship or grant aid is not available</t>
  </si>
  <si>
    <t>CSS/Financial Aid PROFILE</t>
  </si>
  <si>
    <t>FAFSA</t>
  </si>
  <si>
    <t>Institution's own financial aid form</t>
  </si>
  <si>
    <t>State aid form</t>
  </si>
  <si>
    <t>Noncustodial PROFILE</t>
  </si>
  <si>
    <t>Business/Farm Supplement</t>
  </si>
  <si>
    <t>Direct Subsidized Stafford Loans</t>
  </si>
  <si>
    <t>Direct Unsubsidized Stafford Loans</t>
  </si>
  <si>
    <t>Direct PLUS Loans</t>
  </si>
  <si>
    <t>Federal Perkins Loans</t>
  </si>
  <si>
    <t>Federal Nursing Loans</t>
  </si>
  <si>
    <t>State Loans</t>
  </si>
  <si>
    <t>College/university loans from institutional funds</t>
  </si>
  <si>
    <t>Federal Pell</t>
  </si>
  <si>
    <t>SEOG</t>
  </si>
  <si>
    <t>State scholarships/grants</t>
  </si>
  <si>
    <t>Private scholarships</t>
  </si>
  <si>
    <t>College/university scholarship or grant aid from institutional funds</t>
  </si>
  <si>
    <t>United Negro College Fund</t>
  </si>
  <si>
    <t>Federal Nursing Scholarship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</si>
</sst>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00"/>
    <numFmt numFmtId="165" formatCode="[&lt;=9999999]###\-####;\(###\)\ ###\-####"/>
    <numFmt numFmtId="166" formatCode="#,##0.0"/>
    <numFmt numFmtId="167" formatCode="0.0%"/>
    <numFmt numFmtId="168" formatCode="0.0"/>
    <numFmt numFmtId="169" formatCode="&quot;$&quot;#,##0.00"/>
    <numFmt numFmtId="170" formatCode="m/d"/>
    <numFmt numFmtId="171" formatCode="&quot;$&quot;#,##0"/>
  </numFmts>
  <fonts count="63">
    <font>
      <sz val="12"/>
      <color theme="1"/>
      <name val="Calibri"/>
      <scheme val="minor"/>
    </font>
    <font>
      <b/>
      <sz val="12"/>
      <color theme="1"/>
      <name val="Calibri"/>
      <family val="2"/>
    </font>
    <font>
      <sz val="12"/>
      <color theme="1"/>
      <name val="Calibri"/>
      <family val="2"/>
    </font>
    <font>
      <sz val="12"/>
      <color theme="1"/>
      <name val="Calibri"/>
      <family val="2"/>
      <scheme val="minor"/>
    </font>
    <font>
      <u/>
      <sz val="12"/>
      <color theme="4"/>
      <name val="Calibri"/>
      <family val="2"/>
    </font>
    <font>
      <b/>
      <sz val="14"/>
      <color theme="1"/>
      <name val="Calibri"/>
      <family val="2"/>
    </font>
    <font>
      <sz val="12"/>
      <name val="Calibri"/>
      <family val="2"/>
    </font>
    <font>
      <u/>
      <sz val="12"/>
      <color theme="4"/>
      <name val="Calibri"/>
      <family val="2"/>
    </font>
    <font>
      <u/>
      <sz val="12"/>
      <color theme="4"/>
      <name val="Calibri"/>
      <family val="2"/>
    </font>
    <font>
      <u/>
      <sz val="12"/>
      <color theme="4"/>
      <name val="Calibri"/>
      <family val="2"/>
    </font>
    <font>
      <i/>
      <sz val="12"/>
      <color theme="1"/>
      <name val="Calibri"/>
      <family val="2"/>
    </font>
    <font>
      <u/>
      <sz val="12"/>
      <color theme="4"/>
      <name val="Calibri"/>
      <family val="2"/>
    </font>
    <font>
      <u/>
      <sz val="12"/>
      <color theme="4"/>
      <name val="Calibri"/>
      <family val="2"/>
    </font>
    <font>
      <u/>
      <sz val="12"/>
      <color theme="4"/>
      <name val="Calibri"/>
      <family val="2"/>
    </font>
    <font>
      <u/>
      <sz val="12"/>
      <color theme="4"/>
      <name val="Calibri"/>
      <family val="2"/>
    </font>
    <font>
      <sz val="14"/>
      <color theme="1"/>
      <name val="Calibri"/>
      <family val="2"/>
    </font>
    <font>
      <u/>
      <sz val="12"/>
      <color theme="4"/>
      <name val="Calibri"/>
      <family val="2"/>
    </font>
    <font>
      <sz val="11"/>
      <color rgb="FF000000"/>
      <name val="Calibri"/>
      <family val="2"/>
    </font>
    <font>
      <u/>
      <sz val="11"/>
      <color theme="4"/>
      <name val="Calibri"/>
      <family val="2"/>
    </font>
    <font>
      <b/>
      <sz val="10"/>
      <color rgb="FF000000"/>
      <name val="Calibri"/>
      <family val="2"/>
    </font>
    <font>
      <b/>
      <sz val="11"/>
      <color theme="0"/>
      <name val="Calibri"/>
      <family val="2"/>
    </font>
    <font>
      <b/>
      <sz val="11"/>
      <color rgb="FF000000"/>
      <name val="Calibri"/>
      <family val="2"/>
    </font>
    <font>
      <sz val="11"/>
      <color theme="1"/>
      <name val="Calibri"/>
      <family val="2"/>
    </font>
    <font>
      <b/>
      <sz val="11"/>
      <color theme="1"/>
      <name val="Calibri"/>
      <family val="2"/>
    </font>
    <font>
      <sz val="12"/>
      <color rgb="FF000000"/>
      <name val="Calibri"/>
      <family val="2"/>
    </font>
    <font>
      <sz val="12"/>
      <color rgb="FF333333"/>
      <name val="Calibri"/>
      <family val="2"/>
    </font>
    <font>
      <b/>
      <sz val="12"/>
      <color rgb="FF000000"/>
      <name val="Calibri"/>
      <family val="2"/>
    </font>
    <font>
      <b/>
      <sz val="10"/>
      <color rgb="FF000000"/>
      <name val="Times New Roman"/>
      <family val="1"/>
    </font>
    <font>
      <b/>
      <sz val="12"/>
      <color theme="0"/>
      <name val="Calibri"/>
      <family val="2"/>
    </font>
    <font>
      <i/>
      <sz val="11"/>
      <color rgb="FF000000"/>
      <name val="Calibri"/>
      <family val="2"/>
    </font>
    <font>
      <b/>
      <sz val="14"/>
      <color rgb="FF000000"/>
      <name val="Calibri"/>
      <family val="2"/>
    </font>
    <font>
      <i/>
      <sz val="12"/>
      <color rgb="FF000000"/>
      <name val="Calibri"/>
      <family val="2"/>
    </font>
    <font>
      <i/>
      <sz val="14"/>
      <color rgb="FF000000"/>
      <name val="Calibri"/>
      <family val="2"/>
    </font>
    <font>
      <b/>
      <sz val="18"/>
      <color rgb="FFFF0000"/>
      <name val="Calibri"/>
      <family val="2"/>
    </font>
    <font>
      <u/>
      <sz val="12"/>
      <color theme="4"/>
      <name val="Calibri"/>
      <family val="2"/>
    </font>
    <font>
      <u/>
      <sz val="12"/>
      <color theme="4"/>
      <name val="Calibri"/>
      <family val="2"/>
    </font>
    <font>
      <sz val="12"/>
      <color rgb="FF000000"/>
      <name val="Times New Roman"/>
      <family val="1"/>
    </font>
    <font>
      <sz val="12"/>
      <color rgb="FF000000"/>
      <name val="Noto Sans Symbols"/>
    </font>
    <font>
      <b/>
      <sz val="12"/>
      <color rgb="FFFF0000"/>
      <name val="Calibri"/>
      <family val="2"/>
    </font>
    <font>
      <b/>
      <i/>
      <sz val="12"/>
      <color theme="1"/>
      <name val="Calibri"/>
      <family val="2"/>
    </font>
    <font>
      <sz val="12"/>
      <color rgb="FFFF0000"/>
      <name val="Calibri"/>
      <family val="2"/>
    </font>
    <font>
      <sz val="12"/>
      <color rgb="FF1E1E1E"/>
      <name val="Calibri"/>
      <family val="2"/>
    </font>
    <font>
      <b/>
      <i/>
      <sz val="12"/>
      <color rgb="FF000000"/>
      <name val="Calibri"/>
      <family val="2"/>
    </font>
    <font>
      <b/>
      <sz val="20"/>
      <color theme="1"/>
      <name val="Calibri"/>
      <family val="2"/>
    </font>
    <font>
      <u/>
      <sz val="12"/>
      <color theme="4"/>
      <name val="Calibri"/>
      <family val="2"/>
    </font>
    <font>
      <sz val="20"/>
      <color theme="1"/>
      <name val="Calibri"/>
      <family val="2"/>
    </font>
    <font>
      <sz val="12"/>
      <color theme="1"/>
      <name val="Arial"/>
      <family val="2"/>
    </font>
    <font>
      <i/>
      <sz val="14"/>
      <color theme="1"/>
      <name val="Calibri (Body)"/>
    </font>
    <font>
      <b/>
      <u/>
      <sz val="11"/>
      <color rgb="FF000000"/>
      <name val="Calibri"/>
      <family val="2"/>
    </font>
    <font>
      <u/>
      <sz val="11"/>
      <color theme="1"/>
      <name val="Calibri"/>
      <family val="2"/>
    </font>
    <font>
      <b/>
      <u/>
      <sz val="11"/>
      <color theme="1"/>
      <name val="Calibri"/>
      <family val="2"/>
    </font>
    <font>
      <i/>
      <sz val="11"/>
      <color theme="1"/>
      <name val="Calibri"/>
      <family val="2"/>
    </font>
    <font>
      <u/>
      <sz val="11"/>
      <color rgb="FF000000"/>
      <name val="Calibri"/>
      <family val="2"/>
    </font>
    <font>
      <b/>
      <sz val="12"/>
      <color rgb="FF333333"/>
      <name val="Calibri"/>
      <family val="2"/>
    </font>
    <font>
      <i/>
      <sz val="9"/>
      <color theme="1"/>
      <name val="Calibri (Body)"/>
    </font>
    <font>
      <i/>
      <sz val="12"/>
      <color theme="1"/>
      <name val="Calibri (Body)"/>
    </font>
    <font>
      <b/>
      <sz val="12"/>
      <color rgb="FF000000"/>
      <name val="Times New Roman"/>
      <family val="1"/>
    </font>
    <font>
      <sz val="7"/>
      <color rgb="FF000000"/>
      <name val="Times New Roman"/>
      <family val="1"/>
    </font>
    <font>
      <b/>
      <i/>
      <sz val="12"/>
      <color rgb="FF000000"/>
      <name val="Times New Roman"/>
      <family val="1"/>
    </font>
    <font>
      <u/>
      <sz val="12"/>
      <color theme="1"/>
      <name val="Calibri (Body)"/>
    </font>
    <font>
      <vertAlign val="superscript"/>
      <sz val="12"/>
      <color rgb="FF000000"/>
      <name val="Calibri"/>
      <family val="2"/>
    </font>
    <font>
      <sz val="12"/>
      <color rgb="FF0000FF"/>
      <name val="Calibri"/>
      <family val="2"/>
    </font>
    <font>
      <sz val="10"/>
      <color theme="1"/>
      <name val="Arial"/>
      <family val="2"/>
    </font>
  </fonts>
  <fills count="6">
    <fill>
      <patternFill patternType="none"/>
    </fill>
    <fill>
      <patternFill patternType="gray125"/>
    </fill>
    <fill>
      <patternFill patternType="solid">
        <fgColor theme="6"/>
        <bgColor theme="6"/>
      </patternFill>
    </fill>
    <fill>
      <patternFill patternType="solid">
        <fgColor rgb="FFBFBFBF"/>
        <bgColor rgb="FFBFBFBF"/>
      </patternFill>
    </fill>
    <fill>
      <patternFill patternType="solid">
        <fgColor rgb="FFD8D8D8"/>
        <bgColor rgb="FFD8D8D8"/>
      </patternFill>
    </fill>
    <fill>
      <patternFill patternType="solid">
        <fgColor theme="1"/>
        <bgColor theme="1"/>
      </patternFill>
    </fill>
  </fills>
  <borders count="28">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top/>
      <bottom/>
      <diagonal/>
    </border>
  </borders>
  <cellStyleXfs count="1">
    <xf numFmtId="0" fontId="0" fillId="0" borderId="0"/>
  </cellStyleXfs>
  <cellXfs count="287">
    <xf numFmtId="0" fontId="0" fillId="0" borderId="0" xfId="0" applyFont="1" applyAlignment="1"/>
    <xf numFmtId="0" fontId="1" fillId="0" borderId="0" xfId="0" applyFont="1" applyAlignment="1">
      <alignment horizontal="center"/>
    </xf>
    <xf numFmtId="0" fontId="2" fillId="0" borderId="0" xfId="0" applyFont="1" applyAlignment="1">
      <alignment horizontal="left" vertical="top" wrapText="1"/>
    </xf>
    <xf numFmtId="0" fontId="1" fillId="0" borderId="0" xfId="0" applyFont="1"/>
    <xf numFmtId="0" fontId="3" fillId="0" borderId="0" xfId="0" applyFont="1"/>
    <xf numFmtId="0" fontId="2" fillId="0" borderId="0" xfId="0" applyFont="1" applyAlignment="1">
      <alignment horizontal="left" wrapText="1"/>
    </xf>
    <xf numFmtId="0" fontId="2" fillId="0" borderId="0" xfId="0" applyFont="1" applyAlignment="1">
      <alignment wrapText="1"/>
    </xf>
    <xf numFmtId="0" fontId="4" fillId="0" borderId="0" xfId="0" applyFont="1" applyAlignment="1">
      <alignment horizontal="center"/>
    </xf>
    <xf numFmtId="0" fontId="2" fillId="0" borderId="0" xfId="0" applyFont="1"/>
    <xf numFmtId="0" fontId="5" fillId="0" borderId="0" xfId="0" applyFont="1"/>
    <xf numFmtId="0" fontId="2" fillId="0" borderId="0" xfId="0" applyFont="1" applyAlignment="1">
      <alignment horizontal="left"/>
    </xf>
    <xf numFmtId="0" fontId="2" fillId="0" borderId="4" xfId="0"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0" borderId="0" xfId="0" applyFont="1" applyAlignment="1">
      <alignment horizontal="left" vertical="top"/>
    </xf>
    <xf numFmtId="165" fontId="2" fillId="0" borderId="4" xfId="0" applyNumberFormat="1" applyFont="1" applyBorder="1" applyAlignment="1">
      <alignment horizontal="center" vertical="center" wrapText="1"/>
    </xf>
    <xf numFmtId="1" fontId="2" fillId="0" borderId="4" xfId="0" applyNumberFormat="1" applyFont="1" applyBorder="1" applyAlignment="1">
      <alignment horizontal="center" vertical="center" wrapText="1"/>
    </xf>
    <xf numFmtId="0" fontId="7" fillId="0" borderId="4" xfId="0" applyFont="1" applyBorder="1" applyAlignment="1">
      <alignment horizontal="center" vertical="center"/>
    </xf>
    <xf numFmtId="0" fontId="8" fillId="0" borderId="0" xfId="0" applyFont="1" applyAlignment="1">
      <alignment horizontal="center" vertical="center"/>
    </xf>
    <xf numFmtId="0" fontId="2" fillId="0" borderId="4" xfId="0" applyFont="1" applyBorder="1" applyAlignment="1">
      <alignment horizontal="center"/>
    </xf>
    <xf numFmtId="0" fontId="2" fillId="0" borderId="0" xfId="0" applyFont="1" applyAlignment="1">
      <alignment horizontal="center"/>
    </xf>
    <xf numFmtId="0" fontId="9" fillId="0" borderId="4" xfId="0" applyFont="1" applyBorder="1" applyAlignment="1">
      <alignment horizontal="center"/>
    </xf>
    <xf numFmtId="0" fontId="2" fillId="0" borderId="0" xfId="0" applyFont="1" applyAlignment="1">
      <alignment vertical="top" wrapText="1"/>
    </xf>
    <xf numFmtId="0" fontId="10" fillId="0" borderId="0" xfId="0" applyFont="1" applyAlignment="1">
      <alignment horizontal="right" vertical="top" wrapText="1"/>
    </xf>
    <xf numFmtId="0" fontId="2" fillId="0" borderId="4" xfId="0" applyFont="1" applyBorder="1" applyAlignment="1">
      <alignment horizontal="left" vertical="top" wrapText="1"/>
    </xf>
    <xf numFmtId="0" fontId="10" fillId="0" borderId="0" xfId="0" applyFont="1"/>
    <xf numFmtId="0" fontId="2" fillId="0" borderId="5" xfId="0" applyFont="1" applyBorder="1"/>
    <xf numFmtId="49" fontId="11" fillId="0" borderId="4" xfId="0" applyNumberFormat="1" applyFont="1" applyBorder="1" applyAlignment="1">
      <alignment horizontal="center" vertical="center" wrapText="1"/>
    </xf>
    <xf numFmtId="0" fontId="12" fillId="0" borderId="0" xfId="0" applyFont="1" applyAlignment="1">
      <alignment horizontal="center" vertical="center" wrapText="1"/>
    </xf>
    <xf numFmtId="0" fontId="2" fillId="0" borderId="4" xfId="0" applyFont="1" applyBorder="1" applyAlignment="1">
      <alignment horizontal="center" vertical="center"/>
    </xf>
    <xf numFmtId="164" fontId="2" fillId="0" borderId="4" xfId="0" applyNumberFormat="1" applyFont="1" applyBorder="1" applyAlignment="1">
      <alignment horizontal="center" vertical="center"/>
    </xf>
    <xf numFmtId="165" fontId="2" fillId="0" borderId="4" xfId="0" applyNumberFormat="1" applyFont="1" applyBorder="1" applyAlignment="1">
      <alignment horizontal="center" vertical="center"/>
    </xf>
    <xf numFmtId="49" fontId="13" fillId="0" borderId="4" xfId="0" applyNumberFormat="1" applyFont="1" applyBorder="1" applyAlignment="1">
      <alignment horizontal="center"/>
    </xf>
    <xf numFmtId="0" fontId="14" fillId="0" borderId="0" xfId="0" applyFont="1"/>
    <xf numFmtId="49" fontId="15" fillId="0" borderId="4" xfId="0" applyNumberFormat="1" applyFont="1" applyBorder="1" applyAlignment="1">
      <alignment horizontal="center"/>
    </xf>
    <xf numFmtId="0" fontId="15" fillId="0" borderId="4" xfId="0" applyFont="1" applyBorder="1" applyAlignment="1">
      <alignment horizontal="center"/>
    </xf>
    <xf numFmtId="0" fontId="15" fillId="0" borderId="0" xfId="0" applyFont="1"/>
    <xf numFmtId="0" fontId="16" fillId="0" borderId="0" xfId="0" applyFont="1" applyAlignment="1">
      <alignment horizontal="left" vertical="top" wrapText="1"/>
    </xf>
    <xf numFmtId="0" fontId="19" fillId="0" borderId="0" xfId="0" applyFont="1" applyAlignment="1">
      <alignment vertical="center"/>
    </xf>
    <xf numFmtId="0" fontId="2" fillId="0" borderId="4" xfId="0" applyFont="1" applyBorder="1"/>
    <xf numFmtId="0" fontId="2" fillId="0" borderId="4" xfId="0" applyFont="1" applyBorder="1" applyAlignment="1">
      <alignment wrapText="1"/>
    </xf>
    <xf numFmtId="0" fontId="1" fillId="0" borderId="4" xfId="0" applyFont="1" applyBorder="1" applyAlignment="1">
      <alignment horizontal="center" vertical="center" wrapText="1"/>
    </xf>
    <xf numFmtId="0" fontId="20" fillId="5" borderId="8" xfId="0" applyFont="1" applyFill="1" applyBorder="1"/>
    <xf numFmtId="0" fontId="17" fillId="0" borderId="4" xfId="0" applyFont="1" applyBorder="1" applyAlignment="1">
      <alignment horizontal="left" vertical="center" wrapText="1"/>
    </xf>
    <xf numFmtId="166" fontId="2" fillId="0" borderId="4" xfId="0" applyNumberFormat="1" applyFont="1" applyBorder="1" applyAlignment="1">
      <alignment horizontal="center" vertical="center"/>
    </xf>
    <xf numFmtId="0" fontId="21" fillId="4" borderId="4" xfId="0" applyFont="1" applyFill="1" applyBorder="1" applyAlignment="1">
      <alignment horizontal="right" vertical="center" wrapText="1"/>
    </xf>
    <xf numFmtId="166" fontId="1" fillId="4" borderId="4" xfId="0" applyNumberFormat="1" applyFont="1" applyFill="1" applyBorder="1" applyAlignment="1">
      <alignment horizontal="center" vertical="center"/>
    </xf>
    <xf numFmtId="0" fontId="21" fillId="0" borderId="0" xfId="0" applyFont="1" applyAlignment="1">
      <alignment horizontal="left" vertical="center" wrapText="1"/>
    </xf>
    <xf numFmtId="166" fontId="1" fillId="0" borderId="4" xfId="0" applyNumberFormat="1" applyFont="1" applyBorder="1" applyAlignment="1">
      <alignment horizontal="center" vertical="center"/>
    </xf>
    <xf numFmtId="166" fontId="1" fillId="0" borderId="0" xfId="0" applyNumberFormat="1" applyFont="1" applyAlignment="1">
      <alignment horizontal="center" vertical="center"/>
    </xf>
    <xf numFmtId="0" fontId="21" fillId="0" borderId="0" xfId="0" applyFont="1" applyAlignment="1">
      <alignment horizontal="right" vertical="center" wrapText="1"/>
    </xf>
    <xf numFmtId="0" fontId="20" fillId="5" borderId="11" xfId="0" applyFont="1" applyFill="1" applyBorder="1" applyAlignment="1">
      <alignment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21" fillId="0" borderId="0" xfId="0" applyFont="1" applyAlignment="1">
      <alignment vertical="center" wrapText="1"/>
    </xf>
    <xf numFmtId="0" fontId="17" fillId="0" borderId="0" xfId="0" applyFont="1" applyAlignment="1">
      <alignment horizontal="center" vertical="center" wrapText="1"/>
    </xf>
    <xf numFmtId="166" fontId="17" fillId="0" borderId="4" xfId="0" applyNumberFormat="1" applyFont="1" applyBorder="1" applyAlignment="1">
      <alignment horizontal="center" vertical="center" wrapText="1"/>
    </xf>
    <xf numFmtId="166" fontId="17" fillId="3" borderId="4" xfId="0" applyNumberFormat="1" applyFont="1" applyFill="1" applyBorder="1" applyAlignment="1">
      <alignment horizontal="center" vertical="center" wrapText="1"/>
    </xf>
    <xf numFmtId="166" fontId="2" fillId="3" borderId="4" xfId="0" applyNumberFormat="1" applyFont="1" applyFill="1" applyBorder="1" applyAlignment="1">
      <alignment horizontal="center" vertical="center"/>
    </xf>
    <xf numFmtId="0" fontId="2" fillId="0" borderId="0" xfId="0" applyFont="1" applyAlignment="1">
      <alignment horizontal="center" vertical="center"/>
    </xf>
    <xf numFmtId="1" fontId="2" fillId="0" borderId="0" xfId="0" applyNumberFormat="1" applyFont="1" applyAlignment="1">
      <alignment horizontal="center" vertical="center"/>
    </xf>
    <xf numFmtId="0" fontId="17" fillId="0" borderId="0" xfId="0" applyFont="1" applyAlignment="1">
      <alignment vertical="center"/>
    </xf>
    <xf numFmtId="0" fontId="21" fillId="0" borderId="0" xfId="0" applyFont="1" applyAlignment="1">
      <alignment horizontal="center" vertical="center" wrapText="1"/>
    </xf>
    <xf numFmtId="0" fontId="17" fillId="0" borderId="0" xfId="0" applyFont="1" applyAlignment="1">
      <alignment horizontal="right" vertical="center"/>
    </xf>
    <xf numFmtId="166" fontId="17" fillId="0" borderId="4" xfId="0" applyNumberFormat="1" applyFont="1" applyBorder="1" applyAlignment="1">
      <alignment horizontal="center" vertical="center"/>
    </xf>
    <xf numFmtId="0" fontId="17" fillId="0" borderId="0" xfId="0" applyFont="1" applyAlignment="1">
      <alignment horizontal="right" vertical="center" wrapText="1"/>
    </xf>
    <xf numFmtId="1" fontId="17" fillId="0" borderId="0" xfId="0" applyNumberFormat="1" applyFont="1" applyAlignment="1">
      <alignment horizontal="right" vertical="center" wrapText="1"/>
    </xf>
    <xf numFmtId="0" fontId="17" fillId="0" borderId="0" xfId="0" applyFont="1" applyAlignment="1">
      <alignment horizontal="left" vertical="center" wrapText="1"/>
    </xf>
    <xf numFmtId="0" fontId="2" fillId="0" borderId="0" xfId="0" applyFont="1" applyAlignment="1">
      <alignment horizontal="right"/>
    </xf>
    <xf numFmtId="166" fontId="22" fillId="0" borderId="4" xfId="0" applyNumberFormat="1" applyFont="1" applyBorder="1" applyAlignment="1">
      <alignment horizontal="center" vertical="center"/>
    </xf>
    <xf numFmtId="1" fontId="17" fillId="0" borderId="0" xfId="0" applyNumberFormat="1" applyFont="1" applyAlignment="1">
      <alignment horizontal="center" vertical="center" wrapText="1"/>
    </xf>
    <xf numFmtId="0" fontId="24" fillId="0" borderId="0" xfId="0" applyFont="1" applyAlignment="1">
      <alignment vertical="center" wrapText="1"/>
    </xf>
    <xf numFmtId="0" fontId="25" fillId="0" borderId="0" xfId="0" applyFont="1" applyAlignment="1">
      <alignment vertical="center" wrapText="1"/>
    </xf>
    <xf numFmtId="0" fontId="1" fillId="0" borderId="4" xfId="0" applyFont="1" applyBorder="1" applyAlignment="1">
      <alignment horizontal="center" vertical="center"/>
    </xf>
    <xf numFmtId="166" fontId="2" fillId="4" borderId="4" xfId="0" applyNumberFormat="1" applyFont="1" applyFill="1" applyBorder="1" applyAlignment="1">
      <alignment horizontal="center" vertical="center"/>
    </xf>
    <xf numFmtId="9" fontId="2" fillId="4" borderId="4" xfId="0" applyNumberFormat="1" applyFont="1" applyFill="1" applyBorder="1" applyAlignment="1">
      <alignment horizontal="center" vertical="center"/>
    </xf>
    <xf numFmtId="0" fontId="1" fillId="0" borderId="0" xfId="0" applyFont="1" applyAlignment="1">
      <alignment horizontal="right" vertical="top" wrapText="1"/>
    </xf>
    <xf numFmtId="10" fontId="2" fillId="0" borderId="0" xfId="0" applyNumberFormat="1" applyFont="1" applyAlignment="1">
      <alignment horizontal="center" vertical="center"/>
    </xf>
    <xf numFmtId="0" fontId="20" fillId="5" borderId="4" xfId="0" applyFont="1" applyFill="1" applyBorder="1" applyAlignment="1">
      <alignment horizontal="center" vertical="center"/>
    </xf>
    <xf numFmtId="166" fontId="22" fillId="4" borderId="4" xfId="0" applyNumberFormat="1" applyFont="1" applyFill="1" applyBorder="1" applyAlignment="1">
      <alignment horizontal="center" vertical="center"/>
    </xf>
    <xf numFmtId="0" fontId="1" fillId="0" borderId="0" xfId="0" applyFont="1" applyAlignment="1">
      <alignment horizontal="right"/>
    </xf>
    <xf numFmtId="9" fontId="2" fillId="0" borderId="4" xfId="0" applyNumberFormat="1" applyFont="1" applyBorder="1" applyAlignment="1">
      <alignment horizontal="center"/>
    </xf>
    <xf numFmtId="0" fontId="2" fillId="0" borderId="0" xfId="0" applyFont="1" applyAlignment="1">
      <alignment vertical="top"/>
    </xf>
    <xf numFmtId="0" fontId="26" fillId="0" borderId="0" xfId="0" applyFont="1" applyAlignment="1">
      <alignment horizontal="center" vertical="top"/>
    </xf>
    <xf numFmtId="0" fontId="24" fillId="0" borderId="0" xfId="0" applyFont="1" applyAlignment="1">
      <alignment horizontal="left" vertical="top"/>
    </xf>
    <xf numFmtId="166" fontId="2" fillId="0" borderId="0" xfId="0" applyNumberFormat="1" applyFont="1" applyAlignment="1">
      <alignment horizontal="center" vertical="center" wrapText="1"/>
    </xf>
    <xf numFmtId="0" fontId="24" fillId="0" borderId="0" xfId="0" applyFont="1" applyAlignment="1">
      <alignment horizontal="right" vertical="top"/>
    </xf>
    <xf numFmtId="166" fontId="2" fillId="0" borderId="0" xfId="0" applyNumberFormat="1" applyFont="1" applyAlignment="1">
      <alignment horizontal="center" vertical="center"/>
    </xf>
    <xf numFmtId="0" fontId="2" fillId="0" borderId="0" xfId="0" applyFont="1" applyAlignment="1">
      <alignment horizontal="right" vertical="top"/>
    </xf>
    <xf numFmtId="0" fontId="24" fillId="0" borderId="4" xfId="0" applyFont="1" applyBorder="1" applyAlignment="1">
      <alignment horizontal="right" vertical="top"/>
    </xf>
    <xf numFmtId="0" fontId="2" fillId="0" borderId="4" xfId="0" applyFont="1" applyBorder="1" applyAlignment="1">
      <alignment horizontal="right"/>
    </xf>
    <xf numFmtId="166" fontId="2" fillId="0" borderId="4" xfId="0" applyNumberFormat="1" applyFont="1" applyBorder="1" applyAlignment="1">
      <alignment horizontal="center"/>
    </xf>
    <xf numFmtId="3" fontId="2" fillId="0" borderId="4" xfId="0" applyNumberFormat="1" applyFont="1" applyBorder="1" applyAlignment="1">
      <alignment horizontal="center" vertical="center"/>
    </xf>
    <xf numFmtId="0" fontId="10" fillId="0" borderId="0" xfId="0" applyFont="1" applyAlignment="1">
      <alignment horizontal="right"/>
    </xf>
    <xf numFmtId="0" fontId="30" fillId="0" borderId="0" xfId="0" applyFont="1"/>
    <xf numFmtId="0" fontId="22" fillId="0" borderId="4" xfId="0" applyFont="1" applyBorder="1" applyAlignment="1">
      <alignment horizontal="center" vertical="center" wrapText="1"/>
    </xf>
    <xf numFmtId="166" fontId="2" fillId="0" borderId="0" xfId="0" applyNumberFormat="1" applyFont="1" applyAlignment="1">
      <alignment horizontal="center"/>
    </xf>
    <xf numFmtId="49" fontId="2" fillId="0" borderId="4" xfId="0" applyNumberFormat="1" applyFont="1" applyBorder="1" applyAlignment="1">
      <alignment vertical="top" wrapText="1"/>
    </xf>
    <xf numFmtId="49" fontId="2" fillId="0" borderId="4" xfId="0" applyNumberFormat="1" applyFont="1" applyBorder="1" applyAlignment="1">
      <alignment horizontal="left" vertical="top" wrapText="1"/>
    </xf>
    <xf numFmtId="0" fontId="22" fillId="0" borderId="4" xfId="0" applyFont="1" applyBorder="1" applyAlignment="1">
      <alignment horizontal="center" vertical="center"/>
    </xf>
    <xf numFmtId="0" fontId="31" fillId="0" borderId="0" xfId="0" applyFont="1" applyAlignment="1">
      <alignment horizontal="left"/>
    </xf>
    <xf numFmtId="14" fontId="2" fillId="0" borderId="4" xfId="0" applyNumberFormat="1" applyFont="1" applyBorder="1" applyAlignment="1">
      <alignment horizontal="center" vertical="center"/>
    </xf>
    <xf numFmtId="0" fontId="2" fillId="0" borderId="4" xfId="0" applyFont="1" applyBorder="1" applyAlignment="1">
      <alignment vertical="top" wrapText="1"/>
    </xf>
    <xf numFmtId="0" fontId="10" fillId="0" borderId="0" xfId="0" applyFont="1" applyAlignment="1">
      <alignment horizontal="left"/>
    </xf>
    <xf numFmtId="0" fontId="2" fillId="0" borderId="0" xfId="0" applyFont="1" applyAlignment="1">
      <alignment horizontal="left" vertical="center"/>
    </xf>
    <xf numFmtId="3" fontId="2" fillId="0" borderId="4" xfId="0" applyNumberFormat="1" applyFont="1" applyBorder="1" applyAlignment="1">
      <alignment horizontal="center"/>
    </xf>
    <xf numFmtId="0" fontId="1" fillId="0" borderId="0" xfId="0" applyFont="1" applyAlignment="1">
      <alignment horizontal="center" vertical="center"/>
    </xf>
    <xf numFmtId="1" fontId="2" fillId="0" borderId="4" xfId="0" applyNumberFormat="1" applyFont="1" applyBorder="1" applyAlignment="1">
      <alignment horizontal="center" vertical="center"/>
    </xf>
    <xf numFmtId="0" fontId="1" fillId="0" borderId="0" xfId="0" applyFont="1" applyAlignment="1">
      <alignment horizontal="left" wrapText="1"/>
    </xf>
    <xf numFmtId="0" fontId="2" fillId="0" borderId="5" xfId="0" applyFont="1" applyBorder="1" applyAlignment="1">
      <alignment horizontal="right" vertical="center" wrapText="1"/>
    </xf>
    <xf numFmtId="0" fontId="1" fillId="0" borderId="7" xfId="0" applyFont="1" applyBorder="1" applyAlignment="1">
      <alignment horizontal="center" vertical="center" wrapText="1"/>
    </xf>
    <xf numFmtId="0" fontId="2" fillId="0" borderId="5" xfId="0" applyFont="1" applyBorder="1" applyAlignment="1">
      <alignment horizontal="right" vertical="center"/>
    </xf>
    <xf numFmtId="9" fontId="2" fillId="0" borderId="7" xfId="0" applyNumberFormat="1" applyFont="1" applyBorder="1" applyAlignment="1">
      <alignment horizontal="center" vertical="center"/>
    </xf>
    <xf numFmtId="9" fontId="2" fillId="0" borderId="4" xfId="0" applyNumberFormat="1" applyFont="1" applyBorder="1" applyAlignment="1">
      <alignment horizontal="center" vertical="center"/>
    </xf>
    <xf numFmtId="0" fontId="10" fillId="0" borderId="5" xfId="0" applyFont="1" applyBorder="1" applyAlignment="1">
      <alignment horizontal="right"/>
    </xf>
    <xf numFmtId="9" fontId="2" fillId="3" borderId="18" xfId="0" applyNumberFormat="1" applyFont="1" applyFill="1" applyBorder="1" applyAlignment="1">
      <alignment horizontal="center" vertical="center"/>
    </xf>
    <xf numFmtId="9" fontId="2" fillId="3" borderId="4" xfId="0" applyNumberFormat="1" applyFont="1" applyFill="1" applyBorder="1" applyAlignment="1">
      <alignment horizontal="center" vertical="center"/>
    </xf>
    <xf numFmtId="49" fontId="2" fillId="0" borderId="5" xfId="0" applyNumberFormat="1" applyFont="1" applyBorder="1" applyAlignment="1">
      <alignment horizontal="right" vertical="center"/>
    </xf>
    <xf numFmtId="49" fontId="10" fillId="0" borderId="5" xfId="0" applyNumberFormat="1" applyFont="1" applyBorder="1" applyAlignment="1">
      <alignment horizontal="right"/>
    </xf>
    <xf numFmtId="0" fontId="1" fillId="0" borderId="4" xfId="0" applyFont="1" applyBorder="1" applyAlignment="1">
      <alignment horizontal="center"/>
    </xf>
    <xf numFmtId="0" fontId="1" fillId="0" borderId="5" xfId="0" applyFont="1" applyBorder="1" applyAlignment="1">
      <alignment horizontal="right"/>
    </xf>
    <xf numFmtId="0" fontId="1" fillId="0" borderId="7" xfId="0" applyFont="1" applyBorder="1" applyAlignment="1">
      <alignment horizontal="center"/>
    </xf>
    <xf numFmtId="167" fontId="2" fillId="0" borderId="7" xfId="0" applyNumberFormat="1" applyFont="1" applyBorder="1" applyAlignment="1">
      <alignment horizontal="center" vertical="center"/>
    </xf>
    <xf numFmtId="0" fontId="24" fillId="0" borderId="0" xfId="0" applyFont="1" applyAlignment="1">
      <alignment horizontal="left" vertical="center" wrapText="1"/>
    </xf>
    <xf numFmtId="0" fontId="10" fillId="0" borderId="0" xfId="0" applyFont="1" applyAlignment="1">
      <alignment horizontal="center"/>
    </xf>
    <xf numFmtId="167" fontId="2" fillId="0" borderId="4" xfId="0" applyNumberFormat="1" applyFont="1" applyBorder="1" applyAlignment="1">
      <alignment horizontal="center"/>
    </xf>
    <xf numFmtId="0" fontId="24" fillId="0" borderId="0" xfId="0" applyFont="1" applyAlignment="1">
      <alignment horizontal="right" vertical="center" wrapText="1"/>
    </xf>
    <xf numFmtId="167" fontId="2" fillId="3" borderId="4" xfId="0" applyNumberFormat="1" applyFont="1" applyFill="1" applyBorder="1" applyAlignment="1">
      <alignment horizontal="center"/>
    </xf>
    <xf numFmtId="0" fontId="10" fillId="0" borderId="0" xfId="0" applyFont="1" applyAlignment="1">
      <alignment wrapText="1"/>
    </xf>
    <xf numFmtId="0" fontId="24" fillId="0" borderId="0" xfId="0" applyFont="1"/>
    <xf numFmtId="168" fontId="2" fillId="0" borderId="4" xfId="0" applyNumberFormat="1" applyFont="1" applyBorder="1" applyAlignment="1">
      <alignment horizontal="center" vertical="center"/>
    </xf>
    <xf numFmtId="0" fontId="24" fillId="0" borderId="0" xfId="0" applyFont="1" applyAlignment="1">
      <alignment vertical="center"/>
    </xf>
    <xf numFmtId="167" fontId="2" fillId="0" borderId="4" xfId="0" applyNumberFormat="1" applyFont="1" applyBorder="1" applyAlignment="1">
      <alignment horizontal="center" vertical="center"/>
    </xf>
    <xf numFmtId="169" fontId="2" fillId="0" borderId="4" xfId="0" applyNumberFormat="1" applyFont="1" applyBorder="1" applyAlignment="1">
      <alignment horizontal="center"/>
    </xf>
    <xf numFmtId="170" fontId="2" fillId="0" borderId="4" xfId="0" applyNumberFormat="1" applyFont="1" applyBorder="1" applyAlignment="1">
      <alignment horizontal="center"/>
    </xf>
    <xf numFmtId="170" fontId="2" fillId="0" borderId="4" xfId="0" applyNumberFormat="1" applyFont="1" applyBorder="1" applyAlignment="1">
      <alignment horizontal="center" vertical="center"/>
    </xf>
    <xf numFmtId="0" fontId="2" fillId="0" borderId="4" xfId="0" applyFont="1" applyBorder="1" applyAlignment="1">
      <alignment horizontal="center" wrapText="1"/>
    </xf>
    <xf numFmtId="49" fontId="2" fillId="0" borderId="4" xfId="0" applyNumberFormat="1" applyFont="1" applyBorder="1" applyAlignment="1">
      <alignment horizontal="center" vertical="center" wrapText="1"/>
    </xf>
    <xf numFmtId="0" fontId="32" fillId="0" borderId="0" xfId="0" applyFont="1"/>
    <xf numFmtId="14" fontId="2" fillId="0" borderId="0" xfId="0" applyNumberFormat="1" applyFont="1"/>
    <xf numFmtId="3" fontId="2" fillId="0" borderId="0" xfId="0" applyNumberFormat="1" applyFont="1" applyAlignment="1">
      <alignment horizontal="center"/>
    </xf>
    <xf numFmtId="0" fontId="33" fillId="0" borderId="0" xfId="0" applyFont="1" applyAlignment="1">
      <alignment vertical="center" wrapText="1"/>
    </xf>
    <xf numFmtId="0" fontId="33" fillId="0" borderId="0" xfId="0" applyFont="1"/>
    <xf numFmtId="0" fontId="2" fillId="3" borderId="4" xfId="0" applyFont="1" applyFill="1" applyBorder="1" applyAlignment="1">
      <alignment horizontal="center"/>
    </xf>
    <xf numFmtId="0" fontId="2" fillId="0" borderId="0" xfId="0" applyFont="1" applyAlignment="1">
      <alignment horizontal="right" vertical="center"/>
    </xf>
    <xf numFmtId="0" fontId="2" fillId="0" borderId="0" xfId="0" applyFont="1" applyAlignment="1">
      <alignment horizontal="right" vertical="center" wrapText="1"/>
    </xf>
    <xf numFmtId="0" fontId="34" fillId="0" borderId="4" xfId="0" applyFont="1" applyBorder="1"/>
    <xf numFmtId="0" fontId="10" fillId="0" borderId="0" xfId="0" applyFont="1" applyAlignment="1">
      <alignment horizontal="left" vertical="top"/>
    </xf>
    <xf numFmtId="0" fontId="35" fillId="0" borderId="4" xfId="0" applyFont="1" applyBorder="1" applyAlignment="1">
      <alignment horizontal="center" vertical="center" wrapText="1"/>
    </xf>
    <xf numFmtId="170" fontId="2" fillId="0" borderId="0" xfId="0" applyNumberFormat="1" applyFont="1"/>
    <xf numFmtId="0" fontId="2" fillId="4" borderId="19" xfId="0" applyFont="1" applyFill="1" applyBorder="1"/>
    <xf numFmtId="169" fontId="2" fillId="0" borderId="4" xfId="0" applyNumberFormat="1" applyFont="1" applyBorder="1" applyAlignment="1">
      <alignment horizontal="center" vertical="center"/>
    </xf>
    <xf numFmtId="0" fontId="2" fillId="4" borderId="19" xfId="0" applyFont="1" applyFill="1" applyBorder="1" applyAlignment="1">
      <alignment horizontal="center" vertical="center"/>
    </xf>
    <xf numFmtId="169" fontId="2" fillId="0" borderId="4" xfId="0" applyNumberFormat="1" applyFont="1" applyBorder="1" applyAlignment="1">
      <alignment horizontal="center" vertical="center"/>
    </xf>
    <xf numFmtId="169" fontId="2" fillId="0" borderId="4" xfId="0" applyNumberFormat="1" applyFont="1" applyBorder="1" applyAlignment="1">
      <alignment horizontal="center" vertical="center" wrapText="1"/>
    </xf>
    <xf numFmtId="171" fontId="2" fillId="0" borderId="0" xfId="0" applyNumberFormat="1" applyFont="1" applyAlignment="1">
      <alignment vertical="top" wrapText="1"/>
    </xf>
    <xf numFmtId="169" fontId="2" fillId="5" borderId="4" xfId="0" applyNumberFormat="1" applyFont="1" applyFill="1" applyBorder="1" applyAlignment="1">
      <alignment horizontal="center" vertical="center"/>
    </xf>
    <xf numFmtId="0" fontId="1" fillId="4" borderId="19" xfId="0" applyFont="1" applyFill="1" applyBorder="1"/>
    <xf numFmtId="0" fontId="26" fillId="0" borderId="0" xfId="0" applyFont="1" applyAlignment="1">
      <alignment vertical="top" wrapText="1"/>
    </xf>
    <xf numFmtId="0" fontId="24" fillId="0" borderId="0" xfId="0" applyFont="1" applyAlignment="1">
      <alignment vertical="top"/>
    </xf>
    <xf numFmtId="0" fontId="1" fillId="0" borderId="4" xfId="0" applyFont="1" applyBorder="1" applyAlignment="1">
      <alignment horizontal="left"/>
    </xf>
    <xf numFmtId="0" fontId="2" fillId="0" borderId="4" xfId="0" applyFont="1" applyBorder="1" applyAlignment="1">
      <alignment horizontal="left" wrapText="1"/>
    </xf>
    <xf numFmtId="0" fontId="1" fillId="4" borderId="4" xfId="0" applyFont="1" applyFill="1" applyBorder="1" applyAlignment="1">
      <alignment horizontal="right" wrapText="1"/>
    </xf>
    <xf numFmtId="169" fontId="1" fillId="4" borderId="4" xfId="0" applyNumberFormat="1" applyFont="1" applyFill="1" applyBorder="1" applyAlignment="1">
      <alignment horizontal="center" vertical="center"/>
    </xf>
    <xf numFmtId="0" fontId="1" fillId="0" borderId="20" xfId="0" applyFont="1" applyBorder="1" applyAlignment="1">
      <alignment horizontal="center" vertical="center"/>
    </xf>
    <xf numFmtId="0" fontId="1" fillId="4" borderId="4" xfId="0" applyFont="1" applyFill="1" applyBorder="1" applyAlignment="1">
      <alignment horizontal="right"/>
    </xf>
    <xf numFmtId="0" fontId="2" fillId="0" borderId="20" xfId="0" applyFont="1" applyBorder="1" applyAlignment="1">
      <alignment horizontal="center" vertical="center" wrapText="1"/>
    </xf>
    <xf numFmtId="0" fontId="2" fillId="0" borderId="4" xfId="0" applyFont="1" applyBorder="1" applyAlignment="1">
      <alignment horizontal="left" vertical="center" wrapText="1"/>
    </xf>
    <xf numFmtId="3" fontId="2" fillId="0" borderId="4" xfId="0" applyNumberFormat="1" applyFont="1" applyBorder="1" applyAlignment="1">
      <alignment horizontal="center" vertical="center" wrapText="1"/>
    </xf>
    <xf numFmtId="0" fontId="2" fillId="0" borderId="4" xfId="0" applyFont="1" applyBorder="1" applyAlignment="1">
      <alignment vertical="center" wrapText="1"/>
    </xf>
    <xf numFmtId="171" fontId="2" fillId="0" borderId="4" xfId="0" applyNumberFormat="1" applyFont="1" applyBorder="1" applyAlignment="1">
      <alignment horizontal="center" vertical="center"/>
    </xf>
    <xf numFmtId="0" fontId="2" fillId="0" borderId="4" xfId="0" applyFont="1" applyBorder="1" applyAlignment="1">
      <alignment vertical="center"/>
    </xf>
    <xf numFmtId="0" fontId="2" fillId="0" borderId="0" xfId="0" applyFont="1" applyAlignment="1">
      <alignment vertical="center"/>
    </xf>
    <xf numFmtId="9" fontId="2" fillId="0" borderId="0" xfId="0" applyNumberFormat="1" applyFont="1" applyAlignment="1">
      <alignment horizontal="center" vertical="center"/>
    </xf>
    <xf numFmtId="171" fontId="2" fillId="0" borderId="0" xfId="0" applyNumberFormat="1" applyFont="1" applyAlignment="1">
      <alignment horizontal="center" vertical="center"/>
    </xf>
    <xf numFmtId="0" fontId="39" fillId="0" borderId="0" xfId="0" applyFont="1" applyAlignment="1">
      <alignment horizontal="right"/>
    </xf>
    <xf numFmtId="0" fontId="41" fillId="0" borderId="0" xfId="0" applyFont="1"/>
    <xf numFmtId="168" fontId="2" fillId="0" borderId="4" xfId="0" applyNumberFormat="1" applyFont="1" applyBorder="1" applyAlignment="1">
      <alignment horizontal="center"/>
    </xf>
    <xf numFmtId="0" fontId="2" fillId="0" borderId="4" xfId="0" applyFont="1" applyBorder="1" applyAlignment="1">
      <alignment horizontal="left" vertical="center"/>
    </xf>
    <xf numFmtId="0" fontId="2" fillId="0" borderId="20" xfId="0" applyFont="1" applyBorder="1" applyAlignment="1">
      <alignment horizontal="left" vertical="center" wrapText="1"/>
    </xf>
    <xf numFmtId="0" fontId="39" fillId="0" borderId="23" xfId="0" applyFont="1" applyBorder="1" applyAlignment="1">
      <alignment horizontal="right" vertical="center"/>
    </xf>
    <xf numFmtId="0" fontId="5" fillId="0" borderId="0" xfId="0" applyFont="1" applyAlignment="1">
      <alignment vertical="center"/>
    </xf>
    <xf numFmtId="49" fontId="1" fillId="0" borderId="0" xfId="0" applyNumberFormat="1" applyFont="1" applyAlignment="1">
      <alignment horizontal="right"/>
    </xf>
    <xf numFmtId="1" fontId="1" fillId="0" borderId="4" xfId="0" applyNumberFormat="1" applyFont="1" applyBorder="1" applyAlignment="1">
      <alignment horizontal="center" vertical="center"/>
    </xf>
    <xf numFmtId="49" fontId="2" fillId="0" borderId="0" xfId="0" applyNumberFormat="1" applyFont="1" applyAlignment="1">
      <alignment horizontal="right"/>
    </xf>
    <xf numFmtId="49" fontId="2" fillId="0" borderId="0" xfId="0" applyNumberFormat="1" applyFont="1"/>
    <xf numFmtId="0" fontId="1" fillId="0" borderId="20" xfId="0" applyFont="1" applyBorder="1" applyAlignment="1">
      <alignment horizontal="center" vertical="center" wrapText="1"/>
    </xf>
    <xf numFmtId="0" fontId="24" fillId="0" borderId="4" xfId="0" applyFont="1" applyBorder="1" applyAlignment="1">
      <alignment vertical="center" wrapText="1"/>
    </xf>
    <xf numFmtId="0" fontId="26" fillId="0" borderId="4" xfId="0" applyFont="1" applyBorder="1" applyAlignment="1">
      <alignment horizontal="center" vertical="center" wrapText="1"/>
    </xf>
    <xf numFmtId="0" fontId="31" fillId="0" borderId="4" xfId="0" applyFont="1" applyBorder="1" applyAlignment="1">
      <alignment vertical="center" wrapText="1"/>
    </xf>
    <xf numFmtId="0" fontId="26" fillId="0" borderId="0" xfId="0" applyFont="1" applyAlignment="1">
      <alignment horizontal="left" vertical="center" wrapText="1"/>
    </xf>
    <xf numFmtId="0" fontId="2" fillId="0" borderId="0" xfId="0" applyFont="1" applyAlignment="1">
      <alignment vertical="center" wrapText="1"/>
    </xf>
    <xf numFmtId="0" fontId="45" fillId="0" borderId="0" xfId="0" applyFont="1" applyAlignment="1">
      <alignment vertical="center" wrapText="1"/>
    </xf>
    <xf numFmtId="0" fontId="46" fillId="0" borderId="0" xfId="0" applyFont="1"/>
    <xf numFmtId="0" fontId="2" fillId="0" borderId="7" xfId="0" applyFont="1" applyBorder="1"/>
    <xf numFmtId="0" fontId="0" fillId="0" borderId="0" xfId="0" applyFont="1" applyAlignment="1"/>
    <xf numFmtId="0" fontId="2" fillId="0" borderId="0" xfId="0" applyFont="1" applyAlignment="1">
      <alignment horizontal="right"/>
    </xf>
    <xf numFmtId="0" fontId="2" fillId="0" borderId="0" xfId="0" applyFont="1" applyAlignment="1">
      <alignment horizontal="left"/>
    </xf>
    <xf numFmtId="0" fontId="0" fillId="0" borderId="0" xfId="0" applyFont="1" applyAlignment="1"/>
    <xf numFmtId="0" fontId="2" fillId="0" borderId="0" xfId="0" applyFont="1" applyAlignment="1">
      <alignment horizontal="left" vertical="top" wrapText="1"/>
    </xf>
    <xf numFmtId="0" fontId="5" fillId="3" borderId="1" xfId="0" applyFont="1" applyFill="1" applyBorder="1" applyAlignment="1">
      <alignment horizontal="center"/>
    </xf>
    <xf numFmtId="0" fontId="6" fillId="0" borderId="2" xfId="0" applyFont="1" applyBorder="1"/>
    <xf numFmtId="0" fontId="6" fillId="0" borderId="3" xfId="0" applyFont="1" applyBorder="1"/>
    <xf numFmtId="0" fontId="2" fillId="0" borderId="0" xfId="0" applyFont="1" applyAlignment="1">
      <alignment horizontal="left" vertical="top"/>
    </xf>
    <xf numFmtId="0" fontId="6" fillId="0" borderId="5" xfId="0" applyFont="1" applyBorder="1"/>
    <xf numFmtId="0" fontId="5" fillId="2" borderId="1" xfId="0" applyFont="1" applyFill="1" applyBorder="1" applyAlignment="1">
      <alignment horizontal="center"/>
    </xf>
    <xf numFmtId="0" fontId="2" fillId="0" borderId="6" xfId="0" applyFont="1" applyBorder="1" applyAlignment="1">
      <alignment horizontal="left" vertical="center" wrapText="1"/>
    </xf>
    <xf numFmtId="0" fontId="6" fillId="0" borderId="10" xfId="0" applyFont="1" applyBorder="1"/>
    <xf numFmtId="0" fontId="6" fillId="0" borderId="7" xfId="0" applyFont="1" applyBorder="1"/>
    <xf numFmtId="0" fontId="1" fillId="0" borderId="6" xfId="0" applyFont="1" applyBorder="1" applyAlignment="1">
      <alignment horizontal="right" vertical="center" wrapText="1"/>
    </xf>
    <xf numFmtId="0" fontId="2" fillId="0" borderId="6" xfId="0" applyFont="1" applyBorder="1" applyAlignment="1">
      <alignment horizontal="left" vertical="top" wrapText="1"/>
    </xf>
    <xf numFmtId="0" fontId="26" fillId="0" borderId="0" xfId="0" applyFont="1" applyAlignment="1">
      <alignment horizontal="left" vertical="top" wrapText="1"/>
    </xf>
    <xf numFmtId="0" fontId="24" fillId="0" borderId="0" xfId="0" applyFont="1" applyAlignment="1">
      <alignment horizontal="left" vertical="top" wrapText="1"/>
    </xf>
    <xf numFmtId="0" fontId="27" fillId="0" borderId="0" xfId="0" applyFont="1" applyAlignment="1">
      <alignment horizontal="center" vertical="top" wrapText="1"/>
    </xf>
    <xf numFmtId="0" fontId="10" fillId="0" borderId="0" xfId="0" applyFont="1" applyAlignment="1">
      <alignment horizontal="left" vertical="top" wrapText="1"/>
    </xf>
    <xf numFmtId="0" fontId="6" fillId="0" borderId="17" xfId="0" applyFont="1" applyBorder="1"/>
    <xf numFmtId="0" fontId="28" fillId="5" borderId="12" xfId="0" applyFont="1" applyFill="1" applyBorder="1" applyAlignment="1">
      <alignment horizontal="center"/>
    </xf>
    <xf numFmtId="0" fontId="6" fillId="0" borderId="13" xfId="0" applyFont="1" applyBorder="1"/>
    <xf numFmtId="0" fontId="6" fillId="0" borderId="16" xfId="0" applyFont="1" applyBorder="1"/>
    <xf numFmtId="1" fontId="17" fillId="0" borderId="0" xfId="0" applyNumberFormat="1" applyFont="1" applyAlignment="1">
      <alignment horizontal="right" vertical="center" wrapText="1"/>
    </xf>
    <xf numFmtId="1" fontId="17" fillId="0" borderId="15" xfId="0" applyNumberFormat="1" applyFont="1" applyBorder="1" applyAlignment="1">
      <alignment horizontal="right" vertical="center" wrapText="1"/>
    </xf>
    <xf numFmtId="0" fontId="16" fillId="0" borderId="0" xfId="0" applyFont="1" applyAlignment="1">
      <alignment horizontal="left" vertical="top" wrapText="1"/>
    </xf>
    <xf numFmtId="0" fontId="22" fillId="0" borderId="0" xfId="0" applyFont="1" applyAlignment="1">
      <alignment horizontal="left"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23" fillId="0" borderId="0" xfId="0" applyFont="1" applyAlignment="1">
      <alignment horizontal="left" vertical="center" wrapText="1"/>
    </xf>
    <xf numFmtId="0" fontId="21" fillId="0" borderId="0" xfId="0" applyFont="1" applyAlignment="1">
      <alignment horizontal="left" vertical="center" wrapText="1"/>
    </xf>
    <xf numFmtId="0" fontId="22" fillId="0" borderId="0" xfId="0" applyFont="1" applyAlignment="1">
      <alignment horizontal="left" vertical="top" wrapText="1"/>
    </xf>
    <xf numFmtId="0" fontId="1" fillId="4" borderId="6" xfId="0" applyFont="1" applyFill="1" applyBorder="1" applyAlignment="1">
      <alignment horizontal="center" vertical="center"/>
    </xf>
    <xf numFmtId="0" fontId="20" fillId="5" borderId="12" xfId="0" applyFont="1" applyFill="1" applyBorder="1" applyAlignment="1">
      <alignment horizontal="center" vertical="center" wrapText="1"/>
    </xf>
    <xf numFmtId="0" fontId="6" fillId="0" borderId="14" xfId="0" applyFont="1" applyBorder="1"/>
    <xf numFmtId="0" fontId="20" fillId="5" borderId="9" xfId="0" applyFont="1" applyFill="1" applyBorder="1" applyAlignment="1">
      <alignment horizontal="center"/>
    </xf>
    <xf numFmtId="0" fontId="17" fillId="0" borderId="0" xfId="0" applyFont="1" applyAlignment="1">
      <alignment horizontal="left" vertical="top" wrapText="1"/>
    </xf>
    <xf numFmtId="0" fontId="18" fillId="0" borderId="0" xfId="0" applyFont="1"/>
    <xf numFmtId="0" fontId="22" fillId="0" borderId="6" xfId="0" applyFont="1" applyBorder="1" applyAlignment="1">
      <alignment horizontal="left" vertical="top" wrapText="1"/>
    </xf>
    <xf numFmtId="0" fontId="23" fillId="0" borderId="6" xfId="0" applyFont="1" applyBorder="1" applyAlignment="1">
      <alignment horizontal="left" vertical="top" wrapText="1"/>
    </xf>
    <xf numFmtId="0" fontId="1" fillId="0" borderId="0" xfId="0" applyFont="1" applyAlignment="1">
      <alignment horizontal="center" vertical="top" wrapText="1"/>
    </xf>
    <xf numFmtId="0" fontId="29" fillId="0" borderId="6" xfId="0" applyFont="1" applyBorder="1" applyAlignment="1">
      <alignment horizontal="left" vertical="top" wrapText="1"/>
    </xf>
    <xf numFmtId="0" fontId="1" fillId="0" borderId="6" xfId="0" applyFont="1" applyBorder="1" applyAlignment="1">
      <alignment horizontal="right" vertical="top" wrapText="1"/>
    </xf>
    <xf numFmtId="0" fontId="2" fillId="0" borderId="0" xfId="0" applyFont="1" applyAlignment="1">
      <alignment horizontal="left" vertical="center"/>
    </xf>
    <xf numFmtId="0" fontId="24" fillId="0" borderId="0" xfId="0" applyFont="1" applyAlignment="1">
      <alignment vertical="top" wrapText="1"/>
    </xf>
    <xf numFmtId="0" fontId="24" fillId="0" borderId="0" xfId="0" applyFont="1" applyAlignment="1">
      <alignment horizontal="left" vertical="center" wrapText="1"/>
    </xf>
    <xf numFmtId="0" fontId="10" fillId="0" borderId="0" xfId="0" applyFont="1" applyAlignment="1">
      <alignment horizontal="center" vertical="center" wrapText="1"/>
    </xf>
    <xf numFmtId="0" fontId="10" fillId="0" borderId="0" xfId="0" applyFont="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right"/>
    </xf>
    <xf numFmtId="0" fontId="33" fillId="0" borderId="0" xfId="0" applyFont="1" applyAlignment="1">
      <alignment horizontal="center" wrapText="1"/>
    </xf>
    <xf numFmtId="0" fontId="5" fillId="2" borderId="1" xfId="0" applyFont="1" applyFill="1" applyBorder="1" applyAlignment="1">
      <alignment horizontal="center" vertical="center"/>
    </xf>
    <xf numFmtId="0" fontId="37" fillId="0" borderId="0" xfId="0" applyFont="1" applyAlignment="1">
      <alignment horizontal="left" vertical="top" wrapText="1"/>
    </xf>
    <xf numFmtId="0" fontId="37" fillId="0" borderId="0" xfId="0" applyFont="1" applyAlignment="1">
      <alignment horizontal="left" vertical="top"/>
    </xf>
    <xf numFmtId="0" fontId="10" fillId="0" borderId="0" xfId="0" applyFont="1" applyAlignment="1">
      <alignment horizontal="center" vertical="top" wrapText="1"/>
    </xf>
    <xf numFmtId="0" fontId="1" fillId="0" borderId="0" xfId="0" applyFont="1" applyAlignment="1">
      <alignment horizontal="left" vertical="top" wrapText="1"/>
    </xf>
    <xf numFmtId="0" fontId="36" fillId="0" borderId="0" xfId="0" applyFont="1" applyAlignment="1">
      <alignment horizontal="left" vertical="top" wrapText="1"/>
    </xf>
    <xf numFmtId="0" fontId="40" fillId="0" borderId="0" xfId="0" applyFont="1" applyAlignment="1">
      <alignment horizontal="left" vertical="top"/>
    </xf>
    <xf numFmtId="0" fontId="39" fillId="0" borderId="20" xfId="0" applyFont="1" applyBorder="1" applyAlignment="1">
      <alignment horizontal="center" vertical="center" wrapText="1"/>
    </xf>
    <xf numFmtId="0" fontId="6" fillId="0" borderId="21" xfId="0" applyFont="1" applyBorder="1"/>
    <xf numFmtId="0" fontId="6" fillId="0" borderId="22" xfId="0" applyFont="1" applyBorder="1"/>
    <xf numFmtId="0" fontId="1" fillId="0" borderId="20" xfId="0" applyFont="1" applyBorder="1" applyAlignment="1">
      <alignment horizontal="center" vertical="center"/>
    </xf>
    <xf numFmtId="0" fontId="38" fillId="0" borderId="0" xfId="0" applyFont="1" applyAlignment="1">
      <alignment horizontal="center" vertical="center"/>
    </xf>
    <xf numFmtId="0" fontId="5" fillId="0" borderId="17" xfId="0" applyFont="1" applyBorder="1" applyAlignment="1">
      <alignment horizontal="center" vertical="center"/>
    </xf>
    <xf numFmtId="0" fontId="2" fillId="0" borderId="6" xfId="0" applyFont="1" applyBorder="1" applyAlignment="1">
      <alignment horizontal="center" vertical="center" wrapText="1"/>
    </xf>
    <xf numFmtId="0" fontId="2" fillId="0" borderId="6" xfId="0" applyFont="1" applyBorder="1" applyAlignment="1">
      <alignment horizontal="center"/>
    </xf>
    <xf numFmtId="0" fontId="42" fillId="0" borderId="0" xfId="0" applyFont="1" applyAlignment="1">
      <alignment horizontal="left" vertical="center" wrapText="1"/>
    </xf>
    <xf numFmtId="0" fontId="42" fillId="0" borderId="0" xfId="0" applyFont="1" applyAlignment="1">
      <alignment horizontal="left" vertical="top" wrapText="1"/>
    </xf>
    <xf numFmtId="0" fontId="2" fillId="0" borderId="0" xfId="0" applyFont="1" applyAlignment="1">
      <alignment horizontal="center" vertical="top" wrapText="1"/>
    </xf>
    <xf numFmtId="0" fontId="2" fillId="0" borderId="6" xfId="0" applyFont="1" applyBorder="1" applyAlignment="1">
      <alignment horizontal="center" vertical="center"/>
    </xf>
    <xf numFmtId="0" fontId="26" fillId="0" borderId="0" xfId="0" applyFont="1" applyAlignment="1">
      <alignment horizontal="left" vertical="center" wrapText="1"/>
    </xf>
    <xf numFmtId="0" fontId="43" fillId="3" borderId="1" xfId="0" applyFont="1" applyFill="1" applyBorder="1" applyAlignment="1">
      <alignment horizontal="center" vertical="center" wrapText="1"/>
    </xf>
    <xf numFmtId="0" fontId="1" fillId="0" borderId="0" xfId="0" applyFont="1" applyAlignment="1">
      <alignment horizontal="left" vertical="center" wrapText="1"/>
    </xf>
    <xf numFmtId="0" fontId="24" fillId="0" borderId="0" xfId="0" applyFont="1" applyAlignment="1">
      <alignment vertical="center" wrapText="1"/>
    </xf>
    <xf numFmtId="0" fontId="44" fillId="0" borderId="6" xfId="0" applyFont="1" applyBorder="1" applyAlignment="1">
      <alignment horizontal="center" wrapText="1"/>
    </xf>
    <xf numFmtId="0" fontId="5" fillId="0" borderId="0" xfId="0" applyFont="1" applyAlignment="1">
      <alignment horizontal="center"/>
    </xf>
    <xf numFmtId="0" fontId="62" fillId="0" borderId="24" xfId="0" applyFont="1" applyBorder="1" applyAlignment="1">
      <alignment horizontal="center" vertical="center" wrapText="1"/>
    </xf>
    <xf numFmtId="0" fontId="62" fillId="0" borderId="0" xfId="0" applyFont="1" applyAlignment="1">
      <alignment wrapText="1"/>
    </xf>
    <xf numFmtId="0" fontId="62" fillId="0" borderId="25" xfId="0" applyFont="1" applyBorder="1" applyAlignment="1">
      <alignment horizontal="center" vertical="center" wrapText="1"/>
    </xf>
    <xf numFmtId="0" fontId="62" fillId="0" borderId="0" xfId="0" applyFont="1" applyAlignment="1">
      <alignment vertical="center"/>
    </xf>
    <xf numFmtId="0" fontId="62" fillId="0" borderId="25" xfId="0" applyFont="1" applyBorder="1" applyAlignment="1">
      <alignment vertical="center" wrapText="1"/>
    </xf>
    <xf numFmtId="0" fontId="62" fillId="0" borderId="0" xfId="0" applyFont="1" applyAlignment="1">
      <alignment vertical="top" wrapText="1"/>
    </xf>
    <xf numFmtId="0" fontId="62" fillId="0" borderId="26" xfId="0" applyFont="1" applyBorder="1" applyAlignment="1">
      <alignment wrapText="1"/>
    </xf>
    <xf numFmtId="0" fontId="62" fillId="0" borderId="0" xfId="0" applyFont="1" applyAlignment="1">
      <alignment vertical="center" wrapText="1"/>
    </xf>
    <xf numFmtId="0" fontId="62" fillId="0" borderId="27" xfId="0" applyFont="1" applyBorder="1" applyAlignment="1">
      <alignment wrapText="1"/>
    </xf>
    <xf numFmtId="0" fontId="62" fillId="0" borderId="19" xfId="0" applyFont="1" applyBorder="1" applyAlignment="1">
      <alignment wrapText="1"/>
    </xf>
    <xf numFmtId="0" fontId="62" fillId="0" borderId="19" xfId="0" applyFont="1" applyBorder="1" applyAlignment="1">
      <alignment wrapText="1"/>
    </xf>
    <xf numFmtId="0" fontId="2" fillId="0" borderId="19" xfId="0" applyFont="1" applyBorder="1" applyAlignment="1">
      <alignment horizontal="left" vertical="top" wrapText="1"/>
    </xf>
    <xf numFmtId="0" fontId="62" fillId="0" borderId="26" xfId="0" applyFont="1" applyBorder="1" applyAlignment="1">
      <alignment vertical="top" wrapText="1"/>
    </xf>
    <xf numFmtId="0" fontId="62" fillId="0" borderId="27" xfId="0" applyFont="1" applyBorder="1" applyAlignment="1">
      <alignment vertical="top" wrapText="1"/>
    </xf>
    <xf numFmtId="0" fontId="62" fillId="0" borderId="19" xfId="0" applyFont="1" applyBorder="1" applyAlignment="1">
      <alignment vertical="top" wrapText="1"/>
    </xf>
    <xf numFmtId="49" fontId="2" fillId="0" borderId="19" xfId="0" applyNumberFormat="1" applyFont="1" applyBorder="1" applyAlignment="1">
      <alignment horizontal="left" vertical="top" wrapText="1"/>
    </xf>
  </cellXfs>
  <cellStyles count="1">
    <cellStyle name="Normal" xfId="0" builtinId="0"/>
  </cellStyles>
  <dxfs count="7">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xdr:col>
      <xdr:colOff>352425</xdr:colOff>
      <xdr:row>202</xdr:row>
      <xdr:rowOff>76200</xdr:rowOff>
    </xdr:from>
    <xdr:ext cx="400050" cy="704850"/>
    <xdr:sp macro="" textlink="">
      <xdr:nvSpPr>
        <xdr:cNvPr id="3" name="Shape 3">
          <a:extLst>
            <a:ext uri="{FF2B5EF4-FFF2-40B4-BE49-F238E27FC236}">
              <a16:creationId xmlns:a16="http://schemas.microsoft.com/office/drawing/2014/main" id="{00000000-0008-0000-0300-000003000000}"/>
            </a:ext>
            <a:ext uri="{C183D7F6-B498-43B3-948B-1728B52AA6E4}">
              <adec:decorative xmlns:adec="http://schemas.microsoft.com/office/drawing/2017/decorative" val="1"/>
            </a:ext>
          </a:extLst>
        </xdr:cNvPr>
        <xdr:cNvSpPr/>
      </xdr:nvSpPr>
      <xdr:spPr>
        <a:xfrm>
          <a:off x="5165025" y="3446625"/>
          <a:ext cx="361950" cy="666750"/>
        </a:xfrm>
        <a:prstGeom prst="rightBrace">
          <a:avLst>
            <a:gd name="adj1" fmla="val 8333"/>
            <a:gd name="adj2" fmla="val 50000"/>
          </a:avLst>
        </a:prstGeom>
        <a:noFill/>
        <a:ln w="381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collegesurvey@collegeboard.org"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https://nces.ed.gov/ipeds/use-the-data/survey-components/9/graduation-rates"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hyperlink" Target="https://www.augie.edu/admission-aid/financial-aid-costs-scholarships/financial-aid-information/augustana-net-pri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00"/>
  <sheetViews>
    <sheetView showGridLines="0" workbookViewId="0"/>
  </sheetViews>
  <sheetFormatPr defaultColWidth="11.19921875" defaultRowHeight="15" customHeight="1"/>
  <cols>
    <col min="1" max="1" width="114.69921875" customWidth="1"/>
    <col min="2" max="26" width="11" customWidth="1"/>
  </cols>
  <sheetData>
    <row r="1" spans="1:1" ht="15.75" customHeight="1">
      <c r="A1" s="1" t="s">
        <v>0</v>
      </c>
    </row>
    <row r="2" spans="1:1" ht="15.75" customHeight="1">
      <c r="A2" s="1"/>
    </row>
    <row r="3" spans="1:1" ht="15.75" customHeight="1">
      <c r="A3" s="2" t="s">
        <v>1</v>
      </c>
    </row>
    <row r="4" spans="1:1" ht="6.75" customHeight="1"/>
    <row r="5" spans="1:1" ht="15.75" customHeight="1">
      <c r="A5" s="3" t="s">
        <v>2</v>
      </c>
    </row>
    <row r="6" spans="1:1" ht="4.5" customHeight="1"/>
    <row r="7" spans="1:1" ht="15.75" customHeight="1">
      <c r="A7" s="2" t="s">
        <v>3</v>
      </c>
    </row>
    <row r="8" spans="1:1" ht="6" customHeight="1"/>
    <row r="9" spans="1:1" ht="15.75" customHeight="1">
      <c r="A9" s="4" t="s">
        <v>4</v>
      </c>
    </row>
    <row r="10" spans="1:1" ht="6.75" customHeight="1"/>
    <row r="11" spans="1:1" ht="15.75" customHeight="1">
      <c r="A11" s="5" t="s">
        <v>5</v>
      </c>
    </row>
    <row r="12" spans="1:1" ht="6" customHeight="1"/>
    <row r="13" spans="1:1" ht="15.75" customHeight="1">
      <c r="A13" s="6"/>
    </row>
    <row r="14" spans="1:1" ht="15.75" customHeight="1">
      <c r="A14" s="3" t="s">
        <v>6</v>
      </c>
    </row>
    <row r="15" spans="1:1" ht="15.75" customHeight="1">
      <c r="A15" s="7" t="s">
        <v>7</v>
      </c>
    </row>
    <row r="16" spans="1:1"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r:id="rId1" xr:uid="{00000000-0004-0000-0000-000000000000}"/>
  </hyperlinks>
  <pageMargins left="0.25" right="0.25" top="0.75" bottom="0.75" header="0" footer="0"/>
  <pageSetup orientation="landscape"/>
  <headerFooter>
    <oddHeader>&amp;L  &amp;C  &amp;R</oddHeader>
    <oddFooter>&amp;L   &amp;C   &amp;R</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abSelected="1" workbookViewId="0">
      <selection activeCell="L34" sqref="L34"/>
    </sheetView>
  </sheetViews>
  <sheetFormatPr defaultColWidth="11.19921875" defaultRowHeight="15" customHeight="1"/>
  <cols>
    <col min="1" max="1" width="3" customWidth="1"/>
    <col min="2" max="2" width="67" customWidth="1"/>
    <col min="3" max="26" width="11" customWidth="1"/>
  </cols>
  <sheetData>
    <row r="1" spans="1:26" ht="18.75" customHeight="1">
      <c r="A1" s="204" t="s">
        <v>715</v>
      </c>
      <c r="B1" s="200"/>
      <c r="C1" s="200"/>
      <c r="D1" s="200"/>
      <c r="E1" s="200"/>
      <c r="F1" s="201"/>
      <c r="G1" s="8"/>
      <c r="H1" s="8"/>
      <c r="I1" s="8"/>
      <c r="J1" s="8"/>
      <c r="K1" s="8"/>
      <c r="L1" s="8"/>
      <c r="M1" s="8"/>
      <c r="N1" s="8"/>
      <c r="O1" s="8"/>
      <c r="P1" s="8"/>
      <c r="Q1" s="8"/>
      <c r="R1" s="8"/>
      <c r="S1" s="8"/>
      <c r="T1" s="8"/>
      <c r="U1" s="8"/>
      <c r="V1" s="8"/>
      <c r="W1" s="8"/>
      <c r="X1" s="8"/>
      <c r="Y1" s="8"/>
      <c r="Z1" s="8"/>
    </row>
    <row r="2" spans="1:26" ht="15.75" customHeight="1">
      <c r="A2" s="9" t="s">
        <v>716</v>
      </c>
      <c r="B2" s="8"/>
      <c r="C2" s="8"/>
      <c r="D2" s="8"/>
      <c r="E2" s="8"/>
      <c r="F2" s="8"/>
      <c r="G2" s="8"/>
      <c r="H2" s="8"/>
      <c r="I2" s="8"/>
      <c r="J2" s="8"/>
      <c r="K2" s="8"/>
      <c r="L2" s="8"/>
      <c r="M2" s="8"/>
      <c r="N2" s="8"/>
      <c r="O2" s="8"/>
      <c r="P2" s="8"/>
      <c r="Q2" s="8"/>
      <c r="R2" s="8"/>
      <c r="S2" s="8"/>
      <c r="T2" s="8"/>
      <c r="U2" s="8"/>
      <c r="V2" s="8"/>
      <c r="W2" s="8"/>
      <c r="X2" s="8"/>
      <c r="Y2" s="8"/>
      <c r="Z2" s="8"/>
    </row>
    <row r="3" spans="1:26" ht="117" customHeight="1">
      <c r="A3" s="210" t="s">
        <v>717</v>
      </c>
      <c r="B3" s="197"/>
      <c r="C3" s="197"/>
      <c r="D3" s="197"/>
      <c r="E3" s="197"/>
      <c r="F3" s="197"/>
      <c r="G3" s="8"/>
      <c r="H3" s="8"/>
      <c r="I3" s="8"/>
      <c r="J3" s="8"/>
      <c r="K3" s="8"/>
      <c r="L3" s="8"/>
      <c r="M3" s="8"/>
      <c r="N3" s="8"/>
      <c r="O3" s="8"/>
      <c r="P3" s="8"/>
      <c r="Q3" s="8"/>
      <c r="R3" s="8"/>
      <c r="S3" s="8"/>
      <c r="T3" s="8"/>
      <c r="U3" s="8"/>
      <c r="V3" s="8"/>
      <c r="W3" s="8"/>
      <c r="X3" s="8"/>
      <c r="Y3" s="8"/>
      <c r="Z3" s="8"/>
    </row>
    <row r="4" spans="1:26" ht="15.75" customHeight="1">
      <c r="A4" s="8"/>
      <c r="B4" s="38"/>
      <c r="C4" s="264" t="s">
        <v>718</v>
      </c>
      <c r="D4" s="207"/>
      <c r="E4" s="264" t="s">
        <v>719</v>
      </c>
      <c r="F4" s="207"/>
      <c r="G4" s="8"/>
      <c r="H4" s="8"/>
      <c r="I4" s="8"/>
      <c r="J4" s="8"/>
      <c r="K4" s="8"/>
      <c r="L4" s="8"/>
      <c r="M4" s="8"/>
      <c r="N4" s="8"/>
      <c r="O4" s="8"/>
      <c r="P4" s="8"/>
      <c r="Q4" s="8"/>
      <c r="R4" s="8"/>
      <c r="S4" s="8"/>
      <c r="T4" s="8"/>
      <c r="U4" s="8"/>
      <c r="V4" s="8"/>
      <c r="W4" s="8"/>
      <c r="X4" s="8"/>
      <c r="Y4" s="8"/>
      <c r="Z4" s="8"/>
    </row>
    <row r="5" spans="1:26" ht="58.5" customHeight="1">
      <c r="A5" s="8"/>
      <c r="B5" s="166" t="s">
        <v>720</v>
      </c>
      <c r="C5" s="259" t="s">
        <v>721</v>
      </c>
      <c r="D5" s="207"/>
      <c r="E5" s="259" t="s">
        <v>722</v>
      </c>
      <c r="F5" s="207"/>
      <c r="G5" s="8"/>
      <c r="H5" s="8"/>
      <c r="I5" s="8"/>
      <c r="J5" s="8"/>
      <c r="K5" s="8"/>
      <c r="L5" s="8"/>
      <c r="M5" s="8"/>
      <c r="N5" s="8"/>
      <c r="O5" s="8"/>
      <c r="P5" s="8"/>
      <c r="Q5" s="8"/>
      <c r="R5" s="8"/>
      <c r="S5" s="8"/>
      <c r="T5" s="8"/>
      <c r="U5" s="8"/>
      <c r="V5" s="8"/>
      <c r="W5" s="8"/>
      <c r="X5" s="8"/>
      <c r="Y5" s="8"/>
      <c r="Z5" s="8"/>
    </row>
    <row r="6" spans="1:26" ht="15.75" customHeight="1">
      <c r="A6" s="8"/>
      <c r="B6" s="39" t="s">
        <v>723</v>
      </c>
      <c r="C6" s="259" t="s">
        <v>721</v>
      </c>
      <c r="D6" s="207"/>
      <c r="E6" s="259" t="s">
        <v>722</v>
      </c>
      <c r="F6" s="207"/>
      <c r="G6" s="8"/>
      <c r="H6" s="8"/>
      <c r="I6" s="8"/>
      <c r="J6" s="8"/>
      <c r="K6" s="8"/>
      <c r="L6" s="8"/>
      <c r="M6" s="8"/>
      <c r="N6" s="8"/>
      <c r="O6" s="8"/>
      <c r="P6" s="8"/>
      <c r="Q6" s="8"/>
      <c r="R6" s="8"/>
      <c r="S6" s="8"/>
      <c r="T6" s="8"/>
      <c r="U6" s="8"/>
      <c r="V6" s="8"/>
      <c r="W6" s="8"/>
      <c r="X6" s="8"/>
      <c r="Y6" s="8"/>
      <c r="Z6" s="8"/>
    </row>
    <row r="7" spans="1:26" ht="15.75" customHeight="1">
      <c r="A7" s="8"/>
      <c r="B7" s="39" t="s">
        <v>724</v>
      </c>
      <c r="C7" s="259" t="s">
        <v>721</v>
      </c>
      <c r="D7" s="207"/>
      <c r="E7" s="259" t="s">
        <v>725</v>
      </c>
      <c r="F7" s="207"/>
      <c r="G7" s="8"/>
      <c r="H7" s="8"/>
      <c r="I7" s="8"/>
      <c r="J7" s="8"/>
      <c r="K7" s="8"/>
      <c r="L7" s="8"/>
      <c r="M7" s="8"/>
      <c r="N7" s="8"/>
      <c r="O7" s="8"/>
      <c r="P7" s="8"/>
      <c r="Q7" s="8"/>
      <c r="R7" s="8"/>
      <c r="S7" s="8"/>
      <c r="T7" s="8"/>
      <c r="U7" s="8"/>
      <c r="V7" s="8"/>
      <c r="W7" s="8"/>
      <c r="X7" s="8"/>
      <c r="Y7" s="8"/>
      <c r="Z7" s="8"/>
    </row>
    <row r="8" spans="1:26" ht="15.75" customHeight="1">
      <c r="A8" s="8"/>
      <c r="B8" s="39" t="s">
        <v>726</v>
      </c>
      <c r="C8" s="259" t="s">
        <v>721</v>
      </c>
      <c r="D8" s="207"/>
      <c r="E8" s="259" t="s">
        <v>721</v>
      </c>
      <c r="F8" s="207"/>
      <c r="G8" s="8"/>
      <c r="H8" s="8"/>
      <c r="I8" s="8"/>
      <c r="J8" s="8"/>
      <c r="K8" s="8"/>
      <c r="L8" s="8"/>
      <c r="M8" s="8"/>
      <c r="N8" s="8"/>
      <c r="O8" s="8"/>
      <c r="P8" s="8"/>
      <c r="Q8" s="8"/>
      <c r="R8" s="8"/>
      <c r="S8" s="8"/>
      <c r="T8" s="8"/>
      <c r="U8" s="8"/>
      <c r="V8" s="8"/>
      <c r="W8" s="8"/>
      <c r="X8" s="8"/>
      <c r="Y8" s="8"/>
      <c r="Z8" s="8"/>
    </row>
    <row r="9" spans="1:26" ht="15.75" customHeight="1">
      <c r="A9" s="8"/>
      <c r="B9" s="39" t="s">
        <v>727</v>
      </c>
      <c r="C9" s="259" t="s">
        <v>728</v>
      </c>
      <c r="D9" s="207"/>
      <c r="E9" s="259" t="s">
        <v>721</v>
      </c>
      <c r="F9" s="207"/>
      <c r="G9" s="8"/>
      <c r="H9" s="8"/>
      <c r="I9" s="8"/>
      <c r="J9" s="8"/>
      <c r="K9" s="8"/>
      <c r="L9" s="8"/>
      <c r="M9" s="8"/>
      <c r="N9" s="8"/>
      <c r="O9" s="8"/>
      <c r="P9" s="8"/>
      <c r="Q9" s="8"/>
      <c r="R9" s="8"/>
      <c r="S9" s="8"/>
      <c r="T9" s="8"/>
      <c r="U9" s="8"/>
      <c r="V9" s="8"/>
      <c r="W9" s="8"/>
      <c r="X9" s="8"/>
      <c r="Y9" s="8"/>
      <c r="Z9" s="8"/>
    </row>
    <row r="10" spans="1:26" ht="15.75" customHeight="1">
      <c r="A10" s="8"/>
      <c r="B10" s="39" t="s">
        <v>729</v>
      </c>
      <c r="C10" s="259" t="s">
        <v>721</v>
      </c>
      <c r="D10" s="207"/>
      <c r="E10" s="259" t="s">
        <v>721</v>
      </c>
      <c r="F10" s="207"/>
      <c r="G10" s="8"/>
      <c r="H10" s="8"/>
      <c r="I10" s="8"/>
      <c r="J10" s="8"/>
      <c r="K10" s="8"/>
      <c r="L10" s="8"/>
      <c r="M10" s="8"/>
      <c r="N10" s="8"/>
      <c r="O10" s="8"/>
      <c r="P10" s="8"/>
      <c r="Q10" s="8"/>
      <c r="R10" s="8"/>
      <c r="S10" s="8"/>
      <c r="T10" s="8"/>
      <c r="U10" s="8"/>
      <c r="V10" s="8"/>
      <c r="W10" s="8"/>
      <c r="X10" s="8"/>
      <c r="Y10" s="8"/>
      <c r="Z10" s="8"/>
    </row>
    <row r="11" spans="1:26" ht="15.75" customHeight="1">
      <c r="A11" s="8"/>
      <c r="B11" s="39" t="s">
        <v>730</v>
      </c>
      <c r="C11" s="259" t="s">
        <v>721</v>
      </c>
      <c r="D11" s="207"/>
      <c r="E11" s="260" t="s">
        <v>728</v>
      </c>
      <c r="F11" s="207"/>
      <c r="G11" s="8"/>
      <c r="H11" s="8"/>
      <c r="I11" s="8"/>
      <c r="J11" s="8"/>
      <c r="K11" s="8"/>
      <c r="L11" s="8"/>
      <c r="M11" s="8"/>
      <c r="N11" s="8"/>
      <c r="O11" s="8"/>
      <c r="P11" s="8"/>
      <c r="Q11" s="8"/>
      <c r="R11" s="8"/>
      <c r="S11" s="8"/>
      <c r="T11" s="8"/>
      <c r="U11" s="8"/>
      <c r="V11" s="8"/>
      <c r="W11" s="8"/>
      <c r="X11" s="8"/>
      <c r="Y11" s="8"/>
      <c r="Z11" s="8"/>
    </row>
    <row r="12" spans="1:26" ht="108" customHeight="1">
      <c r="A12" s="261" t="s">
        <v>731</v>
      </c>
      <c r="B12" s="197"/>
      <c r="C12" s="197"/>
      <c r="D12" s="197"/>
      <c r="E12" s="197"/>
      <c r="F12" s="197"/>
      <c r="G12" s="8"/>
      <c r="H12" s="8"/>
      <c r="I12" s="8"/>
      <c r="J12" s="8"/>
      <c r="K12" s="8"/>
      <c r="L12" s="8"/>
      <c r="M12" s="8"/>
      <c r="N12" s="8"/>
      <c r="O12" s="8"/>
      <c r="P12" s="8"/>
      <c r="Q12" s="8"/>
      <c r="R12" s="8"/>
      <c r="S12" s="8"/>
      <c r="T12" s="8"/>
      <c r="U12" s="8"/>
      <c r="V12" s="8"/>
      <c r="W12" s="8"/>
      <c r="X12" s="8"/>
      <c r="Y12" s="8"/>
      <c r="Z12" s="8"/>
    </row>
    <row r="13" spans="1:26" ht="175.5" customHeight="1">
      <c r="A13" s="262" t="s">
        <v>732</v>
      </c>
      <c r="B13" s="197"/>
      <c r="C13" s="197"/>
      <c r="D13" s="197"/>
      <c r="E13" s="197"/>
      <c r="F13" s="197"/>
      <c r="G13" s="8"/>
      <c r="H13" s="8"/>
      <c r="I13" s="8"/>
      <c r="J13" s="8"/>
      <c r="K13" s="8"/>
      <c r="L13" s="8"/>
      <c r="M13" s="8"/>
      <c r="N13" s="8"/>
      <c r="O13" s="8"/>
      <c r="P13" s="8"/>
      <c r="Q13" s="8"/>
      <c r="R13" s="8"/>
      <c r="S13" s="8"/>
      <c r="T13" s="8"/>
      <c r="U13" s="8"/>
      <c r="V13" s="8"/>
      <c r="W13" s="8"/>
      <c r="X13" s="8"/>
      <c r="Y13" s="8"/>
      <c r="Z13" s="8"/>
    </row>
    <row r="14" spans="1:26" ht="15.75" customHeight="1">
      <c r="A14" s="8"/>
      <c r="B14" s="38"/>
      <c r="C14" s="28" t="s">
        <v>718</v>
      </c>
      <c r="D14" s="28" t="s">
        <v>719</v>
      </c>
      <c r="E14" s="28" t="s">
        <v>132</v>
      </c>
      <c r="F14" s="8"/>
      <c r="G14" s="8"/>
      <c r="H14" s="8"/>
      <c r="I14" s="8"/>
      <c r="J14" s="8"/>
      <c r="K14" s="8"/>
      <c r="L14" s="8"/>
      <c r="M14" s="8"/>
      <c r="N14" s="8"/>
      <c r="O14" s="8"/>
      <c r="P14" s="8"/>
      <c r="Q14" s="8"/>
      <c r="R14" s="8"/>
      <c r="S14" s="8"/>
      <c r="T14" s="8"/>
      <c r="U14" s="8"/>
      <c r="V14" s="8"/>
      <c r="W14" s="8"/>
      <c r="X14" s="8"/>
      <c r="Y14" s="8"/>
      <c r="Z14" s="8"/>
    </row>
    <row r="15" spans="1:26" ht="25.5" customHeight="1">
      <c r="A15" s="8"/>
      <c r="B15" s="177" t="s">
        <v>733</v>
      </c>
      <c r="C15" s="106">
        <v>154</v>
      </c>
      <c r="D15" s="106">
        <v>62</v>
      </c>
      <c r="E15" s="106">
        <v>216</v>
      </c>
      <c r="F15" s="8"/>
      <c r="G15" s="8"/>
      <c r="H15" s="8"/>
      <c r="I15" s="8"/>
      <c r="J15" s="8"/>
      <c r="K15" s="8"/>
      <c r="L15" s="8"/>
      <c r="M15" s="8"/>
      <c r="N15" s="8"/>
      <c r="O15" s="8"/>
      <c r="P15" s="8"/>
      <c r="Q15" s="8"/>
      <c r="R15" s="8"/>
      <c r="S15" s="8"/>
      <c r="T15" s="8"/>
      <c r="U15" s="8"/>
      <c r="V15" s="8"/>
      <c r="W15" s="8"/>
      <c r="X15" s="8"/>
      <c r="Y15" s="8"/>
      <c r="Z15" s="8"/>
    </row>
    <row r="16" spans="1:26" ht="28.5" customHeight="1">
      <c r="A16" s="8"/>
      <c r="B16" s="177" t="s">
        <v>734</v>
      </c>
      <c r="C16" s="106">
        <v>23</v>
      </c>
      <c r="D16" s="106">
        <v>6</v>
      </c>
      <c r="E16" s="106">
        <v>29</v>
      </c>
      <c r="F16" s="8"/>
      <c r="G16" s="8"/>
      <c r="H16" s="8"/>
      <c r="I16" s="8"/>
      <c r="J16" s="8"/>
      <c r="K16" s="8"/>
      <c r="L16" s="8"/>
      <c r="M16" s="8"/>
      <c r="N16" s="8"/>
      <c r="O16" s="8"/>
      <c r="P16" s="8"/>
      <c r="Q16" s="8"/>
      <c r="R16" s="8"/>
      <c r="S16" s="8"/>
      <c r="T16" s="8"/>
      <c r="U16" s="8"/>
      <c r="V16" s="8"/>
      <c r="W16" s="8"/>
      <c r="X16" s="8"/>
      <c r="Y16" s="8"/>
      <c r="Z16" s="8"/>
    </row>
    <row r="17" spans="1:26" ht="27" customHeight="1">
      <c r="A17" s="8"/>
      <c r="B17" s="177" t="s">
        <v>735</v>
      </c>
      <c r="C17" s="106">
        <v>89</v>
      </c>
      <c r="D17" s="106">
        <v>43</v>
      </c>
      <c r="E17" s="106">
        <v>132</v>
      </c>
      <c r="F17" s="8"/>
      <c r="G17" s="8"/>
      <c r="H17" s="8"/>
      <c r="I17" s="8"/>
      <c r="J17" s="8"/>
      <c r="K17" s="8"/>
      <c r="L17" s="8"/>
      <c r="M17" s="8"/>
      <c r="N17" s="8"/>
      <c r="O17" s="8"/>
      <c r="P17" s="8"/>
      <c r="Q17" s="8"/>
      <c r="R17" s="8"/>
      <c r="S17" s="8"/>
      <c r="T17" s="8"/>
      <c r="U17" s="8"/>
      <c r="V17" s="8"/>
      <c r="W17" s="8"/>
      <c r="X17" s="8"/>
      <c r="Y17" s="8"/>
      <c r="Z17" s="8"/>
    </row>
    <row r="18" spans="1:26" ht="24" customHeight="1">
      <c r="A18" s="8"/>
      <c r="B18" s="177" t="s">
        <v>736</v>
      </c>
      <c r="C18" s="106">
        <v>65</v>
      </c>
      <c r="D18" s="106">
        <v>19</v>
      </c>
      <c r="E18" s="106">
        <v>84</v>
      </c>
      <c r="F18" s="8"/>
      <c r="G18" s="8"/>
      <c r="H18" s="8"/>
      <c r="I18" s="8"/>
      <c r="J18" s="8"/>
      <c r="K18" s="8"/>
      <c r="L18" s="8"/>
      <c r="M18" s="8"/>
      <c r="N18" s="8"/>
      <c r="O18" s="8"/>
      <c r="P18" s="8"/>
      <c r="Q18" s="8"/>
      <c r="R18" s="8"/>
      <c r="S18" s="8"/>
      <c r="T18" s="8"/>
      <c r="U18" s="8"/>
      <c r="V18" s="8"/>
      <c r="W18" s="8"/>
      <c r="X18" s="8"/>
      <c r="Y18" s="8"/>
      <c r="Z18" s="8"/>
    </row>
    <row r="19" spans="1:26" ht="33.75" customHeight="1">
      <c r="A19" s="8"/>
      <c r="B19" s="177" t="s">
        <v>737</v>
      </c>
      <c r="C19" s="106">
        <v>4</v>
      </c>
      <c r="D19" s="106">
        <v>1</v>
      </c>
      <c r="E19" s="106">
        <v>5</v>
      </c>
      <c r="F19" s="8"/>
      <c r="G19" s="8"/>
      <c r="H19" s="8"/>
      <c r="I19" s="8"/>
      <c r="J19" s="8"/>
      <c r="K19" s="8"/>
      <c r="L19" s="8"/>
      <c r="M19" s="8"/>
      <c r="N19" s="8"/>
      <c r="O19" s="8"/>
      <c r="P19" s="8"/>
      <c r="Q19" s="8"/>
      <c r="R19" s="8"/>
      <c r="S19" s="8"/>
      <c r="T19" s="8"/>
      <c r="U19" s="8"/>
      <c r="V19" s="8"/>
      <c r="W19" s="8"/>
      <c r="X19" s="8"/>
      <c r="Y19" s="8"/>
      <c r="Z19" s="8"/>
    </row>
    <row r="20" spans="1:26" ht="33.75" customHeight="1">
      <c r="A20" s="8"/>
      <c r="B20" s="177" t="s">
        <v>738</v>
      </c>
      <c r="C20" s="106">
        <v>132</v>
      </c>
      <c r="D20" s="106">
        <v>38</v>
      </c>
      <c r="E20" s="106">
        <v>170</v>
      </c>
      <c r="F20" s="8"/>
      <c r="G20" s="8"/>
      <c r="H20" s="8"/>
      <c r="I20" s="8"/>
      <c r="J20" s="8"/>
      <c r="K20" s="8"/>
      <c r="L20" s="8"/>
      <c r="M20" s="8"/>
      <c r="N20" s="8"/>
      <c r="O20" s="8"/>
      <c r="P20" s="8"/>
      <c r="Q20" s="8"/>
      <c r="R20" s="8"/>
      <c r="S20" s="8"/>
      <c r="T20" s="8"/>
      <c r="U20" s="8"/>
      <c r="V20" s="8"/>
      <c r="W20" s="8"/>
      <c r="X20" s="8"/>
      <c r="Y20" s="8"/>
      <c r="Z20" s="8"/>
    </row>
    <row r="21" spans="1:26" ht="33.75" customHeight="1">
      <c r="A21" s="8"/>
      <c r="B21" s="166" t="s">
        <v>739</v>
      </c>
      <c r="C21" s="106">
        <v>20</v>
      </c>
      <c r="D21" s="106">
        <v>16</v>
      </c>
      <c r="E21" s="106">
        <v>36</v>
      </c>
      <c r="F21" s="8"/>
      <c r="G21" s="8"/>
      <c r="H21" s="8"/>
      <c r="I21" s="8"/>
      <c r="J21" s="8"/>
      <c r="K21" s="8"/>
      <c r="L21" s="8"/>
      <c r="M21" s="8"/>
      <c r="N21" s="8"/>
      <c r="O21" s="8"/>
      <c r="P21" s="8"/>
      <c r="Q21" s="8"/>
      <c r="R21" s="8"/>
      <c r="S21" s="8"/>
      <c r="T21" s="8"/>
      <c r="U21" s="8"/>
      <c r="V21" s="8"/>
      <c r="W21" s="8"/>
      <c r="X21" s="8"/>
      <c r="Y21" s="8"/>
      <c r="Z21" s="8"/>
    </row>
    <row r="22" spans="1:26" ht="33.75" customHeight="1">
      <c r="A22" s="8"/>
      <c r="B22" s="177" t="s">
        <v>740</v>
      </c>
      <c r="C22" s="106">
        <v>2</v>
      </c>
      <c r="D22" s="106">
        <v>8</v>
      </c>
      <c r="E22" s="106">
        <v>10</v>
      </c>
      <c r="F22" s="8"/>
      <c r="G22" s="8"/>
      <c r="H22" s="8"/>
      <c r="I22" s="8"/>
      <c r="J22" s="8"/>
      <c r="K22" s="8"/>
      <c r="L22" s="8"/>
      <c r="M22" s="8"/>
      <c r="N22" s="8"/>
      <c r="O22" s="8"/>
      <c r="P22" s="8"/>
      <c r="Q22" s="8"/>
      <c r="R22" s="8"/>
      <c r="S22" s="8"/>
      <c r="T22" s="8"/>
      <c r="U22" s="8"/>
      <c r="V22" s="8"/>
      <c r="W22" s="8"/>
      <c r="X22" s="8"/>
      <c r="Y22" s="8"/>
      <c r="Z22" s="8"/>
    </row>
    <row r="23" spans="1:26" ht="33.75" customHeight="1">
      <c r="A23" s="8"/>
      <c r="B23" s="177" t="s">
        <v>741</v>
      </c>
      <c r="C23" s="106">
        <v>0</v>
      </c>
      <c r="D23" s="106">
        <v>0</v>
      </c>
      <c r="E23" s="106">
        <v>0</v>
      </c>
      <c r="F23" s="8"/>
      <c r="G23" s="8"/>
      <c r="H23" s="8"/>
      <c r="I23" s="8"/>
      <c r="J23" s="8"/>
      <c r="K23" s="8"/>
      <c r="L23" s="8"/>
      <c r="M23" s="8"/>
      <c r="N23" s="8"/>
      <c r="O23" s="8"/>
      <c r="P23" s="8"/>
      <c r="Q23" s="8"/>
      <c r="R23" s="8"/>
      <c r="S23" s="8"/>
      <c r="T23" s="8"/>
      <c r="U23" s="8"/>
      <c r="V23" s="8"/>
      <c r="W23" s="8"/>
      <c r="X23" s="8"/>
      <c r="Y23" s="8"/>
      <c r="Z23" s="8"/>
    </row>
    <row r="24" spans="1:26" ht="33.75" customHeight="1">
      <c r="A24" s="8"/>
      <c r="B24" s="178" t="s">
        <v>742</v>
      </c>
      <c r="C24" s="106">
        <v>14</v>
      </c>
      <c r="D24" s="106">
        <v>20</v>
      </c>
      <c r="E24" s="106">
        <v>34</v>
      </c>
      <c r="F24" s="8"/>
      <c r="G24" s="8"/>
      <c r="H24" s="8"/>
      <c r="I24" s="8"/>
      <c r="J24" s="8"/>
      <c r="K24" s="8"/>
      <c r="L24" s="8"/>
      <c r="M24" s="8"/>
      <c r="N24" s="8"/>
      <c r="O24" s="8"/>
      <c r="P24" s="8"/>
      <c r="Q24" s="8"/>
      <c r="R24" s="8"/>
      <c r="S24" s="8"/>
      <c r="T24" s="8"/>
      <c r="U24" s="8"/>
      <c r="V24" s="8"/>
      <c r="W24" s="8"/>
      <c r="X24" s="8"/>
      <c r="Y24" s="8"/>
      <c r="Z24" s="8"/>
    </row>
    <row r="25" spans="1:26" ht="15.75" customHeight="1">
      <c r="A25" s="8"/>
      <c r="B25" s="179" t="s">
        <v>743</v>
      </c>
      <c r="C25" s="8"/>
      <c r="D25" s="8"/>
      <c r="E25" s="8"/>
      <c r="F25" s="8"/>
      <c r="G25" s="8"/>
      <c r="H25" s="8"/>
      <c r="I25" s="8"/>
      <c r="J25" s="8"/>
      <c r="K25" s="8"/>
      <c r="L25" s="8"/>
      <c r="M25" s="8"/>
      <c r="N25" s="8"/>
      <c r="O25" s="8"/>
      <c r="P25" s="8"/>
      <c r="Q25" s="8"/>
      <c r="R25" s="8"/>
      <c r="S25" s="8"/>
      <c r="T25" s="8"/>
      <c r="U25" s="8"/>
      <c r="V25" s="8"/>
      <c r="W25" s="8"/>
      <c r="X25" s="8"/>
      <c r="Y25" s="8"/>
      <c r="Z25" s="8"/>
    </row>
    <row r="26" spans="1:26" ht="15.75" customHeight="1">
      <c r="A26" s="8"/>
      <c r="B26" s="8"/>
      <c r="C26" s="8"/>
      <c r="D26" s="8"/>
      <c r="E26" s="8"/>
      <c r="F26" s="8"/>
      <c r="G26" s="8"/>
      <c r="H26" s="8"/>
      <c r="I26" s="8"/>
      <c r="J26" s="8"/>
      <c r="K26" s="8"/>
      <c r="L26" s="8"/>
      <c r="M26" s="8"/>
      <c r="N26" s="8"/>
      <c r="O26" s="8"/>
      <c r="P26" s="8"/>
      <c r="Q26" s="8"/>
      <c r="R26" s="8"/>
      <c r="S26" s="8"/>
      <c r="T26" s="8"/>
      <c r="U26" s="8"/>
      <c r="V26" s="8"/>
      <c r="W26" s="8"/>
      <c r="X26" s="8"/>
      <c r="Y26" s="8"/>
      <c r="Z26" s="8"/>
    </row>
    <row r="27" spans="1:26" ht="27" customHeight="1">
      <c r="A27" s="180" t="s">
        <v>744</v>
      </c>
      <c r="B27" s="8"/>
      <c r="C27" s="8"/>
      <c r="D27" s="8"/>
      <c r="E27" s="8"/>
      <c r="F27" s="8"/>
      <c r="G27" s="8"/>
      <c r="H27" s="8"/>
      <c r="I27" s="8"/>
      <c r="J27" s="8"/>
      <c r="K27" s="8"/>
      <c r="L27" s="8"/>
      <c r="M27" s="8"/>
      <c r="N27" s="8"/>
      <c r="O27" s="8"/>
      <c r="P27" s="8"/>
      <c r="Q27" s="8"/>
      <c r="R27" s="8"/>
      <c r="S27" s="8"/>
      <c r="T27" s="8"/>
      <c r="U27" s="8"/>
      <c r="V27" s="8"/>
      <c r="W27" s="8"/>
      <c r="X27" s="8"/>
      <c r="Y27" s="8"/>
      <c r="Z27" s="8"/>
    </row>
    <row r="28" spans="1:26" ht="102.75" customHeight="1">
      <c r="A28" s="211" t="s">
        <v>745</v>
      </c>
      <c r="B28" s="197"/>
      <c r="C28" s="197"/>
      <c r="D28" s="197"/>
      <c r="E28" s="197"/>
      <c r="F28" s="197"/>
      <c r="G28" s="8"/>
      <c r="H28" s="8"/>
      <c r="I28" s="8"/>
      <c r="J28" s="8"/>
      <c r="K28" s="8"/>
      <c r="L28" s="8"/>
      <c r="M28" s="8"/>
      <c r="N28" s="8"/>
      <c r="O28" s="8"/>
      <c r="P28" s="8"/>
      <c r="Q28" s="8"/>
      <c r="R28" s="8"/>
      <c r="S28" s="8"/>
      <c r="T28" s="8"/>
      <c r="U28" s="8"/>
      <c r="V28" s="8"/>
      <c r="W28" s="8"/>
      <c r="X28" s="8"/>
      <c r="Y28" s="8"/>
      <c r="Z28" s="8"/>
    </row>
    <row r="29" spans="1:26" ht="15.75" customHeight="1">
      <c r="A29" s="8"/>
      <c r="B29" s="8"/>
      <c r="C29" s="8"/>
      <c r="D29" s="8"/>
      <c r="E29" s="8"/>
      <c r="F29" s="8"/>
      <c r="G29" s="8"/>
      <c r="H29" s="8"/>
      <c r="I29" s="8"/>
      <c r="J29" s="8"/>
      <c r="K29" s="8"/>
      <c r="L29" s="8"/>
      <c r="M29" s="8"/>
      <c r="N29" s="8"/>
      <c r="O29" s="8"/>
      <c r="P29" s="8"/>
      <c r="Q29" s="8"/>
      <c r="R29" s="8"/>
      <c r="S29" s="8"/>
      <c r="T29" s="8"/>
      <c r="U29" s="8"/>
      <c r="V29" s="8"/>
      <c r="W29" s="8"/>
      <c r="X29" s="8"/>
      <c r="Y29" s="8"/>
      <c r="Z29" s="8"/>
    </row>
    <row r="30" spans="1:26" ht="15.75" customHeight="1">
      <c r="A30" s="8"/>
      <c r="B30" s="67" t="s">
        <v>746</v>
      </c>
      <c r="C30" s="106">
        <v>12</v>
      </c>
      <c r="D30" s="58" t="s">
        <v>747</v>
      </c>
      <c r="E30" s="58">
        <v>1</v>
      </c>
      <c r="F30" s="8"/>
      <c r="G30" s="8"/>
      <c r="H30" s="8"/>
      <c r="I30" s="8"/>
      <c r="J30" s="8"/>
      <c r="K30" s="8"/>
      <c r="L30" s="8"/>
      <c r="M30" s="8"/>
      <c r="N30" s="8"/>
      <c r="O30" s="8"/>
      <c r="P30" s="8"/>
      <c r="Q30" s="8"/>
      <c r="R30" s="8"/>
      <c r="S30" s="8"/>
      <c r="T30" s="8"/>
      <c r="U30" s="8"/>
      <c r="V30" s="8"/>
      <c r="W30" s="8"/>
      <c r="X30" s="8"/>
      <c r="Y30" s="8"/>
      <c r="Z30" s="8"/>
    </row>
    <row r="31" spans="1:26" ht="15.75" customHeight="1">
      <c r="A31" s="8"/>
      <c r="B31" s="8"/>
      <c r="C31" s="8"/>
      <c r="D31" s="8"/>
      <c r="E31" s="8"/>
      <c r="F31" s="8"/>
      <c r="G31" s="8"/>
      <c r="H31" s="8"/>
      <c r="I31" s="8"/>
      <c r="J31" s="8"/>
      <c r="K31" s="8"/>
      <c r="L31" s="8"/>
      <c r="M31" s="8"/>
      <c r="N31" s="8"/>
      <c r="O31" s="8"/>
      <c r="P31" s="8"/>
      <c r="Q31" s="8"/>
      <c r="R31" s="8"/>
      <c r="S31" s="8"/>
      <c r="T31" s="8"/>
      <c r="U31" s="8"/>
      <c r="V31" s="8"/>
      <c r="W31" s="8"/>
      <c r="X31" s="8"/>
      <c r="Y31" s="8"/>
      <c r="Z31" s="8"/>
    </row>
    <row r="32" spans="1:26" ht="15.75" customHeight="1">
      <c r="A32" s="8"/>
      <c r="B32" s="67" t="s">
        <v>748</v>
      </c>
      <c r="C32" s="106">
        <v>1879</v>
      </c>
      <c r="D32" s="8"/>
      <c r="E32" s="8"/>
      <c r="F32" s="8"/>
      <c r="G32" s="8"/>
      <c r="H32" s="8"/>
      <c r="I32" s="8"/>
      <c r="J32" s="8"/>
      <c r="K32" s="8"/>
      <c r="L32" s="8"/>
      <c r="M32" s="8"/>
      <c r="N32" s="8"/>
      <c r="O32" s="8"/>
      <c r="P32" s="8"/>
      <c r="Q32" s="8"/>
      <c r="R32" s="8"/>
      <c r="S32" s="8"/>
      <c r="T32" s="8"/>
      <c r="U32" s="8"/>
      <c r="V32" s="8"/>
      <c r="W32" s="8"/>
      <c r="X32" s="8"/>
      <c r="Y32" s="8"/>
      <c r="Z32" s="8"/>
    </row>
    <row r="33" spans="1:26" ht="15.75" customHeight="1">
      <c r="A33" s="8"/>
      <c r="B33" s="8"/>
      <c r="C33" s="8"/>
      <c r="D33" s="8"/>
      <c r="E33" s="8"/>
      <c r="F33" s="8"/>
      <c r="G33" s="8"/>
      <c r="H33" s="8"/>
      <c r="I33" s="8"/>
      <c r="J33" s="8"/>
      <c r="K33" s="8"/>
      <c r="L33" s="8"/>
      <c r="M33" s="8"/>
      <c r="N33" s="8"/>
      <c r="O33" s="8"/>
      <c r="P33" s="8"/>
      <c r="Q33" s="8"/>
      <c r="R33" s="8"/>
      <c r="S33" s="8"/>
      <c r="T33" s="8"/>
      <c r="U33" s="8"/>
      <c r="V33" s="8"/>
      <c r="W33" s="8"/>
      <c r="X33" s="8"/>
      <c r="Y33" s="8"/>
      <c r="Z33" s="8"/>
    </row>
    <row r="34" spans="1:26" ht="15.75" customHeight="1">
      <c r="A34" s="8"/>
      <c r="B34" s="67" t="s">
        <v>749</v>
      </c>
      <c r="C34" s="106">
        <v>154</v>
      </c>
      <c r="D34" s="8"/>
      <c r="E34" s="8"/>
      <c r="F34" s="8"/>
      <c r="G34" s="8"/>
      <c r="H34" s="8"/>
      <c r="I34" s="8"/>
      <c r="J34" s="8"/>
      <c r="K34" s="8"/>
      <c r="L34" s="8"/>
      <c r="M34" s="8"/>
      <c r="N34" s="8"/>
      <c r="O34" s="8"/>
      <c r="P34" s="8"/>
      <c r="Q34" s="8"/>
      <c r="R34" s="8"/>
      <c r="S34" s="8"/>
      <c r="T34" s="8"/>
      <c r="U34" s="8"/>
      <c r="V34" s="8"/>
      <c r="W34" s="8"/>
      <c r="X34" s="8"/>
      <c r="Y34" s="8"/>
      <c r="Z34" s="8"/>
    </row>
    <row r="35" spans="1:26" ht="15.75" customHeight="1">
      <c r="A35" s="8"/>
      <c r="B35" s="13"/>
      <c r="C35" s="8"/>
      <c r="D35" s="8"/>
      <c r="E35" s="8"/>
      <c r="F35" s="8"/>
      <c r="G35" s="8"/>
      <c r="H35" s="8"/>
      <c r="I35" s="8"/>
      <c r="J35" s="8"/>
      <c r="K35" s="8"/>
      <c r="L35" s="8"/>
      <c r="M35" s="8"/>
      <c r="N35" s="8"/>
      <c r="O35" s="8"/>
      <c r="P35" s="8"/>
      <c r="Q35" s="8"/>
      <c r="R35" s="8"/>
      <c r="S35" s="8"/>
      <c r="T35" s="8"/>
      <c r="U35" s="8"/>
      <c r="V35" s="8"/>
      <c r="W35" s="8"/>
      <c r="X35" s="8"/>
      <c r="Y35" s="8"/>
      <c r="Z35" s="8"/>
    </row>
    <row r="36" spans="1:26" ht="15.75" customHeight="1">
      <c r="A36" s="180" t="s">
        <v>750</v>
      </c>
      <c r="B36" s="8"/>
      <c r="C36" s="8"/>
      <c r="D36" s="8"/>
      <c r="E36" s="8"/>
      <c r="F36" s="8"/>
      <c r="G36" s="8"/>
      <c r="H36" s="8"/>
      <c r="I36" s="8"/>
      <c r="J36" s="8"/>
      <c r="K36" s="8"/>
      <c r="L36" s="8"/>
      <c r="M36" s="8"/>
      <c r="N36" s="8"/>
      <c r="O36" s="8"/>
      <c r="P36" s="8"/>
      <c r="Q36" s="8"/>
      <c r="R36" s="8"/>
      <c r="S36" s="8"/>
      <c r="T36" s="8"/>
      <c r="U36" s="8"/>
      <c r="V36" s="8"/>
      <c r="W36" s="8"/>
      <c r="X36" s="8"/>
      <c r="Y36" s="8"/>
      <c r="Z36" s="8"/>
    </row>
    <row r="37" spans="1:26" ht="250.5" customHeight="1">
      <c r="A37" s="211" t="s">
        <v>751</v>
      </c>
      <c r="B37" s="197"/>
      <c r="C37" s="197"/>
      <c r="D37" s="197"/>
      <c r="E37" s="197"/>
      <c r="F37" s="197"/>
      <c r="G37" s="8"/>
      <c r="H37" s="8"/>
      <c r="I37" s="8"/>
      <c r="J37" s="8"/>
      <c r="K37" s="8"/>
      <c r="L37" s="8"/>
      <c r="M37" s="8"/>
      <c r="N37" s="8"/>
      <c r="O37" s="8"/>
      <c r="P37" s="8"/>
      <c r="Q37" s="8"/>
      <c r="R37" s="8"/>
      <c r="S37" s="8"/>
      <c r="T37" s="8"/>
      <c r="U37" s="8"/>
      <c r="V37" s="8"/>
      <c r="W37" s="8"/>
      <c r="X37" s="8"/>
      <c r="Y37" s="8"/>
      <c r="Z37" s="8"/>
    </row>
    <row r="38" spans="1:26" ht="67.5" customHeight="1">
      <c r="A38" s="211" t="s">
        <v>752</v>
      </c>
      <c r="B38" s="197"/>
      <c r="C38" s="197"/>
      <c r="D38" s="197"/>
      <c r="E38" s="197"/>
      <c r="F38" s="197"/>
      <c r="G38" s="8"/>
      <c r="H38" s="8"/>
      <c r="I38" s="8"/>
      <c r="J38" s="8"/>
      <c r="K38" s="8"/>
      <c r="L38" s="8"/>
      <c r="M38" s="8"/>
      <c r="N38" s="8"/>
      <c r="O38" s="8"/>
      <c r="P38" s="8"/>
      <c r="Q38" s="8"/>
      <c r="R38" s="8"/>
      <c r="S38" s="8"/>
      <c r="T38" s="8"/>
      <c r="U38" s="8"/>
      <c r="V38" s="8"/>
      <c r="W38" s="8"/>
      <c r="X38" s="8"/>
      <c r="Y38" s="8"/>
      <c r="Z38" s="8"/>
    </row>
    <row r="39" spans="1:26" ht="36" customHeight="1">
      <c r="A39" s="263" t="s">
        <v>753</v>
      </c>
      <c r="B39" s="197"/>
      <c r="C39" s="51" t="s">
        <v>754</v>
      </c>
      <c r="D39" s="8"/>
      <c r="E39" s="51" t="s">
        <v>755</v>
      </c>
      <c r="F39" s="8"/>
      <c r="G39" s="8"/>
      <c r="H39" s="8"/>
      <c r="I39" s="8"/>
      <c r="J39" s="8"/>
      <c r="K39" s="8"/>
      <c r="L39" s="8"/>
      <c r="M39" s="8"/>
      <c r="N39" s="8"/>
      <c r="O39" s="8"/>
      <c r="P39" s="8"/>
      <c r="Q39" s="8"/>
      <c r="R39" s="8"/>
      <c r="S39" s="8"/>
      <c r="T39" s="8"/>
      <c r="U39" s="8"/>
      <c r="V39" s="8"/>
      <c r="W39" s="8"/>
      <c r="X39" s="8"/>
      <c r="Y39" s="8"/>
      <c r="Z39" s="8"/>
    </row>
    <row r="40" spans="1:26" ht="15.75" customHeight="1">
      <c r="A40" s="8"/>
      <c r="B40" s="181" t="s">
        <v>756</v>
      </c>
      <c r="C40" s="106">
        <v>30</v>
      </c>
      <c r="D40" s="8"/>
      <c r="E40" s="106"/>
      <c r="F40" s="8"/>
      <c r="G40" s="8"/>
      <c r="H40" s="8"/>
      <c r="I40" s="8"/>
      <c r="J40" s="8"/>
      <c r="K40" s="8"/>
      <c r="L40" s="8"/>
      <c r="M40" s="8"/>
      <c r="N40" s="8"/>
      <c r="O40" s="8"/>
      <c r="P40" s="8"/>
      <c r="Q40" s="8"/>
      <c r="R40" s="8"/>
      <c r="S40" s="8"/>
      <c r="T40" s="8"/>
      <c r="U40" s="8"/>
      <c r="V40" s="8"/>
      <c r="W40" s="8"/>
      <c r="X40" s="8"/>
      <c r="Y40" s="8"/>
      <c r="Z40" s="8"/>
    </row>
    <row r="41" spans="1:26" ht="15.75" customHeight="1">
      <c r="A41" s="8"/>
      <c r="B41" s="181" t="s">
        <v>757</v>
      </c>
      <c r="C41" s="106">
        <v>133</v>
      </c>
      <c r="D41" s="8"/>
      <c r="E41" s="106"/>
      <c r="F41" s="8"/>
      <c r="G41" s="8"/>
      <c r="H41" s="8"/>
      <c r="I41" s="8"/>
      <c r="J41" s="8"/>
      <c r="K41" s="8"/>
      <c r="L41" s="8"/>
      <c r="M41" s="8"/>
      <c r="N41" s="8"/>
      <c r="O41" s="8"/>
      <c r="P41" s="8"/>
      <c r="Q41" s="8"/>
      <c r="R41" s="8"/>
      <c r="S41" s="8"/>
      <c r="T41" s="8"/>
      <c r="U41" s="8"/>
      <c r="V41" s="8"/>
      <c r="W41" s="8"/>
      <c r="X41" s="8"/>
      <c r="Y41" s="8"/>
      <c r="Z41" s="8"/>
    </row>
    <row r="42" spans="1:26" ht="15.75" customHeight="1">
      <c r="A42" s="8"/>
      <c r="B42" s="181" t="s">
        <v>758</v>
      </c>
      <c r="C42" s="106">
        <v>134</v>
      </c>
      <c r="D42" s="8"/>
      <c r="E42" s="106"/>
      <c r="F42" s="8"/>
      <c r="G42" s="8"/>
      <c r="H42" s="8"/>
      <c r="I42" s="8"/>
      <c r="J42" s="8"/>
      <c r="K42" s="8"/>
      <c r="L42" s="8"/>
      <c r="M42" s="8"/>
      <c r="N42" s="8"/>
      <c r="O42" s="8"/>
      <c r="P42" s="8"/>
      <c r="Q42" s="8"/>
      <c r="R42" s="8"/>
      <c r="S42" s="8"/>
      <c r="T42" s="8"/>
      <c r="U42" s="8"/>
      <c r="V42" s="8"/>
      <c r="W42" s="8"/>
      <c r="X42" s="8"/>
      <c r="Y42" s="8"/>
      <c r="Z42" s="8"/>
    </row>
    <row r="43" spans="1:26" ht="15.75" customHeight="1">
      <c r="A43" s="8"/>
      <c r="B43" s="181" t="s">
        <v>759</v>
      </c>
      <c r="C43" s="106">
        <v>37</v>
      </c>
      <c r="D43" s="8"/>
      <c r="E43" s="106"/>
      <c r="F43" s="8"/>
      <c r="G43" s="8"/>
      <c r="H43" s="8"/>
      <c r="I43" s="8"/>
      <c r="J43" s="8"/>
      <c r="K43" s="8"/>
      <c r="L43" s="8"/>
      <c r="M43" s="8"/>
      <c r="N43" s="8"/>
      <c r="O43" s="8"/>
      <c r="P43" s="8"/>
      <c r="Q43" s="8"/>
      <c r="R43" s="8"/>
      <c r="S43" s="8"/>
      <c r="T43" s="8"/>
      <c r="U43" s="8"/>
      <c r="V43" s="8"/>
      <c r="W43" s="8"/>
      <c r="X43" s="8"/>
      <c r="Y43" s="8"/>
      <c r="Z43" s="8"/>
    </row>
    <row r="44" spans="1:26" ht="15.75" customHeight="1">
      <c r="A44" s="8"/>
      <c r="B44" s="181" t="s">
        <v>760</v>
      </c>
      <c r="C44" s="106">
        <v>9</v>
      </c>
      <c r="D44" s="8"/>
      <c r="E44" s="106"/>
      <c r="F44" s="8"/>
      <c r="G44" s="8"/>
      <c r="H44" s="8"/>
      <c r="I44" s="8"/>
      <c r="J44" s="8"/>
      <c r="K44" s="8"/>
      <c r="L44" s="8"/>
      <c r="M44" s="8"/>
      <c r="N44" s="8"/>
      <c r="O44" s="8"/>
      <c r="P44" s="8"/>
      <c r="Q44" s="8"/>
      <c r="R44" s="8"/>
      <c r="S44" s="8"/>
      <c r="T44" s="8"/>
      <c r="U44" s="8"/>
      <c r="V44" s="8"/>
      <c r="W44" s="8"/>
      <c r="X44" s="8"/>
      <c r="Y44" s="8"/>
      <c r="Z44" s="8"/>
    </row>
    <row r="45" spans="1:26" ht="15.75" customHeight="1">
      <c r="A45" s="8"/>
      <c r="B45" s="181" t="s">
        <v>761</v>
      </c>
      <c r="C45" s="106">
        <v>2</v>
      </c>
      <c r="D45" s="8"/>
      <c r="E45" s="106"/>
      <c r="F45" s="8"/>
      <c r="G45" s="8"/>
      <c r="H45" s="8"/>
      <c r="I45" s="8"/>
      <c r="J45" s="8"/>
      <c r="K45" s="8"/>
      <c r="L45" s="8"/>
      <c r="M45" s="8"/>
      <c r="N45" s="8"/>
      <c r="O45" s="8"/>
      <c r="P45" s="8"/>
      <c r="Q45" s="8"/>
      <c r="R45" s="8"/>
      <c r="S45" s="8"/>
      <c r="T45" s="8"/>
      <c r="U45" s="8"/>
      <c r="V45" s="8"/>
      <c r="W45" s="8"/>
      <c r="X45" s="8"/>
      <c r="Y45" s="8"/>
      <c r="Z45" s="8"/>
    </row>
    <row r="46" spans="1:26" ht="15.75" customHeight="1">
      <c r="A46" s="8"/>
      <c r="B46" s="181" t="s">
        <v>762</v>
      </c>
      <c r="C46" s="106">
        <v>0</v>
      </c>
      <c r="D46" s="8"/>
      <c r="E46" s="106"/>
      <c r="F46" s="8"/>
      <c r="G46" s="8"/>
      <c r="H46" s="8"/>
      <c r="I46" s="8"/>
      <c r="J46" s="8"/>
      <c r="K46" s="8"/>
      <c r="L46" s="8"/>
      <c r="M46" s="8"/>
      <c r="N46" s="8"/>
      <c r="O46" s="8"/>
      <c r="P46" s="8"/>
      <c r="Q46" s="8"/>
      <c r="R46" s="8"/>
      <c r="S46" s="8"/>
      <c r="T46" s="8"/>
      <c r="U46" s="8"/>
      <c r="V46" s="8"/>
      <c r="W46" s="8"/>
      <c r="X46" s="8"/>
      <c r="Y46" s="8"/>
      <c r="Z46" s="8"/>
    </row>
    <row r="47" spans="1:26" ht="15.75" customHeight="1">
      <c r="A47" s="8"/>
      <c r="B47" s="181" t="s">
        <v>132</v>
      </c>
      <c r="C47" s="182">
        <f>SUM(C40:C46)</f>
        <v>345</v>
      </c>
      <c r="D47" s="105"/>
      <c r="E47" s="182">
        <f>SUM(E40:E46)</f>
        <v>0</v>
      </c>
      <c r="F47" s="8"/>
      <c r="G47" s="8"/>
      <c r="H47" s="8"/>
      <c r="I47" s="8"/>
      <c r="J47" s="8"/>
      <c r="K47" s="8"/>
      <c r="L47" s="8"/>
      <c r="M47" s="8"/>
      <c r="N47" s="8"/>
      <c r="O47" s="8"/>
      <c r="P47" s="8"/>
      <c r="Q47" s="8"/>
      <c r="R47" s="8"/>
      <c r="S47" s="8"/>
      <c r="T47" s="8"/>
      <c r="U47" s="8"/>
      <c r="V47" s="8"/>
      <c r="W47" s="8"/>
      <c r="X47" s="8"/>
      <c r="Y47" s="8"/>
      <c r="Z47" s="8"/>
    </row>
    <row r="48" spans="1:26" ht="15.75" customHeight="1">
      <c r="A48" s="8"/>
      <c r="B48" s="183"/>
      <c r="C48" s="8"/>
      <c r="D48" s="8"/>
      <c r="E48" s="8"/>
      <c r="F48" s="8"/>
      <c r="G48" s="8"/>
      <c r="H48" s="8"/>
      <c r="I48" s="8"/>
      <c r="J48" s="8"/>
      <c r="K48" s="8"/>
      <c r="L48" s="8"/>
      <c r="M48" s="8"/>
      <c r="N48" s="8"/>
      <c r="O48" s="8"/>
      <c r="P48" s="8"/>
      <c r="Q48" s="8"/>
      <c r="R48" s="8"/>
      <c r="S48" s="8"/>
      <c r="T48" s="8"/>
      <c r="U48" s="8"/>
      <c r="V48" s="8"/>
      <c r="W48" s="8"/>
      <c r="X48" s="8"/>
      <c r="Y48" s="8"/>
      <c r="Z48" s="8"/>
    </row>
    <row r="49" spans="1:26" ht="15.75" customHeight="1">
      <c r="A49" s="199" t="s">
        <v>763</v>
      </c>
      <c r="B49" s="200"/>
      <c r="C49" s="200"/>
      <c r="D49" s="200"/>
      <c r="E49" s="200"/>
      <c r="F49" s="201"/>
      <c r="G49" s="8"/>
      <c r="H49" s="8"/>
      <c r="I49" s="8"/>
      <c r="J49" s="8"/>
      <c r="K49" s="8"/>
      <c r="L49" s="8"/>
      <c r="M49" s="8"/>
      <c r="N49" s="8"/>
      <c r="O49" s="8"/>
      <c r="P49" s="8"/>
      <c r="Q49" s="8"/>
      <c r="R49" s="8"/>
      <c r="S49" s="8"/>
      <c r="T49" s="8"/>
      <c r="U49" s="8"/>
      <c r="V49" s="8"/>
      <c r="W49" s="8"/>
      <c r="X49" s="8"/>
      <c r="Y49" s="8"/>
      <c r="Z49" s="8"/>
    </row>
    <row r="50" spans="1:26" ht="15.75" customHeight="1">
      <c r="A50" s="8"/>
      <c r="B50" s="183"/>
      <c r="C50" s="8"/>
      <c r="D50" s="8"/>
      <c r="E50" s="8"/>
      <c r="F50" s="8"/>
      <c r="G50" s="8"/>
      <c r="H50" s="8"/>
      <c r="I50" s="8"/>
      <c r="J50" s="8"/>
      <c r="K50" s="8"/>
      <c r="L50" s="8"/>
      <c r="M50" s="8"/>
      <c r="N50" s="8"/>
      <c r="O50" s="8"/>
      <c r="P50" s="8"/>
      <c r="Q50" s="8"/>
      <c r="R50" s="8"/>
      <c r="S50" s="8"/>
      <c r="T50" s="8"/>
      <c r="U50" s="8"/>
      <c r="V50" s="8"/>
      <c r="W50" s="8"/>
      <c r="X50" s="8"/>
      <c r="Y50" s="8"/>
      <c r="Z50" s="8"/>
    </row>
    <row r="51" spans="1:26" ht="15.75" customHeight="1">
      <c r="A51" s="8"/>
      <c r="B51" s="183"/>
      <c r="C51" s="8"/>
      <c r="D51" s="8"/>
      <c r="E51" s="8"/>
      <c r="F51" s="8"/>
      <c r="G51" s="8"/>
      <c r="H51" s="8"/>
      <c r="I51" s="8"/>
      <c r="J51" s="8"/>
      <c r="K51" s="8"/>
      <c r="L51" s="8"/>
      <c r="M51" s="8"/>
      <c r="N51" s="8"/>
      <c r="O51" s="8"/>
      <c r="P51" s="8"/>
      <c r="Q51" s="8"/>
      <c r="R51" s="8"/>
      <c r="S51" s="8"/>
      <c r="T51" s="8"/>
      <c r="U51" s="8"/>
      <c r="V51" s="8"/>
      <c r="W51" s="8"/>
      <c r="X51" s="8"/>
      <c r="Y51" s="8"/>
      <c r="Z51" s="8"/>
    </row>
    <row r="52" spans="1:26" ht="15.75" customHeight="1">
      <c r="A52" s="8"/>
      <c r="B52" s="183"/>
      <c r="C52" s="8"/>
      <c r="D52" s="8"/>
      <c r="E52" s="8"/>
      <c r="F52" s="8"/>
      <c r="G52" s="8"/>
      <c r="H52" s="8"/>
      <c r="I52" s="8"/>
      <c r="J52" s="8"/>
      <c r="K52" s="8"/>
      <c r="L52" s="8"/>
      <c r="M52" s="8"/>
      <c r="N52" s="8"/>
      <c r="O52" s="8"/>
      <c r="P52" s="8"/>
      <c r="Q52" s="8"/>
      <c r="R52" s="8"/>
      <c r="S52" s="8"/>
      <c r="T52" s="8"/>
      <c r="U52" s="8"/>
      <c r="V52" s="8"/>
      <c r="W52" s="8"/>
      <c r="X52" s="8"/>
      <c r="Y52" s="8"/>
      <c r="Z52" s="8"/>
    </row>
    <row r="53" spans="1:26" ht="15.75" customHeight="1">
      <c r="A53" s="8"/>
      <c r="B53" s="183"/>
      <c r="C53" s="8"/>
      <c r="D53" s="8"/>
      <c r="E53" s="8"/>
      <c r="F53" s="8"/>
      <c r="G53" s="8"/>
      <c r="H53" s="8"/>
      <c r="I53" s="8"/>
      <c r="J53" s="8"/>
      <c r="K53" s="8"/>
      <c r="L53" s="8"/>
      <c r="M53" s="8"/>
      <c r="N53" s="8"/>
      <c r="O53" s="8"/>
      <c r="P53" s="8"/>
      <c r="Q53" s="8"/>
      <c r="R53" s="8"/>
      <c r="S53" s="8"/>
      <c r="T53" s="8"/>
      <c r="U53" s="8"/>
      <c r="V53" s="8"/>
      <c r="W53" s="8"/>
      <c r="X53" s="8"/>
      <c r="Y53" s="8"/>
      <c r="Z53" s="8"/>
    </row>
    <row r="54" spans="1:26" ht="15.75" customHeight="1">
      <c r="A54" s="8"/>
      <c r="B54" s="183"/>
      <c r="C54" s="8"/>
      <c r="D54" s="8"/>
      <c r="E54" s="8"/>
      <c r="F54" s="8"/>
      <c r="G54" s="8"/>
      <c r="H54" s="8"/>
      <c r="I54" s="8"/>
      <c r="J54" s="8"/>
      <c r="K54" s="8"/>
      <c r="L54" s="8"/>
      <c r="M54" s="8"/>
      <c r="N54" s="8"/>
      <c r="O54" s="8"/>
      <c r="P54" s="8"/>
      <c r="Q54" s="8"/>
      <c r="R54" s="8"/>
      <c r="S54" s="8"/>
      <c r="T54" s="8"/>
      <c r="U54" s="8"/>
      <c r="V54" s="8"/>
      <c r="W54" s="8"/>
      <c r="X54" s="8"/>
      <c r="Y54" s="8"/>
      <c r="Z54" s="8"/>
    </row>
    <row r="55" spans="1:26" ht="15.75" customHeight="1">
      <c r="A55" s="8"/>
      <c r="B55" s="183"/>
      <c r="C55" s="8"/>
      <c r="D55" s="8"/>
      <c r="E55" s="8"/>
      <c r="F55" s="8"/>
      <c r="G55" s="8"/>
      <c r="H55" s="8"/>
      <c r="I55" s="8"/>
      <c r="J55" s="8"/>
      <c r="K55" s="8"/>
      <c r="L55" s="8"/>
      <c r="M55" s="8"/>
      <c r="N55" s="8"/>
      <c r="O55" s="8"/>
      <c r="P55" s="8"/>
      <c r="Q55" s="8"/>
      <c r="R55" s="8"/>
      <c r="S55" s="8"/>
      <c r="T55" s="8"/>
      <c r="U55" s="8"/>
      <c r="V55" s="8"/>
      <c r="W55" s="8"/>
      <c r="X55" s="8"/>
      <c r="Y55" s="8"/>
      <c r="Z55" s="8"/>
    </row>
    <row r="56" spans="1:26" ht="15.75" customHeight="1">
      <c r="A56" s="8"/>
      <c r="B56" s="183"/>
      <c r="C56" s="8"/>
      <c r="D56" s="8"/>
      <c r="E56" s="8"/>
      <c r="F56" s="8"/>
      <c r="G56" s="8"/>
      <c r="H56" s="8"/>
      <c r="I56" s="8"/>
      <c r="J56" s="8"/>
      <c r="K56" s="8"/>
      <c r="L56" s="8"/>
      <c r="M56" s="8"/>
      <c r="N56" s="8"/>
      <c r="O56" s="8"/>
      <c r="P56" s="8"/>
      <c r="Q56" s="8"/>
      <c r="R56" s="8"/>
      <c r="S56" s="8"/>
      <c r="T56" s="8"/>
      <c r="U56" s="8"/>
      <c r="V56" s="8"/>
      <c r="W56" s="8"/>
      <c r="X56" s="8"/>
      <c r="Y56" s="8"/>
      <c r="Z56" s="8"/>
    </row>
    <row r="57" spans="1:26" ht="15.75" customHeight="1">
      <c r="A57" s="8"/>
      <c r="B57" s="183"/>
      <c r="C57" s="8"/>
      <c r="D57" s="8"/>
      <c r="E57" s="8"/>
      <c r="F57" s="8"/>
      <c r="G57" s="8"/>
      <c r="H57" s="8"/>
      <c r="I57" s="8"/>
      <c r="J57" s="8"/>
      <c r="K57" s="8"/>
      <c r="L57" s="8"/>
      <c r="M57" s="8"/>
      <c r="N57" s="8"/>
      <c r="O57" s="8"/>
      <c r="P57" s="8"/>
      <c r="Q57" s="8"/>
      <c r="R57" s="8"/>
      <c r="S57" s="8"/>
      <c r="T57" s="8"/>
      <c r="U57" s="8"/>
      <c r="V57" s="8"/>
      <c r="W57" s="8"/>
      <c r="X57" s="8"/>
      <c r="Y57" s="8"/>
      <c r="Z57" s="8"/>
    </row>
    <row r="58" spans="1:26" ht="15.75" customHeight="1">
      <c r="A58" s="8"/>
      <c r="B58" s="183"/>
      <c r="C58" s="8"/>
      <c r="D58" s="8"/>
      <c r="E58" s="8"/>
      <c r="F58" s="8"/>
      <c r="G58" s="8"/>
      <c r="H58" s="8"/>
      <c r="I58" s="8"/>
      <c r="J58" s="8"/>
      <c r="K58" s="8"/>
      <c r="L58" s="8"/>
      <c r="M58" s="8"/>
      <c r="N58" s="8"/>
      <c r="O58" s="8"/>
      <c r="P58" s="8"/>
      <c r="Q58" s="8"/>
      <c r="R58" s="8"/>
      <c r="S58" s="8"/>
      <c r="T58" s="8"/>
      <c r="U58" s="8"/>
      <c r="V58" s="8"/>
      <c r="W58" s="8"/>
      <c r="X58" s="8"/>
      <c r="Y58" s="8"/>
      <c r="Z58" s="8"/>
    </row>
    <row r="59" spans="1:26" ht="15.75" customHeight="1">
      <c r="A59" s="8"/>
      <c r="B59" s="183"/>
      <c r="C59" s="8"/>
      <c r="D59" s="8"/>
      <c r="E59" s="8"/>
      <c r="F59" s="8"/>
      <c r="G59" s="8"/>
      <c r="H59" s="8"/>
      <c r="I59" s="8"/>
      <c r="J59" s="8"/>
      <c r="K59" s="8"/>
      <c r="L59" s="8"/>
      <c r="M59" s="8"/>
      <c r="N59" s="8"/>
      <c r="O59" s="8"/>
      <c r="P59" s="8"/>
      <c r="Q59" s="8"/>
      <c r="R59" s="8"/>
      <c r="S59" s="8"/>
      <c r="T59" s="8"/>
      <c r="U59" s="8"/>
      <c r="V59" s="8"/>
      <c r="W59" s="8"/>
      <c r="X59" s="8"/>
      <c r="Y59" s="8"/>
      <c r="Z59" s="8"/>
    </row>
    <row r="60" spans="1:26" ht="15.75" customHeight="1">
      <c r="A60" s="8"/>
      <c r="B60" s="183"/>
      <c r="C60" s="8"/>
      <c r="D60" s="8"/>
      <c r="E60" s="8"/>
      <c r="F60" s="8"/>
      <c r="G60" s="8"/>
      <c r="H60" s="8"/>
      <c r="I60" s="8"/>
      <c r="J60" s="8"/>
      <c r="K60" s="8"/>
      <c r="L60" s="8"/>
      <c r="M60" s="8"/>
      <c r="N60" s="8"/>
      <c r="O60" s="8"/>
      <c r="P60" s="8"/>
      <c r="Q60" s="8"/>
      <c r="R60" s="8"/>
      <c r="S60" s="8"/>
      <c r="T60" s="8"/>
      <c r="U60" s="8"/>
      <c r="V60" s="8"/>
      <c r="W60" s="8"/>
      <c r="X60" s="8"/>
      <c r="Y60" s="8"/>
      <c r="Z60" s="8"/>
    </row>
    <row r="61" spans="1:26" ht="15.75" customHeight="1">
      <c r="A61" s="8"/>
      <c r="B61" s="184"/>
      <c r="C61" s="8"/>
      <c r="D61" s="8"/>
      <c r="E61" s="8"/>
      <c r="F61" s="8"/>
      <c r="G61" s="8"/>
      <c r="H61" s="8"/>
      <c r="I61" s="8"/>
      <c r="J61" s="8"/>
      <c r="K61" s="8"/>
      <c r="L61" s="8"/>
      <c r="M61" s="8"/>
      <c r="N61" s="8"/>
      <c r="O61" s="8"/>
      <c r="P61" s="8"/>
      <c r="Q61" s="8"/>
      <c r="R61" s="8"/>
      <c r="S61" s="8"/>
      <c r="T61" s="8"/>
      <c r="U61" s="8"/>
      <c r="V61" s="8"/>
      <c r="W61" s="8"/>
      <c r="X61" s="8"/>
      <c r="Y61" s="8"/>
      <c r="Z61" s="8"/>
    </row>
    <row r="62" spans="1:26" ht="15.75" customHeight="1">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ht="15.75" customHeight="1">
      <c r="A63" s="8"/>
      <c r="B63" s="8"/>
      <c r="C63" s="8"/>
      <c r="D63" s="8"/>
      <c r="E63" s="8"/>
      <c r="F63" s="8"/>
      <c r="G63" s="8"/>
      <c r="H63" s="8"/>
      <c r="I63" s="8"/>
      <c r="J63" s="8"/>
      <c r="K63" s="8"/>
      <c r="L63" s="8"/>
      <c r="M63" s="8"/>
      <c r="N63" s="8"/>
      <c r="O63" s="8"/>
      <c r="P63" s="8"/>
      <c r="Q63" s="8"/>
      <c r="R63" s="8"/>
      <c r="S63" s="8"/>
      <c r="T63" s="8"/>
      <c r="U63" s="8"/>
      <c r="V63" s="8"/>
      <c r="W63" s="8"/>
      <c r="X63" s="8"/>
      <c r="Y63" s="8"/>
      <c r="Z63" s="8"/>
    </row>
    <row r="64" spans="1:26" ht="15.75" customHeight="1">
      <c r="A64" s="8"/>
      <c r="B64" s="8"/>
      <c r="C64" s="8"/>
      <c r="D64" s="8"/>
      <c r="E64" s="8"/>
      <c r="F64" s="8"/>
      <c r="G64" s="8"/>
      <c r="H64" s="8"/>
      <c r="I64" s="8"/>
      <c r="J64" s="8"/>
      <c r="K64" s="8"/>
      <c r="L64" s="8"/>
      <c r="M64" s="8"/>
      <c r="N64" s="8"/>
      <c r="O64" s="8"/>
      <c r="P64" s="8"/>
      <c r="Q64" s="8"/>
      <c r="R64" s="8"/>
      <c r="S64" s="8"/>
      <c r="T64" s="8"/>
      <c r="U64" s="8"/>
      <c r="V64" s="8"/>
      <c r="W64" s="8"/>
      <c r="X64" s="8"/>
      <c r="Y64" s="8"/>
      <c r="Z64" s="8"/>
    </row>
    <row r="65" spans="1:26" ht="15.75" customHeight="1">
      <c r="A65" s="8"/>
      <c r="B65" s="8"/>
      <c r="C65" s="8"/>
      <c r="D65" s="8"/>
      <c r="E65" s="8"/>
      <c r="F65" s="8"/>
      <c r="G65" s="8"/>
      <c r="H65" s="8"/>
      <c r="I65" s="8"/>
      <c r="J65" s="8"/>
      <c r="K65" s="8"/>
      <c r="L65" s="8"/>
      <c r="M65" s="8"/>
      <c r="N65" s="8"/>
      <c r="O65" s="8"/>
      <c r="P65" s="8"/>
      <c r="Q65" s="8"/>
      <c r="R65" s="8"/>
      <c r="S65" s="8"/>
      <c r="T65" s="8"/>
      <c r="U65" s="8"/>
      <c r="V65" s="8"/>
      <c r="W65" s="8"/>
      <c r="X65" s="8"/>
      <c r="Y65" s="8"/>
      <c r="Z65" s="8"/>
    </row>
    <row r="66" spans="1:26" ht="15.75" customHeight="1">
      <c r="A66" s="8"/>
      <c r="B66" s="8"/>
      <c r="C66" s="8"/>
      <c r="D66" s="8"/>
      <c r="E66" s="8"/>
      <c r="F66" s="8"/>
      <c r="G66" s="8"/>
      <c r="H66" s="8"/>
      <c r="I66" s="8"/>
      <c r="J66" s="8"/>
      <c r="K66" s="8"/>
      <c r="L66" s="8"/>
      <c r="M66" s="8"/>
      <c r="N66" s="8"/>
      <c r="O66" s="8"/>
      <c r="P66" s="8"/>
      <c r="Q66" s="8"/>
      <c r="R66" s="8"/>
      <c r="S66" s="8"/>
      <c r="T66" s="8"/>
      <c r="U66" s="8"/>
      <c r="V66" s="8"/>
      <c r="W66" s="8"/>
      <c r="X66" s="8"/>
      <c r="Y66" s="8"/>
      <c r="Z66" s="8"/>
    </row>
    <row r="67" spans="1:26" ht="15.75" customHeight="1">
      <c r="A67" s="8"/>
      <c r="B67" s="8"/>
      <c r="C67" s="8"/>
      <c r="D67" s="8"/>
      <c r="E67" s="8"/>
      <c r="F67" s="8"/>
      <c r="G67" s="8"/>
      <c r="H67" s="8"/>
      <c r="I67" s="8"/>
      <c r="J67" s="8"/>
      <c r="K67" s="8"/>
      <c r="L67" s="8"/>
      <c r="M67" s="8"/>
      <c r="N67" s="8"/>
      <c r="O67" s="8"/>
      <c r="P67" s="8"/>
      <c r="Q67" s="8"/>
      <c r="R67" s="8"/>
      <c r="S67" s="8"/>
      <c r="T67" s="8"/>
      <c r="U67" s="8"/>
      <c r="V67" s="8"/>
      <c r="W67" s="8"/>
      <c r="X67" s="8"/>
      <c r="Y67" s="8"/>
      <c r="Z67" s="8"/>
    </row>
    <row r="68" spans="1:26" ht="15.75" customHeight="1">
      <c r="A68" s="8"/>
      <c r="B68" s="8"/>
      <c r="C68" s="8"/>
      <c r="D68" s="8"/>
      <c r="E68" s="8"/>
      <c r="F68" s="8"/>
      <c r="G68" s="8"/>
      <c r="H68" s="8"/>
      <c r="I68" s="8"/>
      <c r="J68" s="8"/>
      <c r="K68" s="8"/>
      <c r="L68" s="8"/>
      <c r="M68" s="8"/>
      <c r="N68" s="8"/>
      <c r="O68" s="8"/>
      <c r="P68" s="8"/>
      <c r="Q68" s="8"/>
      <c r="R68" s="8"/>
      <c r="S68" s="8"/>
      <c r="T68" s="8"/>
      <c r="U68" s="8"/>
      <c r="V68" s="8"/>
      <c r="W68" s="8"/>
      <c r="X68" s="8"/>
      <c r="Y68" s="8"/>
      <c r="Z68" s="8"/>
    </row>
    <row r="69" spans="1:26" ht="15.75" customHeight="1">
      <c r="A69" s="8"/>
      <c r="B69" s="8"/>
      <c r="C69" s="8"/>
      <c r="D69" s="8"/>
      <c r="E69" s="8"/>
      <c r="F69" s="8"/>
      <c r="G69" s="8"/>
      <c r="H69" s="8"/>
      <c r="I69" s="8"/>
      <c r="J69" s="8"/>
      <c r="K69" s="8"/>
      <c r="L69" s="8"/>
      <c r="M69" s="8"/>
      <c r="N69" s="8"/>
      <c r="O69" s="8"/>
      <c r="P69" s="8"/>
      <c r="Q69" s="8"/>
      <c r="R69" s="8"/>
      <c r="S69" s="8"/>
      <c r="T69" s="8"/>
      <c r="U69" s="8"/>
      <c r="V69" s="8"/>
      <c r="W69" s="8"/>
      <c r="X69" s="8"/>
      <c r="Y69" s="8"/>
      <c r="Z69" s="8"/>
    </row>
    <row r="70" spans="1:26" ht="15.75" customHeight="1">
      <c r="A70" s="8"/>
      <c r="B70" s="8"/>
      <c r="C70" s="8"/>
      <c r="D70" s="8"/>
      <c r="E70" s="8"/>
      <c r="F70" s="8"/>
      <c r="G70" s="8"/>
      <c r="H70" s="8"/>
      <c r="I70" s="8"/>
      <c r="J70" s="8"/>
      <c r="K70" s="8"/>
      <c r="L70" s="8"/>
      <c r="M70" s="8"/>
      <c r="N70" s="8"/>
      <c r="O70" s="8"/>
      <c r="P70" s="8"/>
      <c r="Q70" s="8"/>
      <c r="R70" s="8"/>
      <c r="S70" s="8"/>
      <c r="T70" s="8"/>
      <c r="U70" s="8"/>
      <c r="V70" s="8"/>
      <c r="W70" s="8"/>
      <c r="X70" s="8"/>
      <c r="Y70" s="8"/>
      <c r="Z70" s="8"/>
    </row>
    <row r="71" spans="1:26" ht="15.75" customHeight="1">
      <c r="A71" s="8"/>
      <c r="B71" s="8"/>
      <c r="C71" s="8"/>
      <c r="D71" s="8"/>
      <c r="E71" s="8"/>
      <c r="F71" s="8"/>
      <c r="G71" s="8"/>
      <c r="H71" s="8"/>
      <c r="I71" s="8"/>
      <c r="J71" s="8"/>
      <c r="K71" s="8"/>
      <c r="L71" s="8"/>
      <c r="M71" s="8"/>
      <c r="N71" s="8"/>
      <c r="O71" s="8"/>
      <c r="P71" s="8"/>
      <c r="Q71" s="8"/>
      <c r="R71" s="8"/>
      <c r="S71" s="8"/>
      <c r="T71" s="8"/>
      <c r="U71" s="8"/>
      <c r="V71" s="8"/>
      <c r="W71" s="8"/>
      <c r="X71" s="8"/>
      <c r="Y71" s="8"/>
      <c r="Z71" s="8"/>
    </row>
    <row r="72" spans="1:26" ht="15.75" customHeight="1">
      <c r="A72" s="8"/>
      <c r="B72" s="8"/>
      <c r="C72" s="8"/>
      <c r="D72" s="8"/>
      <c r="E72" s="8"/>
      <c r="F72" s="8"/>
      <c r="G72" s="8"/>
      <c r="H72" s="8"/>
      <c r="I72" s="8"/>
      <c r="J72" s="8"/>
      <c r="K72" s="8"/>
      <c r="L72" s="8"/>
      <c r="M72" s="8"/>
      <c r="N72" s="8"/>
      <c r="O72" s="8"/>
      <c r="P72" s="8"/>
      <c r="Q72" s="8"/>
      <c r="R72" s="8"/>
      <c r="S72" s="8"/>
      <c r="T72" s="8"/>
      <c r="U72" s="8"/>
      <c r="V72" s="8"/>
      <c r="W72" s="8"/>
      <c r="X72" s="8"/>
      <c r="Y72" s="8"/>
      <c r="Z72" s="8"/>
    </row>
    <row r="73" spans="1:26" ht="15.75" customHeight="1">
      <c r="A73" s="8"/>
      <c r="B73" s="8"/>
      <c r="C73" s="8"/>
      <c r="D73" s="8"/>
      <c r="E73" s="8"/>
      <c r="F73" s="8"/>
      <c r="G73" s="8"/>
      <c r="H73" s="8"/>
      <c r="I73" s="8"/>
      <c r="J73" s="8"/>
      <c r="K73" s="8"/>
      <c r="L73" s="8"/>
      <c r="M73" s="8"/>
      <c r="N73" s="8"/>
      <c r="O73" s="8"/>
      <c r="P73" s="8"/>
      <c r="Q73" s="8"/>
      <c r="R73" s="8"/>
      <c r="S73" s="8"/>
      <c r="T73" s="8"/>
      <c r="U73" s="8"/>
      <c r="V73" s="8"/>
      <c r="W73" s="8"/>
      <c r="X73" s="8"/>
      <c r="Y73" s="8"/>
      <c r="Z73" s="8"/>
    </row>
    <row r="74" spans="1:26" ht="15.75" customHeight="1">
      <c r="A74" s="8"/>
      <c r="B74" s="8"/>
      <c r="C74" s="8"/>
      <c r="D74" s="8"/>
      <c r="E74" s="8"/>
      <c r="F74" s="8"/>
      <c r="G74" s="8"/>
      <c r="H74" s="8"/>
      <c r="I74" s="8"/>
      <c r="J74" s="8"/>
      <c r="K74" s="8"/>
      <c r="L74" s="8"/>
      <c r="M74" s="8"/>
      <c r="N74" s="8"/>
      <c r="O74" s="8"/>
      <c r="P74" s="8"/>
      <c r="Q74" s="8"/>
      <c r="R74" s="8"/>
      <c r="S74" s="8"/>
      <c r="T74" s="8"/>
      <c r="U74" s="8"/>
      <c r="V74" s="8"/>
      <c r="W74" s="8"/>
      <c r="X74" s="8"/>
      <c r="Y74" s="8"/>
      <c r="Z74" s="8"/>
    </row>
    <row r="75" spans="1:26" ht="15.75" customHeight="1">
      <c r="A75" s="8"/>
      <c r="B75" s="8"/>
      <c r="C75" s="8"/>
      <c r="D75" s="8"/>
      <c r="E75" s="8"/>
      <c r="F75" s="8"/>
      <c r="G75" s="8"/>
      <c r="H75" s="8"/>
      <c r="I75" s="8"/>
      <c r="J75" s="8"/>
      <c r="K75" s="8"/>
      <c r="L75" s="8"/>
      <c r="M75" s="8"/>
      <c r="N75" s="8"/>
      <c r="O75" s="8"/>
      <c r="P75" s="8"/>
      <c r="Q75" s="8"/>
      <c r="R75" s="8"/>
      <c r="S75" s="8"/>
      <c r="T75" s="8"/>
      <c r="U75" s="8"/>
      <c r="V75" s="8"/>
      <c r="W75" s="8"/>
      <c r="X75" s="8"/>
      <c r="Y75" s="8"/>
      <c r="Z75" s="8"/>
    </row>
    <row r="76" spans="1:26" ht="15.75" customHeight="1">
      <c r="A76" s="8"/>
      <c r="B76" s="8"/>
      <c r="C76" s="8"/>
      <c r="D76" s="8"/>
      <c r="E76" s="8"/>
      <c r="F76" s="8"/>
      <c r="G76" s="8"/>
      <c r="H76" s="8"/>
      <c r="I76" s="8"/>
      <c r="J76" s="8"/>
      <c r="K76" s="8"/>
      <c r="L76" s="8"/>
      <c r="M76" s="8"/>
      <c r="N76" s="8"/>
      <c r="O76" s="8"/>
      <c r="P76" s="8"/>
      <c r="Q76" s="8"/>
      <c r="R76" s="8"/>
      <c r="S76" s="8"/>
      <c r="T76" s="8"/>
      <c r="U76" s="8"/>
      <c r="V76" s="8"/>
      <c r="W76" s="8"/>
      <c r="X76" s="8"/>
      <c r="Y76" s="8"/>
      <c r="Z76" s="8"/>
    </row>
    <row r="77" spans="1:26" ht="15.75" customHeight="1">
      <c r="A77" s="8"/>
      <c r="B77" s="8"/>
      <c r="C77" s="8"/>
      <c r="D77" s="8"/>
      <c r="E77" s="8"/>
      <c r="F77" s="8"/>
      <c r="G77" s="8"/>
      <c r="H77" s="8"/>
      <c r="I77" s="8"/>
      <c r="J77" s="8"/>
      <c r="K77" s="8"/>
      <c r="L77" s="8"/>
      <c r="M77" s="8"/>
      <c r="N77" s="8"/>
      <c r="O77" s="8"/>
      <c r="P77" s="8"/>
      <c r="Q77" s="8"/>
      <c r="R77" s="8"/>
      <c r="S77" s="8"/>
      <c r="T77" s="8"/>
      <c r="U77" s="8"/>
      <c r="V77" s="8"/>
      <c r="W77" s="8"/>
      <c r="X77" s="8"/>
      <c r="Y77" s="8"/>
      <c r="Z77" s="8"/>
    </row>
    <row r="78" spans="1:26" ht="15.75" customHeight="1">
      <c r="A78" s="8"/>
      <c r="B78" s="8"/>
      <c r="C78" s="8"/>
      <c r="D78" s="8"/>
      <c r="E78" s="8"/>
      <c r="F78" s="8"/>
      <c r="G78" s="8"/>
      <c r="H78" s="8"/>
      <c r="I78" s="8"/>
      <c r="J78" s="8"/>
      <c r="K78" s="8"/>
      <c r="L78" s="8"/>
      <c r="M78" s="8"/>
      <c r="N78" s="8"/>
      <c r="O78" s="8"/>
      <c r="P78" s="8"/>
      <c r="Q78" s="8"/>
      <c r="R78" s="8"/>
      <c r="S78" s="8"/>
      <c r="T78" s="8"/>
      <c r="U78" s="8"/>
      <c r="V78" s="8"/>
      <c r="W78" s="8"/>
      <c r="X78" s="8"/>
      <c r="Y78" s="8"/>
      <c r="Z78" s="8"/>
    </row>
    <row r="79" spans="1:26" ht="15.75" customHeight="1">
      <c r="A79" s="8"/>
      <c r="B79" s="8"/>
      <c r="C79" s="8"/>
      <c r="D79" s="8"/>
      <c r="E79" s="8"/>
      <c r="F79" s="8"/>
      <c r="G79" s="8"/>
      <c r="H79" s="8"/>
      <c r="I79" s="8"/>
      <c r="J79" s="8"/>
      <c r="K79" s="8"/>
      <c r="L79" s="8"/>
      <c r="M79" s="8"/>
      <c r="N79" s="8"/>
      <c r="O79" s="8"/>
      <c r="P79" s="8"/>
      <c r="Q79" s="8"/>
      <c r="R79" s="8"/>
      <c r="S79" s="8"/>
      <c r="T79" s="8"/>
      <c r="U79" s="8"/>
      <c r="V79" s="8"/>
      <c r="W79" s="8"/>
      <c r="X79" s="8"/>
      <c r="Y79" s="8"/>
      <c r="Z79" s="8"/>
    </row>
    <row r="80" spans="1:26" ht="15.75" customHeight="1">
      <c r="A80" s="8"/>
      <c r="B80" s="8"/>
      <c r="C80" s="8"/>
      <c r="D80" s="8"/>
      <c r="E80" s="8"/>
      <c r="F80" s="8"/>
      <c r="G80" s="8"/>
      <c r="H80" s="8"/>
      <c r="I80" s="8"/>
      <c r="J80" s="8"/>
      <c r="K80" s="8"/>
      <c r="L80" s="8"/>
      <c r="M80" s="8"/>
      <c r="N80" s="8"/>
      <c r="O80" s="8"/>
      <c r="P80" s="8"/>
      <c r="Q80" s="8"/>
      <c r="R80" s="8"/>
      <c r="S80" s="8"/>
      <c r="T80" s="8"/>
      <c r="U80" s="8"/>
      <c r="V80" s="8"/>
      <c r="W80" s="8"/>
      <c r="X80" s="8"/>
      <c r="Y80" s="8"/>
      <c r="Z80" s="8"/>
    </row>
    <row r="81" spans="1:26" ht="15.75" customHeight="1">
      <c r="A81" s="8"/>
      <c r="B81" s="8"/>
      <c r="C81" s="8"/>
      <c r="D81" s="8"/>
      <c r="E81" s="8"/>
      <c r="F81" s="8"/>
      <c r="G81" s="8"/>
      <c r="H81" s="8"/>
      <c r="I81" s="8"/>
      <c r="J81" s="8"/>
      <c r="K81" s="8"/>
      <c r="L81" s="8"/>
      <c r="M81" s="8"/>
      <c r="N81" s="8"/>
      <c r="O81" s="8"/>
      <c r="P81" s="8"/>
      <c r="Q81" s="8"/>
      <c r="R81" s="8"/>
      <c r="S81" s="8"/>
      <c r="T81" s="8"/>
      <c r="U81" s="8"/>
      <c r="V81" s="8"/>
      <c r="W81" s="8"/>
      <c r="X81" s="8"/>
      <c r="Y81" s="8"/>
      <c r="Z81" s="8"/>
    </row>
    <row r="82" spans="1:26" ht="15.75" customHeight="1">
      <c r="A82" s="8"/>
      <c r="B82" s="8"/>
      <c r="C82" s="8"/>
      <c r="D82" s="8"/>
      <c r="E82" s="8"/>
      <c r="F82" s="8"/>
      <c r="G82" s="8"/>
      <c r="H82" s="8"/>
      <c r="I82" s="8"/>
      <c r="J82" s="8"/>
      <c r="K82" s="8"/>
      <c r="L82" s="8"/>
      <c r="M82" s="8"/>
      <c r="N82" s="8"/>
      <c r="O82" s="8"/>
      <c r="P82" s="8"/>
      <c r="Q82" s="8"/>
      <c r="R82" s="8"/>
      <c r="S82" s="8"/>
      <c r="T82" s="8"/>
      <c r="U82" s="8"/>
      <c r="V82" s="8"/>
      <c r="W82" s="8"/>
      <c r="X82" s="8"/>
      <c r="Y82" s="8"/>
      <c r="Z82" s="8"/>
    </row>
    <row r="83" spans="1:26" ht="15.75" customHeight="1">
      <c r="A83" s="8"/>
      <c r="B83" s="8"/>
      <c r="C83" s="8"/>
      <c r="D83" s="8"/>
      <c r="E83" s="8"/>
      <c r="F83" s="8"/>
      <c r="G83" s="8"/>
      <c r="H83" s="8"/>
      <c r="I83" s="8"/>
      <c r="J83" s="8"/>
      <c r="K83" s="8"/>
      <c r="L83" s="8"/>
      <c r="M83" s="8"/>
      <c r="N83" s="8"/>
      <c r="O83" s="8"/>
      <c r="P83" s="8"/>
      <c r="Q83" s="8"/>
      <c r="R83" s="8"/>
      <c r="S83" s="8"/>
      <c r="T83" s="8"/>
      <c r="U83" s="8"/>
      <c r="V83" s="8"/>
      <c r="W83" s="8"/>
      <c r="X83" s="8"/>
      <c r="Y83" s="8"/>
      <c r="Z83" s="8"/>
    </row>
    <row r="84" spans="1:26" ht="15.75" customHeight="1">
      <c r="A84" s="8"/>
      <c r="B84" s="8"/>
      <c r="C84" s="8"/>
      <c r="D84" s="8"/>
      <c r="E84" s="8"/>
      <c r="F84" s="8"/>
      <c r="G84" s="8"/>
      <c r="H84" s="8"/>
      <c r="I84" s="8"/>
      <c r="J84" s="8"/>
      <c r="K84" s="8"/>
      <c r="L84" s="8"/>
      <c r="M84" s="8"/>
      <c r="N84" s="8"/>
      <c r="O84" s="8"/>
      <c r="P84" s="8"/>
      <c r="Q84" s="8"/>
      <c r="R84" s="8"/>
      <c r="S84" s="8"/>
      <c r="T84" s="8"/>
      <c r="U84" s="8"/>
      <c r="V84" s="8"/>
      <c r="W84" s="8"/>
      <c r="X84" s="8"/>
      <c r="Y84" s="8"/>
      <c r="Z84" s="8"/>
    </row>
    <row r="85" spans="1:26" ht="15.75" customHeight="1">
      <c r="A85" s="8"/>
      <c r="B85" s="8"/>
      <c r="C85" s="8"/>
      <c r="D85" s="8"/>
      <c r="E85" s="8"/>
      <c r="F85" s="8"/>
      <c r="G85" s="8"/>
      <c r="H85" s="8"/>
      <c r="I85" s="8"/>
      <c r="J85" s="8"/>
      <c r="K85" s="8"/>
      <c r="L85" s="8"/>
      <c r="M85" s="8"/>
      <c r="N85" s="8"/>
      <c r="O85" s="8"/>
      <c r="P85" s="8"/>
      <c r="Q85" s="8"/>
      <c r="R85" s="8"/>
      <c r="S85" s="8"/>
      <c r="T85" s="8"/>
      <c r="U85" s="8"/>
      <c r="V85" s="8"/>
      <c r="W85" s="8"/>
      <c r="X85" s="8"/>
      <c r="Y85" s="8"/>
      <c r="Z85" s="8"/>
    </row>
    <row r="86" spans="1:26" ht="15.75" customHeight="1">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ht="15.75" customHeight="1">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ht="15.75" customHeight="1">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ht="15.75" customHeight="1">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ht="15.75" customHeight="1">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ht="15.75" customHeight="1">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5.75" customHeight="1">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5.75" customHeight="1">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5.75" customHeight="1">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5.75" customHeight="1">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5.75" customHeight="1">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5.75" customHeight="1">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5.75" customHeight="1">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5.75" customHeight="1">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5.75"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5.75" customHeight="1">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5.75"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5.75"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5.75"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5.75" customHeight="1">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5.75" customHeight="1">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5.75" customHeight="1">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5.75"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5.75"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5.75"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5.75"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5.7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5.7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5.7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5.7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5.7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5.7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5.75"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5.75"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5.75"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5.7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5.75"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5.7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5.7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5.75"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5.7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5.7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5.75"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5.7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5.7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5.7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5.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5.7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5.7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5.7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5.7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5.7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5.7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5.7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5.7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5.7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5.7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5.7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5.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5.7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5.7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5.7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5.7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5.7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5.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5.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5.7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5.7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5.7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5.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5.7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5.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5.7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5.7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5.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5.7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5.7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5.7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5.7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5.7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5.7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5.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5.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5.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5.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5.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5.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5.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5.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5.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5.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5.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5.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5.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5.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5.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5.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5.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5.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5.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5.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5.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5.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5.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5.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5.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5.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5.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5.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5.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5.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5.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5.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5.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5.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5.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5.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5.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5.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5.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5.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5.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5.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5.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5.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5.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5.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5.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5.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5.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5.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5.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5.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5.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5.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5.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5.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5.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5.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5.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5.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5.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5.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5.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5.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5.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5.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5.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5.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5.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5.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5.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5.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5.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5.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5.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5.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5.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5.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5.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5.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5.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5.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5.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5.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5.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5.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5.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5.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5.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5.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5.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5.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5.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5.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5.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5.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5.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5.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5.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5.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5.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5.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5.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5.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5.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5.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5.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5.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5.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5.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5.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5.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5.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5.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5.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5.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5.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5.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5.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5.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5.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5.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5.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5.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5.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5.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5.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5.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5.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5.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5.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5.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5.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5.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5.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5.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5.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5.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5.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5.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5.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5.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5.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5.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5.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5.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5.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5.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5.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5.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25">
    <mergeCell ref="A1:F1"/>
    <mergeCell ref="A3:F3"/>
    <mergeCell ref="C4:D4"/>
    <mergeCell ref="E4:F4"/>
    <mergeCell ref="C5:D5"/>
    <mergeCell ref="E5:F5"/>
    <mergeCell ref="E6:F6"/>
    <mergeCell ref="C6:D6"/>
    <mergeCell ref="C7:D7"/>
    <mergeCell ref="E7:F7"/>
    <mergeCell ref="C8:D8"/>
    <mergeCell ref="E8:F8"/>
    <mergeCell ref="C9:D9"/>
    <mergeCell ref="E9:F9"/>
    <mergeCell ref="A37:F37"/>
    <mergeCell ref="A38:F38"/>
    <mergeCell ref="A39:B39"/>
    <mergeCell ref="A49:F49"/>
    <mergeCell ref="C10:D10"/>
    <mergeCell ref="E10:F10"/>
    <mergeCell ref="C11:D11"/>
    <mergeCell ref="E11:F11"/>
    <mergeCell ref="A12:F12"/>
    <mergeCell ref="A13:F13"/>
    <mergeCell ref="A28:F28"/>
  </mergeCells>
  <pageMargins left="0.7" right="0.7" top="0.75" bottom="0.75" header="0" footer="0"/>
  <pageSetup orientation="landscape"/>
  <headerFooter>
    <oddHeader>&amp;C000000</oddHeader>
    <oddFooter>&amp;C</oddFooter>
  </headerFooter>
  <rowBreaks count="1" manualBreakCount="1">
    <brk id="3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showGridLines="0" workbookViewId="0">
      <selection sqref="A1:E1"/>
    </sheetView>
  </sheetViews>
  <sheetFormatPr defaultColWidth="11.19921875" defaultRowHeight="15" customHeight="1"/>
  <cols>
    <col min="1" max="1" width="54" customWidth="1"/>
    <col min="2" max="5" width="14.296875" customWidth="1"/>
    <col min="6" max="26" width="10.69921875" customWidth="1"/>
  </cols>
  <sheetData>
    <row r="1" spans="1:26" ht="18.75" customHeight="1">
      <c r="A1" s="204" t="s">
        <v>764</v>
      </c>
      <c r="B1" s="200"/>
      <c r="C1" s="200"/>
      <c r="D1" s="200"/>
      <c r="E1" s="201"/>
      <c r="F1" s="8"/>
      <c r="G1" s="8"/>
      <c r="H1" s="8"/>
      <c r="I1" s="8"/>
      <c r="J1" s="8"/>
      <c r="K1" s="8"/>
      <c r="L1" s="8"/>
      <c r="M1" s="8"/>
      <c r="N1" s="8"/>
      <c r="O1" s="8"/>
      <c r="P1" s="8"/>
      <c r="Q1" s="8"/>
      <c r="R1" s="8"/>
      <c r="S1" s="8"/>
      <c r="T1" s="8"/>
      <c r="U1" s="8"/>
      <c r="V1" s="8"/>
      <c r="W1" s="8"/>
      <c r="X1" s="8"/>
      <c r="Y1" s="8"/>
      <c r="Z1" s="8"/>
    </row>
    <row r="2" spans="1:26" ht="15.75" customHeight="1">
      <c r="A2" s="8"/>
      <c r="B2" s="8"/>
      <c r="C2" s="8"/>
      <c r="D2" s="8"/>
      <c r="E2" s="8"/>
      <c r="F2" s="8"/>
      <c r="G2" s="8"/>
      <c r="H2" s="8"/>
      <c r="I2" s="8"/>
      <c r="J2" s="8"/>
      <c r="K2" s="8"/>
      <c r="L2" s="8"/>
      <c r="M2" s="8"/>
      <c r="N2" s="8"/>
      <c r="O2" s="8"/>
      <c r="P2" s="8"/>
      <c r="Q2" s="8"/>
      <c r="R2" s="8"/>
      <c r="S2" s="8"/>
      <c r="T2" s="8"/>
      <c r="U2" s="8"/>
      <c r="V2" s="8"/>
      <c r="W2" s="8"/>
      <c r="X2" s="8"/>
      <c r="Y2" s="8"/>
      <c r="Z2" s="8"/>
    </row>
    <row r="3" spans="1:26" ht="15.75" customHeight="1">
      <c r="A3" s="3" t="s">
        <v>765</v>
      </c>
      <c r="B3" s="8"/>
      <c r="C3" s="8"/>
      <c r="D3" s="8"/>
      <c r="E3" s="8"/>
      <c r="F3" s="8"/>
      <c r="G3" s="8"/>
      <c r="H3" s="8"/>
      <c r="I3" s="8"/>
      <c r="J3" s="8"/>
      <c r="K3" s="8"/>
      <c r="L3" s="8"/>
      <c r="M3" s="8"/>
      <c r="N3" s="8"/>
      <c r="O3" s="8"/>
      <c r="P3" s="8"/>
      <c r="Q3" s="8"/>
      <c r="R3" s="8"/>
      <c r="S3" s="8"/>
      <c r="T3" s="8"/>
      <c r="U3" s="8"/>
      <c r="V3" s="8"/>
      <c r="W3" s="8"/>
      <c r="X3" s="8"/>
      <c r="Y3" s="8"/>
      <c r="Z3" s="8"/>
    </row>
    <row r="4" spans="1:26" ht="15.75" customHeight="1">
      <c r="A4" s="8"/>
      <c r="B4" s="8"/>
      <c r="C4" s="8"/>
      <c r="D4" s="8"/>
      <c r="E4" s="8"/>
      <c r="F4" s="8"/>
      <c r="G4" s="8"/>
      <c r="H4" s="8"/>
      <c r="I4" s="8"/>
      <c r="J4" s="8"/>
      <c r="K4" s="8"/>
      <c r="L4" s="8"/>
      <c r="M4" s="8"/>
      <c r="N4" s="8"/>
      <c r="O4" s="8"/>
      <c r="P4" s="8"/>
      <c r="Q4" s="8"/>
      <c r="R4" s="8"/>
      <c r="S4" s="8"/>
      <c r="T4" s="8"/>
      <c r="U4" s="8"/>
      <c r="V4" s="8"/>
      <c r="W4" s="8"/>
      <c r="X4" s="8"/>
      <c r="Y4" s="8"/>
      <c r="Z4" s="8"/>
    </row>
    <row r="5" spans="1:26" ht="93.75" customHeight="1">
      <c r="A5" s="211" t="s">
        <v>766</v>
      </c>
      <c r="B5" s="197"/>
      <c r="C5" s="197"/>
      <c r="D5" s="197"/>
      <c r="E5" s="197"/>
      <c r="F5" s="8"/>
      <c r="G5" s="8"/>
      <c r="H5" s="8"/>
      <c r="I5" s="8"/>
      <c r="J5" s="8"/>
      <c r="K5" s="8"/>
      <c r="L5" s="8"/>
      <c r="M5" s="8"/>
      <c r="N5" s="8"/>
      <c r="O5" s="8"/>
      <c r="P5" s="8"/>
      <c r="Q5" s="8"/>
      <c r="R5" s="8"/>
      <c r="S5" s="8"/>
      <c r="T5" s="8"/>
      <c r="U5" s="8"/>
      <c r="V5" s="8"/>
      <c r="W5" s="8"/>
      <c r="X5" s="8"/>
      <c r="Y5" s="8"/>
      <c r="Z5" s="8"/>
    </row>
    <row r="6" spans="1:26" ht="15.75" customHeight="1">
      <c r="A6" s="8"/>
      <c r="B6" s="8"/>
      <c r="C6" s="8"/>
      <c r="D6" s="8"/>
      <c r="E6" s="8"/>
      <c r="F6" s="8"/>
      <c r="G6" s="8"/>
      <c r="H6" s="8"/>
      <c r="I6" s="8"/>
      <c r="J6" s="8"/>
      <c r="K6" s="8"/>
      <c r="L6" s="8"/>
      <c r="M6" s="8"/>
      <c r="N6" s="8"/>
      <c r="O6" s="8"/>
      <c r="P6" s="8"/>
      <c r="Q6" s="8"/>
      <c r="R6" s="8"/>
      <c r="S6" s="8"/>
      <c r="T6" s="8"/>
      <c r="U6" s="8"/>
      <c r="V6" s="8"/>
      <c r="W6" s="8"/>
      <c r="X6" s="8"/>
      <c r="Y6" s="8"/>
      <c r="Z6" s="8"/>
    </row>
    <row r="7" spans="1:26" ht="15.75" customHeight="1">
      <c r="A7" s="8"/>
      <c r="B7" s="8"/>
      <c r="C7" s="8"/>
      <c r="D7" s="8"/>
      <c r="E7" s="8"/>
      <c r="F7" s="8"/>
      <c r="G7" s="8"/>
      <c r="H7" s="8"/>
      <c r="I7" s="8"/>
      <c r="J7" s="8"/>
      <c r="K7" s="8"/>
      <c r="L7" s="8"/>
      <c r="M7" s="8"/>
      <c r="N7" s="8"/>
      <c r="O7" s="8"/>
      <c r="P7" s="8"/>
      <c r="Q7" s="8"/>
      <c r="R7" s="8"/>
      <c r="S7" s="8"/>
      <c r="T7" s="8"/>
      <c r="U7" s="8"/>
      <c r="V7" s="8"/>
      <c r="W7" s="8"/>
      <c r="X7" s="8"/>
      <c r="Y7" s="8"/>
      <c r="Z7" s="8"/>
    </row>
    <row r="8" spans="1:26" ht="15.75" customHeight="1">
      <c r="A8" s="163" t="s">
        <v>767</v>
      </c>
      <c r="B8" s="185" t="s">
        <v>768</v>
      </c>
      <c r="C8" s="163" t="s">
        <v>71</v>
      </c>
      <c r="D8" s="163" t="s">
        <v>77</v>
      </c>
      <c r="E8" s="185" t="s">
        <v>769</v>
      </c>
      <c r="F8" s="8"/>
      <c r="G8" s="8"/>
      <c r="H8" s="8"/>
      <c r="I8" s="8"/>
      <c r="J8" s="8"/>
      <c r="K8" s="8"/>
      <c r="L8" s="8"/>
      <c r="M8" s="8"/>
      <c r="N8" s="8"/>
      <c r="O8" s="8"/>
      <c r="P8" s="8"/>
      <c r="Q8" s="8"/>
      <c r="R8" s="8"/>
      <c r="S8" s="8"/>
      <c r="T8" s="8"/>
      <c r="U8" s="8"/>
      <c r="V8" s="8"/>
      <c r="W8" s="8"/>
      <c r="X8" s="8"/>
      <c r="Y8" s="8"/>
      <c r="Z8" s="8"/>
    </row>
    <row r="9" spans="1:26" ht="15.75" customHeight="1">
      <c r="A9" s="186" t="s">
        <v>770</v>
      </c>
      <c r="B9" s="129"/>
      <c r="C9" s="129"/>
      <c r="D9" s="131"/>
      <c r="E9" s="187">
        <v>1</v>
      </c>
      <c r="F9" s="8"/>
      <c r="G9" s="8"/>
      <c r="H9" s="8"/>
      <c r="I9" s="8"/>
      <c r="J9" s="8"/>
      <c r="K9" s="8"/>
      <c r="L9" s="8"/>
      <c r="M9" s="8"/>
      <c r="N9" s="8"/>
      <c r="O9" s="8"/>
      <c r="P9" s="8"/>
      <c r="Q9" s="8"/>
      <c r="R9" s="8"/>
      <c r="S9" s="8"/>
      <c r="T9" s="8"/>
      <c r="U9" s="8"/>
      <c r="V9" s="8"/>
      <c r="W9" s="8"/>
      <c r="X9" s="8"/>
      <c r="Y9" s="8"/>
      <c r="Z9" s="8"/>
    </row>
    <row r="10" spans="1:26" ht="15.75" customHeight="1">
      <c r="A10" s="186" t="s">
        <v>771</v>
      </c>
      <c r="B10" s="129"/>
      <c r="C10" s="129"/>
      <c r="D10" s="131">
        <v>1.3100000000000001E-2</v>
      </c>
      <c r="E10" s="187">
        <v>3</v>
      </c>
      <c r="F10" s="8"/>
      <c r="G10" s="8"/>
      <c r="H10" s="8"/>
      <c r="I10" s="8"/>
      <c r="J10" s="8"/>
      <c r="K10" s="8"/>
      <c r="L10" s="8"/>
      <c r="M10" s="8"/>
      <c r="N10" s="8"/>
      <c r="O10" s="8"/>
      <c r="P10" s="8"/>
      <c r="Q10" s="8"/>
      <c r="R10" s="8"/>
      <c r="S10" s="8"/>
      <c r="T10" s="8"/>
      <c r="U10" s="8"/>
      <c r="V10" s="8"/>
      <c r="W10" s="8"/>
      <c r="X10" s="8"/>
      <c r="Y10" s="8"/>
      <c r="Z10" s="8"/>
    </row>
    <row r="11" spans="1:26" ht="15.75" customHeight="1">
      <c r="A11" s="186" t="s">
        <v>772</v>
      </c>
      <c r="B11" s="129"/>
      <c r="C11" s="129"/>
      <c r="D11" s="131"/>
      <c r="E11" s="187">
        <v>4</v>
      </c>
      <c r="F11" s="8"/>
      <c r="G11" s="8"/>
      <c r="H11" s="8"/>
      <c r="I11" s="8"/>
      <c r="J11" s="8"/>
      <c r="K11" s="8"/>
      <c r="L11" s="8"/>
      <c r="M11" s="8"/>
      <c r="N11" s="8"/>
      <c r="O11" s="8"/>
      <c r="P11" s="8"/>
      <c r="Q11" s="8"/>
      <c r="R11" s="8"/>
      <c r="S11" s="8"/>
      <c r="T11" s="8"/>
      <c r="U11" s="8"/>
      <c r="V11" s="8"/>
      <c r="W11" s="8"/>
      <c r="X11" s="8"/>
      <c r="Y11" s="8"/>
      <c r="Z11" s="8"/>
    </row>
    <row r="12" spans="1:26" ht="15.75" customHeight="1">
      <c r="A12" s="186" t="s">
        <v>773</v>
      </c>
      <c r="B12" s="129"/>
      <c r="C12" s="129"/>
      <c r="D12" s="131">
        <v>0</v>
      </c>
      <c r="E12" s="187">
        <v>5</v>
      </c>
      <c r="F12" s="8"/>
      <c r="G12" s="8"/>
      <c r="H12" s="8"/>
      <c r="I12" s="8"/>
      <c r="J12" s="8"/>
      <c r="K12" s="8"/>
      <c r="L12" s="8"/>
      <c r="M12" s="8"/>
      <c r="N12" s="8"/>
      <c r="O12" s="8"/>
      <c r="P12" s="8"/>
      <c r="Q12" s="8"/>
      <c r="R12" s="8"/>
      <c r="S12" s="8"/>
      <c r="T12" s="8"/>
      <c r="U12" s="8"/>
      <c r="V12" s="8"/>
      <c r="W12" s="8"/>
      <c r="X12" s="8"/>
      <c r="Y12" s="8"/>
      <c r="Z12" s="8"/>
    </row>
    <row r="13" spans="1:26" ht="15.75" customHeight="1">
      <c r="A13" s="186" t="s">
        <v>774</v>
      </c>
      <c r="B13" s="129"/>
      <c r="C13" s="129"/>
      <c r="D13" s="131">
        <v>1.6899999999999998E-2</v>
      </c>
      <c r="E13" s="187">
        <v>9</v>
      </c>
      <c r="F13" s="8"/>
      <c r="G13" s="8"/>
      <c r="H13" s="8"/>
      <c r="I13" s="8"/>
      <c r="J13" s="8"/>
      <c r="K13" s="8"/>
      <c r="L13" s="8"/>
      <c r="M13" s="8"/>
      <c r="N13" s="8"/>
      <c r="O13" s="8"/>
      <c r="P13" s="8"/>
      <c r="Q13" s="8"/>
      <c r="R13" s="8"/>
      <c r="S13" s="8"/>
      <c r="T13" s="8"/>
      <c r="U13" s="8"/>
      <c r="V13" s="8"/>
      <c r="W13" s="8"/>
      <c r="X13" s="8"/>
      <c r="Y13" s="8"/>
      <c r="Z13" s="8"/>
    </row>
    <row r="14" spans="1:26" ht="15.75" customHeight="1">
      <c r="A14" s="186" t="s">
        <v>775</v>
      </c>
      <c r="B14" s="129"/>
      <c r="C14" s="129"/>
      <c r="D14" s="131"/>
      <c r="E14" s="187">
        <v>10</v>
      </c>
      <c r="F14" s="8"/>
      <c r="G14" s="8"/>
      <c r="H14" s="8"/>
      <c r="I14" s="8"/>
      <c r="J14" s="8"/>
      <c r="K14" s="8"/>
      <c r="L14" s="8"/>
      <c r="M14" s="8"/>
      <c r="N14" s="8"/>
      <c r="O14" s="8"/>
      <c r="P14" s="8"/>
      <c r="Q14" s="8"/>
      <c r="R14" s="8"/>
      <c r="S14" s="8"/>
      <c r="T14" s="8"/>
      <c r="U14" s="8"/>
      <c r="V14" s="8"/>
      <c r="W14" s="8"/>
      <c r="X14" s="8"/>
      <c r="Y14" s="8"/>
      <c r="Z14" s="8"/>
    </row>
    <row r="15" spans="1:26" ht="15.75" customHeight="1">
      <c r="A15" s="186" t="s">
        <v>776</v>
      </c>
      <c r="B15" s="129"/>
      <c r="C15" s="129"/>
      <c r="D15" s="131">
        <v>3.2000000000000001E-2</v>
      </c>
      <c r="E15" s="187">
        <v>11</v>
      </c>
      <c r="F15" s="8"/>
      <c r="G15" s="8"/>
      <c r="H15" s="8"/>
      <c r="I15" s="8"/>
      <c r="J15" s="8"/>
      <c r="K15" s="8"/>
      <c r="L15" s="8"/>
      <c r="M15" s="8"/>
      <c r="N15" s="8"/>
      <c r="O15" s="8"/>
      <c r="P15" s="8"/>
      <c r="Q15" s="8"/>
      <c r="R15" s="8"/>
      <c r="S15" s="8"/>
      <c r="T15" s="8"/>
      <c r="U15" s="8"/>
      <c r="V15" s="8"/>
      <c r="W15" s="8"/>
      <c r="X15" s="8"/>
      <c r="Y15" s="8"/>
      <c r="Z15" s="8"/>
    </row>
    <row r="16" spans="1:26" ht="15.75" customHeight="1">
      <c r="A16" s="186" t="s">
        <v>777</v>
      </c>
      <c r="B16" s="129"/>
      <c r="C16" s="129"/>
      <c r="D16" s="131"/>
      <c r="E16" s="187">
        <v>12</v>
      </c>
      <c r="F16" s="8"/>
      <c r="G16" s="8"/>
      <c r="H16" s="8"/>
      <c r="I16" s="8"/>
      <c r="J16" s="8"/>
      <c r="K16" s="8"/>
      <c r="L16" s="8"/>
      <c r="M16" s="8"/>
      <c r="N16" s="8"/>
      <c r="O16" s="8"/>
      <c r="P16" s="8"/>
      <c r="Q16" s="8"/>
      <c r="R16" s="8"/>
      <c r="S16" s="8"/>
      <c r="T16" s="8"/>
      <c r="U16" s="8"/>
      <c r="V16" s="8"/>
      <c r="W16" s="8"/>
      <c r="X16" s="8"/>
      <c r="Y16" s="8"/>
      <c r="Z16" s="8"/>
    </row>
    <row r="17" spans="1:26" ht="15.75" customHeight="1">
      <c r="A17" s="186" t="s">
        <v>778</v>
      </c>
      <c r="B17" s="129"/>
      <c r="C17" s="129"/>
      <c r="D17" s="131">
        <v>8.2000000000000003E-2</v>
      </c>
      <c r="E17" s="187">
        <v>13</v>
      </c>
      <c r="F17" s="8"/>
      <c r="G17" s="8"/>
      <c r="H17" s="8"/>
      <c r="I17" s="8"/>
      <c r="J17" s="8"/>
      <c r="K17" s="8"/>
      <c r="L17" s="8"/>
      <c r="M17" s="8"/>
      <c r="N17" s="8"/>
      <c r="O17" s="8"/>
      <c r="P17" s="8"/>
      <c r="Q17" s="8"/>
      <c r="R17" s="8"/>
      <c r="S17" s="8"/>
      <c r="T17" s="8"/>
      <c r="U17" s="8"/>
      <c r="V17" s="8"/>
      <c r="W17" s="8"/>
      <c r="X17" s="8"/>
      <c r="Y17" s="8"/>
      <c r="Z17" s="8"/>
    </row>
    <row r="18" spans="1:26" ht="15.75" customHeight="1">
      <c r="A18" s="186" t="s">
        <v>779</v>
      </c>
      <c r="B18" s="129"/>
      <c r="C18" s="129"/>
      <c r="D18" s="131">
        <v>0.01</v>
      </c>
      <c r="E18" s="187">
        <v>14</v>
      </c>
      <c r="F18" s="8"/>
      <c r="G18" s="8"/>
      <c r="H18" s="8"/>
      <c r="I18" s="8"/>
      <c r="J18" s="8"/>
      <c r="K18" s="8"/>
      <c r="L18" s="8"/>
      <c r="M18" s="8"/>
      <c r="N18" s="8"/>
      <c r="O18" s="8"/>
      <c r="P18" s="8"/>
      <c r="Q18" s="8"/>
      <c r="R18" s="8"/>
      <c r="S18" s="8"/>
      <c r="T18" s="8"/>
      <c r="U18" s="8"/>
      <c r="V18" s="8"/>
      <c r="W18" s="8"/>
      <c r="X18" s="8"/>
      <c r="Y18" s="8"/>
      <c r="Z18" s="8"/>
    </row>
    <row r="19" spans="1:26" ht="15.75" customHeight="1">
      <c r="A19" s="186" t="s">
        <v>780</v>
      </c>
      <c r="B19" s="129"/>
      <c r="C19" s="129"/>
      <c r="D19" s="131"/>
      <c r="E19" s="187">
        <v>15</v>
      </c>
      <c r="F19" s="8"/>
      <c r="G19" s="8"/>
      <c r="H19" s="8"/>
      <c r="I19" s="8"/>
      <c r="J19" s="8"/>
      <c r="K19" s="8"/>
      <c r="L19" s="8"/>
      <c r="M19" s="8"/>
      <c r="N19" s="8"/>
      <c r="O19" s="8"/>
      <c r="P19" s="8"/>
      <c r="Q19" s="8"/>
      <c r="R19" s="8"/>
      <c r="S19" s="8"/>
      <c r="T19" s="8"/>
      <c r="U19" s="8"/>
      <c r="V19" s="8"/>
      <c r="W19" s="8"/>
      <c r="X19" s="8"/>
      <c r="Y19" s="8"/>
      <c r="Z19" s="8"/>
    </row>
    <row r="20" spans="1:26" ht="15.75" customHeight="1">
      <c r="A20" s="186" t="s">
        <v>781</v>
      </c>
      <c r="B20" s="129"/>
      <c r="C20" s="129"/>
      <c r="D20" s="131">
        <v>4.5199999999999997E-2</v>
      </c>
      <c r="E20" s="187">
        <v>16</v>
      </c>
      <c r="F20" s="8"/>
      <c r="G20" s="8"/>
      <c r="H20" s="8"/>
      <c r="I20" s="8"/>
      <c r="J20" s="8"/>
      <c r="K20" s="8"/>
      <c r="L20" s="8"/>
      <c r="M20" s="8"/>
      <c r="N20" s="8"/>
      <c r="O20" s="8"/>
      <c r="P20" s="8"/>
      <c r="Q20" s="8"/>
      <c r="R20" s="8"/>
      <c r="S20" s="8"/>
      <c r="T20" s="8"/>
      <c r="U20" s="8"/>
      <c r="V20" s="8"/>
      <c r="W20" s="8"/>
      <c r="X20" s="8"/>
      <c r="Y20" s="8"/>
      <c r="Z20" s="8"/>
    </row>
    <row r="21" spans="1:26" ht="15.75" customHeight="1">
      <c r="A21" s="186" t="s">
        <v>782</v>
      </c>
      <c r="B21" s="129"/>
      <c r="C21" s="129"/>
      <c r="D21" s="131"/>
      <c r="E21" s="187">
        <v>19</v>
      </c>
      <c r="F21" s="8"/>
      <c r="G21" s="8"/>
      <c r="H21" s="8"/>
      <c r="I21" s="8"/>
      <c r="J21" s="8"/>
      <c r="K21" s="8"/>
      <c r="L21" s="8"/>
      <c r="M21" s="8"/>
      <c r="N21" s="8"/>
      <c r="O21" s="8"/>
      <c r="P21" s="8"/>
      <c r="Q21" s="8"/>
      <c r="R21" s="8"/>
      <c r="S21" s="8"/>
      <c r="T21" s="8"/>
      <c r="U21" s="8"/>
      <c r="V21" s="8"/>
      <c r="W21" s="8"/>
      <c r="X21" s="8"/>
      <c r="Y21" s="8"/>
      <c r="Z21" s="8"/>
    </row>
    <row r="22" spans="1:26" ht="15.75" customHeight="1">
      <c r="A22" s="186" t="s">
        <v>783</v>
      </c>
      <c r="B22" s="129"/>
      <c r="C22" s="129"/>
      <c r="D22" s="131"/>
      <c r="E22" s="187">
        <v>22</v>
      </c>
      <c r="F22" s="8"/>
      <c r="G22" s="8"/>
      <c r="H22" s="8"/>
      <c r="I22" s="8"/>
      <c r="J22" s="8"/>
      <c r="K22" s="8"/>
      <c r="L22" s="8"/>
      <c r="M22" s="8"/>
      <c r="N22" s="8"/>
      <c r="O22" s="8"/>
      <c r="P22" s="8"/>
      <c r="Q22" s="8"/>
      <c r="R22" s="8"/>
      <c r="S22" s="8"/>
      <c r="T22" s="8"/>
      <c r="U22" s="8"/>
      <c r="V22" s="8"/>
      <c r="W22" s="8"/>
      <c r="X22" s="8"/>
      <c r="Y22" s="8"/>
      <c r="Z22" s="8"/>
    </row>
    <row r="23" spans="1:26" ht="15.75" customHeight="1">
      <c r="A23" s="186" t="s">
        <v>226</v>
      </c>
      <c r="B23" s="129"/>
      <c r="C23" s="129"/>
      <c r="D23" s="131">
        <v>2.58E-2</v>
      </c>
      <c r="E23" s="187">
        <v>23</v>
      </c>
      <c r="F23" s="8"/>
      <c r="G23" s="8"/>
      <c r="H23" s="8"/>
      <c r="I23" s="8"/>
      <c r="J23" s="8"/>
      <c r="K23" s="8"/>
      <c r="L23" s="8"/>
      <c r="M23" s="8"/>
      <c r="N23" s="8"/>
      <c r="O23" s="8"/>
      <c r="P23" s="8"/>
      <c r="Q23" s="8"/>
      <c r="R23" s="8"/>
      <c r="S23" s="8"/>
      <c r="T23" s="8"/>
      <c r="U23" s="8"/>
      <c r="V23" s="8"/>
      <c r="W23" s="8"/>
      <c r="X23" s="8"/>
      <c r="Y23" s="8"/>
      <c r="Z23" s="8"/>
    </row>
    <row r="24" spans="1:26" ht="15.75" customHeight="1">
      <c r="A24" s="186" t="s">
        <v>784</v>
      </c>
      <c r="B24" s="129"/>
      <c r="C24" s="129"/>
      <c r="D24" s="131">
        <v>0.01</v>
      </c>
      <c r="E24" s="187">
        <v>24</v>
      </c>
      <c r="F24" s="8"/>
      <c r="G24" s="8"/>
      <c r="H24" s="8"/>
      <c r="I24" s="8"/>
      <c r="J24" s="8"/>
      <c r="K24" s="8"/>
      <c r="L24" s="8"/>
      <c r="M24" s="8"/>
      <c r="N24" s="8"/>
      <c r="O24" s="8"/>
      <c r="P24" s="8"/>
      <c r="Q24" s="8"/>
      <c r="R24" s="8"/>
      <c r="S24" s="8"/>
      <c r="T24" s="8"/>
      <c r="U24" s="8"/>
      <c r="V24" s="8"/>
      <c r="W24" s="8"/>
      <c r="X24" s="8"/>
      <c r="Y24" s="8"/>
      <c r="Z24" s="8"/>
    </row>
    <row r="25" spans="1:26" ht="15.75" customHeight="1">
      <c r="A25" s="186" t="s">
        <v>785</v>
      </c>
      <c r="B25" s="129"/>
      <c r="C25" s="129"/>
      <c r="D25" s="131"/>
      <c r="E25" s="187">
        <v>25</v>
      </c>
      <c r="F25" s="8"/>
      <c r="G25" s="8"/>
      <c r="H25" s="8"/>
      <c r="I25" s="8"/>
      <c r="J25" s="8"/>
      <c r="K25" s="8"/>
      <c r="L25" s="8"/>
      <c r="M25" s="8"/>
      <c r="N25" s="8"/>
      <c r="O25" s="8"/>
      <c r="P25" s="8"/>
      <c r="Q25" s="8"/>
      <c r="R25" s="8"/>
      <c r="S25" s="8"/>
      <c r="T25" s="8"/>
      <c r="U25" s="8"/>
      <c r="V25" s="8"/>
      <c r="W25" s="8"/>
      <c r="X25" s="8"/>
      <c r="Y25" s="8"/>
      <c r="Z25" s="8"/>
    </row>
    <row r="26" spans="1:26" ht="15.75" customHeight="1">
      <c r="A26" s="186" t="s">
        <v>786</v>
      </c>
      <c r="B26" s="129"/>
      <c r="C26" s="129"/>
      <c r="D26" s="131">
        <v>0.1167</v>
      </c>
      <c r="E26" s="187">
        <v>26</v>
      </c>
      <c r="F26" s="8"/>
      <c r="G26" s="8"/>
      <c r="H26" s="8"/>
      <c r="I26" s="8"/>
      <c r="J26" s="8"/>
      <c r="K26" s="8"/>
      <c r="L26" s="8"/>
      <c r="M26" s="8"/>
      <c r="N26" s="8"/>
      <c r="O26" s="8"/>
      <c r="P26" s="8"/>
      <c r="Q26" s="8"/>
      <c r="R26" s="8"/>
      <c r="S26" s="8"/>
      <c r="T26" s="8"/>
      <c r="U26" s="8"/>
      <c r="V26" s="8"/>
      <c r="W26" s="8"/>
      <c r="X26" s="8"/>
      <c r="Y26" s="8"/>
      <c r="Z26" s="8"/>
    </row>
    <row r="27" spans="1:26" ht="15.75" customHeight="1">
      <c r="A27" s="186" t="s">
        <v>787</v>
      </c>
      <c r="B27" s="129"/>
      <c r="C27" s="129"/>
      <c r="D27" s="131">
        <v>3.2000000000000001E-2</v>
      </c>
      <c r="E27" s="187">
        <v>27</v>
      </c>
      <c r="F27" s="8"/>
      <c r="G27" s="8"/>
      <c r="H27" s="8"/>
      <c r="I27" s="8"/>
      <c r="J27" s="8"/>
      <c r="K27" s="8"/>
      <c r="L27" s="8"/>
      <c r="M27" s="8"/>
      <c r="N27" s="8"/>
      <c r="O27" s="8"/>
      <c r="P27" s="8"/>
      <c r="Q27" s="8"/>
      <c r="R27" s="8"/>
      <c r="S27" s="8"/>
      <c r="T27" s="8"/>
      <c r="U27" s="8"/>
      <c r="V27" s="8"/>
      <c r="W27" s="8"/>
      <c r="X27" s="8"/>
      <c r="Y27" s="8"/>
      <c r="Z27" s="8"/>
    </row>
    <row r="28" spans="1:26" ht="15.75" customHeight="1">
      <c r="A28" s="186" t="s">
        <v>788</v>
      </c>
      <c r="B28" s="129"/>
      <c r="C28" s="129"/>
      <c r="D28" s="131"/>
      <c r="E28" s="187" t="s">
        <v>789</v>
      </c>
      <c r="F28" s="8"/>
      <c r="G28" s="8"/>
      <c r="H28" s="8"/>
      <c r="I28" s="8"/>
      <c r="J28" s="8"/>
      <c r="K28" s="8"/>
      <c r="L28" s="8"/>
      <c r="M28" s="8"/>
      <c r="N28" s="8"/>
      <c r="O28" s="8"/>
      <c r="P28" s="8"/>
      <c r="Q28" s="8"/>
      <c r="R28" s="8"/>
      <c r="S28" s="8"/>
      <c r="T28" s="8"/>
      <c r="U28" s="8"/>
      <c r="V28" s="8"/>
      <c r="W28" s="8"/>
      <c r="X28" s="8"/>
      <c r="Y28" s="8"/>
      <c r="Z28" s="8"/>
    </row>
    <row r="29" spans="1:26" ht="15.75" customHeight="1">
      <c r="A29" s="186" t="s">
        <v>790</v>
      </c>
      <c r="B29" s="129"/>
      <c r="C29" s="129"/>
      <c r="D29" s="131">
        <v>2.1999999999999999E-2</v>
      </c>
      <c r="E29" s="187">
        <v>30</v>
      </c>
      <c r="F29" s="8"/>
      <c r="G29" s="8"/>
      <c r="H29" s="8"/>
      <c r="I29" s="8"/>
      <c r="J29" s="8"/>
      <c r="K29" s="8"/>
      <c r="L29" s="8"/>
      <c r="M29" s="8"/>
      <c r="N29" s="8"/>
      <c r="O29" s="8"/>
      <c r="P29" s="8"/>
      <c r="Q29" s="8"/>
      <c r="R29" s="8"/>
      <c r="S29" s="8"/>
      <c r="T29" s="8"/>
      <c r="U29" s="8"/>
      <c r="V29" s="8"/>
      <c r="W29" s="8"/>
      <c r="X29" s="8"/>
      <c r="Y29" s="8"/>
      <c r="Z29" s="8"/>
    </row>
    <row r="30" spans="1:26" ht="15.75" customHeight="1">
      <c r="A30" s="186" t="s">
        <v>791</v>
      </c>
      <c r="B30" s="129"/>
      <c r="C30" s="129"/>
      <c r="D30" s="131">
        <v>5.1999999999999998E-2</v>
      </c>
      <c r="E30" s="187">
        <v>31</v>
      </c>
      <c r="F30" s="8"/>
      <c r="G30" s="8"/>
      <c r="H30" s="8"/>
      <c r="I30" s="8"/>
      <c r="J30" s="8"/>
      <c r="K30" s="8"/>
      <c r="L30" s="8"/>
      <c r="M30" s="8"/>
      <c r="N30" s="8"/>
      <c r="O30" s="8"/>
      <c r="P30" s="8"/>
      <c r="Q30" s="8"/>
      <c r="R30" s="8"/>
      <c r="S30" s="8"/>
      <c r="T30" s="8"/>
      <c r="U30" s="8"/>
      <c r="V30" s="8"/>
      <c r="W30" s="8"/>
      <c r="X30" s="8"/>
      <c r="Y30" s="8"/>
      <c r="Z30" s="8"/>
    </row>
    <row r="31" spans="1:26" ht="15.75" customHeight="1">
      <c r="A31" s="186" t="s">
        <v>792</v>
      </c>
      <c r="B31" s="129"/>
      <c r="C31" s="129"/>
      <c r="D31" s="131">
        <v>2.4400000000000002E-2</v>
      </c>
      <c r="E31" s="187">
        <v>38</v>
      </c>
      <c r="F31" s="8"/>
      <c r="G31" s="8"/>
      <c r="H31" s="8"/>
      <c r="I31" s="8"/>
      <c r="J31" s="8"/>
      <c r="K31" s="8"/>
      <c r="L31" s="8"/>
      <c r="M31" s="8"/>
      <c r="N31" s="8"/>
      <c r="O31" s="8"/>
      <c r="P31" s="8"/>
      <c r="Q31" s="8"/>
      <c r="R31" s="8"/>
      <c r="S31" s="8"/>
      <c r="T31" s="8"/>
      <c r="U31" s="8"/>
      <c r="V31" s="8"/>
      <c r="W31" s="8"/>
      <c r="X31" s="8"/>
      <c r="Y31" s="8"/>
      <c r="Z31" s="8"/>
    </row>
    <row r="32" spans="1:26" ht="15.75" customHeight="1">
      <c r="A32" s="186" t="s">
        <v>793</v>
      </c>
      <c r="B32" s="129"/>
      <c r="C32" s="129"/>
      <c r="D32" s="131"/>
      <c r="E32" s="187">
        <v>39</v>
      </c>
      <c r="F32" s="8"/>
      <c r="G32" s="8"/>
      <c r="H32" s="8"/>
      <c r="I32" s="8"/>
      <c r="J32" s="8"/>
      <c r="K32" s="8"/>
      <c r="L32" s="8"/>
      <c r="M32" s="8"/>
      <c r="N32" s="8"/>
      <c r="O32" s="8"/>
      <c r="P32" s="8"/>
      <c r="Q32" s="8"/>
      <c r="R32" s="8"/>
      <c r="S32" s="8"/>
      <c r="T32" s="8"/>
      <c r="U32" s="8"/>
      <c r="V32" s="8"/>
      <c r="W32" s="8"/>
      <c r="X32" s="8"/>
      <c r="Y32" s="8"/>
      <c r="Z32" s="8"/>
    </row>
    <row r="33" spans="1:26" ht="15.75" customHeight="1">
      <c r="A33" s="186" t="s">
        <v>794</v>
      </c>
      <c r="B33" s="129"/>
      <c r="C33" s="129"/>
      <c r="D33" s="131">
        <v>2.1999999999999999E-2</v>
      </c>
      <c r="E33" s="187">
        <v>40</v>
      </c>
      <c r="F33" s="8"/>
      <c r="G33" s="8"/>
      <c r="H33" s="8"/>
      <c r="I33" s="8"/>
      <c r="J33" s="8"/>
      <c r="K33" s="8"/>
      <c r="L33" s="8"/>
      <c r="M33" s="8"/>
      <c r="N33" s="8"/>
      <c r="O33" s="8"/>
      <c r="P33" s="8"/>
      <c r="Q33" s="8"/>
      <c r="R33" s="8"/>
      <c r="S33" s="8"/>
      <c r="T33" s="8"/>
      <c r="U33" s="8"/>
      <c r="V33" s="8"/>
      <c r="W33" s="8"/>
      <c r="X33" s="8"/>
      <c r="Y33" s="8"/>
      <c r="Z33" s="8"/>
    </row>
    <row r="34" spans="1:26" ht="15.75" customHeight="1">
      <c r="A34" s="186" t="s">
        <v>795</v>
      </c>
      <c r="B34" s="129"/>
      <c r="C34" s="129"/>
      <c r="D34" s="131"/>
      <c r="E34" s="187">
        <v>41</v>
      </c>
      <c r="F34" s="8"/>
      <c r="G34" s="8"/>
      <c r="H34" s="8"/>
      <c r="I34" s="8"/>
      <c r="J34" s="8"/>
      <c r="K34" s="8"/>
      <c r="L34" s="8"/>
      <c r="M34" s="8"/>
      <c r="N34" s="8"/>
      <c r="O34" s="8"/>
      <c r="P34" s="8"/>
      <c r="Q34" s="8"/>
      <c r="R34" s="8"/>
      <c r="S34" s="8"/>
      <c r="T34" s="8"/>
      <c r="U34" s="8"/>
      <c r="V34" s="8"/>
      <c r="W34" s="8"/>
      <c r="X34" s="8"/>
      <c r="Y34" s="8"/>
      <c r="Z34" s="8"/>
    </row>
    <row r="35" spans="1:26" ht="15.75" customHeight="1">
      <c r="A35" s="186" t="s">
        <v>796</v>
      </c>
      <c r="B35" s="129"/>
      <c r="C35" s="129"/>
      <c r="D35" s="131">
        <v>5.3999999999999999E-2</v>
      </c>
      <c r="E35" s="187">
        <v>42</v>
      </c>
      <c r="F35" s="8"/>
      <c r="G35" s="8"/>
      <c r="H35" s="8"/>
      <c r="I35" s="8"/>
      <c r="J35" s="8"/>
      <c r="K35" s="8"/>
      <c r="L35" s="8"/>
      <c r="M35" s="8"/>
      <c r="N35" s="8"/>
      <c r="O35" s="8"/>
      <c r="P35" s="8"/>
      <c r="Q35" s="8"/>
      <c r="R35" s="8"/>
      <c r="S35" s="8"/>
      <c r="T35" s="8"/>
      <c r="U35" s="8"/>
      <c r="V35" s="8"/>
      <c r="W35" s="8"/>
      <c r="X35" s="8"/>
      <c r="Y35" s="8"/>
      <c r="Z35" s="8"/>
    </row>
    <row r="36" spans="1:26" ht="15.75" customHeight="1">
      <c r="A36" s="186" t="s">
        <v>797</v>
      </c>
      <c r="B36" s="129"/>
      <c r="C36" s="129"/>
      <c r="D36" s="131"/>
      <c r="E36" s="187">
        <v>43</v>
      </c>
      <c r="F36" s="8"/>
      <c r="G36" s="8"/>
      <c r="H36" s="8"/>
      <c r="I36" s="8"/>
      <c r="J36" s="8"/>
      <c r="K36" s="8"/>
      <c r="L36" s="8"/>
      <c r="M36" s="8"/>
      <c r="N36" s="8"/>
      <c r="O36" s="8"/>
      <c r="P36" s="8"/>
      <c r="Q36" s="8"/>
      <c r="R36" s="8"/>
      <c r="S36" s="8"/>
      <c r="T36" s="8"/>
      <c r="U36" s="8"/>
      <c r="V36" s="8"/>
      <c r="W36" s="8"/>
      <c r="X36" s="8"/>
      <c r="Y36" s="8"/>
      <c r="Z36" s="8"/>
    </row>
    <row r="37" spans="1:26" ht="15.75" customHeight="1">
      <c r="A37" s="186" t="s">
        <v>798</v>
      </c>
      <c r="B37" s="129"/>
      <c r="C37" s="129"/>
      <c r="D37" s="131"/>
      <c r="E37" s="187">
        <v>44</v>
      </c>
      <c r="F37" s="8"/>
      <c r="G37" s="8"/>
      <c r="H37" s="8"/>
      <c r="I37" s="8"/>
      <c r="J37" s="8"/>
      <c r="K37" s="8"/>
      <c r="L37" s="8"/>
      <c r="M37" s="8"/>
      <c r="N37" s="8"/>
      <c r="O37" s="8"/>
      <c r="P37" s="8"/>
      <c r="Q37" s="8"/>
      <c r="R37" s="8"/>
      <c r="S37" s="8"/>
      <c r="T37" s="8"/>
      <c r="U37" s="8"/>
      <c r="V37" s="8"/>
      <c r="W37" s="8"/>
      <c r="X37" s="8"/>
      <c r="Y37" s="8"/>
      <c r="Z37" s="8"/>
    </row>
    <row r="38" spans="1:26" ht="15.75" customHeight="1">
      <c r="A38" s="186" t="s">
        <v>799</v>
      </c>
      <c r="B38" s="129"/>
      <c r="C38" s="129"/>
      <c r="D38" s="131">
        <v>8.2000000000000003E-2</v>
      </c>
      <c r="E38" s="187">
        <v>45</v>
      </c>
      <c r="F38" s="8"/>
      <c r="G38" s="8"/>
      <c r="H38" s="8"/>
      <c r="I38" s="8"/>
      <c r="J38" s="8"/>
      <c r="K38" s="8"/>
      <c r="L38" s="8"/>
      <c r="M38" s="8"/>
      <c r="N38" s="8"/>
      <c r="O38" s="8"/>
      <c r="P38" s="8"/>
      <c r="Q38" s="8"/>
      <c r="R38" s="8"/>
      <c r="S38" s="8"/>
      <c r="T38" s="8"/>
      <c r="U38" s="8"/>
      <c r="V38" s="8"/>
      <c r="W38" s="8"/>
      <c r="X38" s="8"/>
      <c r="Y38" s="8"/>
      <c r="Z38" s="8"/>
    </row>
    <row r="39" spans="1:26" ht="15.75" customHeight="1">
      <c r="A39" s="186" t="s">
        <v>800</v>
      </c>
      <c r="B39" s="129"/>
      <c r="C39" s="129"/>
      <c r="D39" s="131"/>
      <c r="E39" s="187">
        <v>46</v>
      </c>
      <c r="F39" s="8"/>
      <c r="G39" s="8"/>
      <c r="H39" s="8"/>
      <c r="I39" s="8"/>
      <c r="J39" s="8"/>
      <c r="K39" s="8"/>
      <c r="L39" s="8"/>
      <c r="M39" s="8"/>
      <c r="N39" s="8"/>
      <c r="O39" s="8"/>
      <c r="P39" s="8"/>
      <c r="Q39" s="8"/>
      <c r="R39" s="8"/>
      <c r="S39" s="8"/>
      <c r="T39" s="8"/>
      <c r="U39" s="8"/>
      <c r="V39" s="8"/>
      <c r="W39" s="8"/>
      <c r="X39" s="8"/>
      <c r="Y39" s="8"/>
      <c r="Z39" s="8"/>
    </row>
    <row r="40" spans="1:26" ht="15.75" customHeight="1">
      <c r="A40" s="186" t="s">
        <v>801</v>
      </c>
      <c r="B40" s="129"/>
      <c r="C40" s="129"/>
      <c r="D40" s="131"/>
      <c r="E40" s="187">
        <v>47</v>
      </c>
      <c r="F40" s="8"/>
      <c r="G40" s="8"/>
      <c r="H40" s="8"/>
      <c r="I40" s="8"/>
      <c r="J40" s="8"/>
      <c r="K40" s="8"/>
      <c r="L40" s="8"/>
      <c r="M40" s="8"/>
      <c r="N40" s="8"/>
      <c r="O40" s="8"/>
      <c r="P40" s="8"/>
      <c r="Q40" s="8"/>
      <c r="R40" s="8"/>
      <c r="S40" s="8"/>
      <c r="T40" s="8"/>
      <c r="U40" s="8"/>
      <c r="V40" s="8"/>
      <c r="W40" s="8"/>
      <c r="X40" s="8"/>
      <c r="Y40" s="8"/>
      <c r="Z40" s="8"/>
    </row>
    <row r="41" spans="1:26" ht="15.75" customHeight="1">
      <c r="A41" s="186" t="s">
        <v>802</v>
      </c>
      <c r="B41" s="129"/>
      <c r="C41" s="129"/>
      <c r="D41" s="131"/>
      <c r="E41" s="187">
        <v>48</v>
      </c>
      <c r="F41" s="8"/>
      <c r="G41" s="8"/>
      <c r="H41" s="8"/>
      <c r="I41" s="8"/>
      <c r="J41" s="8"/>
      <c r="K41" s="8"/>
      <c r="L41" s="8"/>
      <c r="M41" s="8"/>
      <c r="N41" s="8"/>
      <c r="O41" s="8"/>
      <c r="P41" s="8"/>
      <c r="Q41" s="8"/>
      <c r="R41" s="8"/>
      <c r="S41" s="8"/>
      <c r="T41" s="8"/>
      <c r="U41" s="8"/>
      <c r="V41" s="8"/>
      <c r="W41" s="8"/>
      <c r="X41" s="8"/>
      <c r="Y41" s="8"/>
      <c r="Z41" s="8"/>
    </row>
    <row r="42" spans="1:26" ht="15.75" customHeight="1">
      <c r="A42" s="186" t="s">
        <v>803</v>
      </c>
      <c r="B42" s="129"/>
      <c r="C42" s="129"/>
      <c r="D42" s="131"/>
      <c r="E42" s="187">
        <v>49</v>
      </c>
      <c r="F42" s="8"/>
      <c r="G42" s="8"/>
      <c r="H42" s="8"/>
      <c r="I42" s="8"/>
      <c r="J42" s="8"/>
      <c r="K42" s="8"/>
      <c r="L42" s="8"/>
      <c r="M42" s="8"/>
      <c r="N42" s="8"/>
      <c r="O42" s="8"/>
      <c r="P42" s="8"/>
      <c r="Q42" s="8"/>
      <c r="R42" s="8"/>
      <c r="S42" s="8"/>
      <c r="T42" s="8"/>
      <c r="U42" s="8"/>
      <c r="V42" s="8"/>
      <c r="W42" s="8"/>
      <c r="X42" s="8"/>
      <c r="Y42" s="8"/>
      <c r="Z42" s="8"/>
    </row>
    <row r="43" spans="1:26" ht="15.75" customHeight="1">
      <c r="A43" s="186" t="s">
        <v>804</v>
      </c>
      <c r="B43" s="129"/>
      <c r="C43" s="129"/>
      <c r="D43" s="131">
        <v>1.8800000000000001E-2</v>
      </c>
      <c r="E43" s="187">
        <v>50</v>
      </c>
      <c r="F43" s="8"/>
      <c r="G43" s="8"/>
      <c r="H43" s="8"/>
      <c r="I43" s="8"/>
      <c r="J43" s="8"/>
      <c r="K43" s="8"/>
      <c r="L43" s="8"/>
      <c r="M43" s="8"/>
      <c r="N43" s="8"/>
      <c r="O43" s="8"/>
      <c r="P43" s="8"/>
      <c r="Q43" s="8"/>
      <c r="R43" s="8"/>
      <c r="S43" s="8"/>
      <c r="T43" s="8"/>
      <c r="U43" s="8"/>
      <c r="V43" s="8"/>
      <c r="W43" s="8"/>
      <c r="X43" s="8"/>
      <c r="Y43" s="8"/>
      <c r="Z43" s="8"/>
    </row>
    <row r="44" spans="1:26" ht="15.75" customHeight="1">
      <c r="A44" s="186" t="s">
        <v>805</v>
      </c>
      <c r="B44" s="129"/>
      <c r="C44" s="129"/>
      <c r="D44" s="131">
        <v>0.15060000000000001</v>
      </c>
      <c r="E44" s="187">
        <v>51</v>
      </c>
      <c r="F44" s="8"/>
      <c r="G44" s="8"/>
      <c r="H44" s="8"/>
      <c r="I44" s="8"/>
      <c r="J44" s="8"/>
      <c r="K44" s="8"/>
      <c r="L44" s="8"/>
      <c r="M44" s="8"/>
      <c r="N44" s="8"/>
      <c r="O44" s="8"/>
      <c r="P44" s="8"/>
      <c r="Q44" s="8"/>
      <c r="R44" s="8"/>
      <c r="S44" s="8"/>
      <c r="T44" s="8"/>
      <c r="U44" s="8"/>
      <c r="V44" s="8"/>
      <c r="W44" s="8"/>
      <c r="X44" s="8"/>
      <c r="Y44" s="8"/>
      <c r="Z44" s="8"/>
    </row>
    <row r="45" spans="1:26" ht="15.75" customHeight="1">
      <c r="A45" s="186" t="s">
        <v>806</v>
      </c>
      <c r="B45" s="129"/>
      <c r="C45" s="129"/>
      <c r="D45" s="131">
        <v>0.17319999999999999</v>
      </c>
      <c r="E45" s="187">
        <v>52</v>
      </c>
      <c r="F45" s="8"/>
      <c r="G45" s="8"/>
      <c r="H45" s="8"/>
      <c r="I45" s="8"/>
      <c r="J45" s="8"/>
      <c r="K45" s="8"/>
      <c r="L45" s="8"/>
      <c r="M45" s="8"/>
      <c r="N45" s="8"/>
      <c r="O45" s="8"/>
      <c r="P45" s="8"/>
      <c r="Q45" s="8"/>
      <c r="R45" s="8"/>
      <c r="S45" s="8"/>
      <c r="T45" s="8"/>
      <c r="U45" s="8"/>
      <c r="V45" s="8"/>
      <c r="W45" s="8"/>
      <c r="X45" s="8"/>
      <c r="Y45" s="8"/>
      <c r="Z45" s="8"/>
    </row>
    <row r="46" spans="1:26" ht="15.75" customHeight="1">
      <c r="A46" s="186" t="s">
        <v>232</v>
      </c>
      <c r="B46" s="129"/>
      <c r="C46" s="129"/>
      <c r="D46" s="131">
        <v>1.6899999999999998E-2</v>
      </c>
      <c r="E46" s="187">
        <v>54</v>
      </c>
      <c r="F46" s="8"/>
      <c r="G46" s="8"/>
      <c r="H46" s="8"/>
      <c r="I46" s="8"/>
      <c r="J46" s="8"/>
      <c r="K46" s="8"/>
      <c r="L46" s="8"/>
      <c r="M46" s="8"/>
      <c r="N46" s="8"/>
      <c r="O46" s="8"/>
      <c r="P46" s="8"/>
      <c r="Q46" s="8"/>
      <c r="R46" s="8"/>
      <c r="S46" s="8"/>
      <c r="T46" s="8"/>
      <c r="U46" s="8"/>
      <c r="V46" s="8"/>
      <c r="W46" s="8"/>
      <c r="X46" s="8"/>
      <c r="Y46" s="8"/>
      <c r="Z46" s="8"/>
    </row>
    <row r="47" spans="1:26" ht="15.75" customHeight="1">
      <c r="A47" s="188" t="s">
        <v>807</v>
      </c>
      <c r="B47" s="129"/>
      <c r="C47" s="129"/>
      <c r="D47" s="131"/>
      <c r="E47" s="38"/>
      <c r="F47" s="8"/>
      <c r="G47" s="8"/>
      <c r="H47" s="8"/>
      <c r="I47" s="8"/>
      <c r="J47" s="8"/>
      <c r="K47" s="8"/>
      <c r="L47" s="8"/>
      <c r="M47" s="8"/>
      <c r="N47" s="8"/>
      <c r="O47" s="8"/>
      <c r="P47" s="8"/>
      <c r="Q47" s="8"/>
      <c r="R47" s="8"/>
      <c r="S47" s="8"/>
      <c r="T47" s="8"/>
      <c r="U47" s="8"/>
      <c r="V47" s="8"/>
      <c r="W47" s="8"/>
      <c r="X47" s="8"/>
      <c r="Y47" s="8"/>
      <c r="Z47" s="8"/>
    </row>
    <row r="48" spans="1:26" ht="15.75" customHeight="1">
      <c r="A48" s="8"/>
      <c r="B48" s="8"/>
      <c r="C48" s="8"/>
      <c r="D48" s="8"/>
      <c r="E48" s="8"/>
      <c r="F48" s="8"/>
      <c r="G48" s="8"/>
      <c r="H48" s="8"/>
      <c r="I48" s="8"/>
      <c r="J48" s="8"/>
      <c r="K48" s="8"/>
      <c r="L48" s="8"/>
      <c r="M48" s="8"/>
      <c r="N48" s="8"/>
      <c r="O48" s="8"/>
      <c r="P48" s="8"/>
      <c r="Q48" s="8"/>
      <c r="R48" s="8"/>
      <c r="S48" s="8"/>
      <c r="T48" s="8"/>
      <c r="U48" s="8"/>
      <c r="V48" s="8"/>
      <c r="W48" s="8"/>
      <c r="X48" s="8"/>
      <c r="Y48" s="8"/>
      <c r="Z48" s="8"/>
    </row>
    <row r="49" spans="1:26" ht="15.75" customHeight="1">
      <c r="A49" s="8"/>
      <c r="B49" s="8"/>
      <c r="C49" s="8"/>
      <c r="D49" s="8"/>
      <c r="E49" s="8"/>
      <c r="F49" s="8"/>
      <c r="G49" s="8"/>
      <c r="H49" s="8"/>
      <c r="I49" s="8"/>
      <c r="J49" s="8"/>
      <c r="K49" s="8"/>
      <c r="L49" s="8"/>
      <c r="M49" s="8"/>
      <c r="N49" s="8"/>
      <c r="O49" s="8"/>
      <c r="P49" s="8"/>
      <c r="Q49" s="8"/>
      <c r="R49" s="8"/>
      <c r="S49" s="8"/>
      <c r="T49" s="8"/>
      <c r="U49" s="8"/>
      <c r="V49" s="8"/>
      <c r="W49" s="8"/>
      <c r="X49" s="8"/>
      <c r="Y49" s="8"/>
      <c r="Z49" s="8"/>
    </row>
    <row r="50" spans="1:26" ht="15.75" customHeight="1">
      <c r="A50" s="204" t="s">
        <v>808</v>
      </c>
      <c r="B50" s="200"/>
      <c r="C50" s="200"/>
      <c r="D50" s="200"/>
      <c r="E50" s="201"/>
      <c r="F50" s="8"/>
      <c r="G50" s="8"/>
      <c r="H50" s="8"/>
      <c r="I50" s="8"/>
      <c r="J50" s="8"/>
      <c r="K50" s="8"/>
      <c r="L50" s="8"/>
      <c r="M50" s="8"/>
      <c r="N50" s="8"/>
      <c r="O50" s="8"/>
      <c r="P50" s="8"/>
      <c r="Q50" s="8"/>
      <c r="R50" s="8"/>
      <c r="S50" s="8"/>
      <c r="T50" s="8"/>
      <c r="U50" s="8"/>
      <c r="V50" s="8"/>
      <c r="W50" s="8"/>
      <c r="X50" s="8"/>
      <c r="Y50" s="8"/>
      <c r="Z50" s="8"/>
    </row>
    <row r="51" spans="1:26" ht="15.75" customHeight="1">
      <c r="A51" s="8"/>
      <c r="B51" s="8"/>
      <c r="C51" s="8"/>
      <c r="D51" s="8"/>
      <c r="E51" s="8"/>
      <c r="F51" s="8"/>
      <c r="G51" s="8"/>
      <c r="H51" s="8"/>
      <c r="I51" s="8"/>
      <c r="J51" s="8"/>
      <c r="K51" s="8"/>
      <c r="L51" s="8"/>
      <c r="M51" s="8"/>
      <c r="N51" s="8"/>
      <c r="O51" s="8"/>
      <c r="P51" s="8"/>
      <c r="Q51" s="8"/>
      <c r="R51" s="8"/>
      <c r="S51" s="8"/>
      <c r="T51" s="8"/>
      <c r="U51" s="8"/>
      <c r="V51" s="8"/>
      <c r="W51" s="8"/>
      <c r="X51" s="8"/>
      <c r="Y51" s="8"/>
      <c r="Z51" s="8"/>
    </row>
    <row r="52" spans="1:26" ht="15.75" customHeight="1">
      <c r="A52" s="8"/>
      <c r="B52" s="8"/>
      <c r="C52" s="8"/>
      <c r="D52" s="8"/>
      <c r="E52" s="8"/>
      <c r="F52" s="8"/>
      <c r="G52" s="8"/>
      <c r="H52" s="8"/>
      <c r="I52" s="8"/>
      <c r="J52" s="8"/>
      <c r="K52" s="8"/>
      <c r="L52" s="8"/>
      <c r="M52" s="8"/>
      <c r="N52" s="8"/>
      <c r="O52" s="8"/>
      <c r="P52" s="8"/>
      <c r="Q52" s="8"/>
      <c r="R52" s="8"/>
      <c r="S52" s="8"/>
      <c r="T52" s="8"/>
      <c r="U52" s="8"/>
      <c r="V52" s="8"/>
      <c r="W52" s="8"/>
      <c r="X52" s="8"/>
      <c r="Y52" s="8"/>
      <c r="Z52" s="8"/>
    </row>
    <row r="53" spans="1:26" ht="15.75" customHeight="1">
      <c r="A53" s="8"/>
      <c r="B53" s="8"/>
      <c r="C53" s="8"/>
      <c r="D53" s="8"/>
      <c r="E53" s="8"/>
      <c r="F53" s="8"/>
      <c r="G53" s="8"/>
      <c r="H53" s="8"/>
      <c r="I53" s="8"/>
      <c r="J53" s="8"/>
      <c r="K53" s="8"/>
      <c r="L53" s="8"/>
      <c r="M53" s="8"/>
      <c r="N53" s="8"/>
      <c r="O53" s="8"/>
      <c r="P53" s="8"/>
      <c r="Q53" s="8"/>
      <c r="R53" s="8"/>
      <c r="S53" s="8"/>
      <c r="T53" s="8"/>
      <c r="U53" s="8"/>
      <c r="V53" s="8"/>
      <c r="W53" s="8"/>
      <c r="X53" s="8"/>
      <c r="Y53" s="8"/>
      <c r="Z53" s="8"/>
    </row>
    <row r="54" spans="1:26" ht="15.75" customHeight="1">
      <c r="A54" s="8"/>
      <c r="B54" s="8"/>
      <c r="C54" s="8"/>
      <c r="D54" s="8"/>
      <c r="E54" s="8"/>
      <c r="F54" s="8"/>
      <c r="G54" s="8"/>
      <c r="H54" s="8"/>
      <c r="I54" s="8"/>
      <c r="J54" s="8"/>
      <c r="K54" s="8"/>
      <c r="L54" s="8"/>
      <c r="M54" s="8"/>
      <c r="N54" s="8"/>
      <c r="O54" s="8"/>
      <c r="P54" s="8"/>
      <c r="Q54" s="8"/>
      <c r="R54" s="8"/>
      <c r="S54" s="8"/>
      <c r="T54" s="8"/>
      <c r="U54" s="8"/>
      <c r="V54" s="8"/>
      <c r="W54" s="8"/>
      <c r="X54" s="8"/>
      <c r="Y54" s="8"/>
      <c r="Z54" s="8"/>
    </row>
    <row r="55" spans="1:26" ht="15.75" customHeight="1">
      <c r="A55" s="8"/>
      <c r="B55" s="8"/>
      <c r="C55" s="8"/>
      <c r="D55" s="8"/>
      <c r="E55" s="8"/>
      <c r="F55" s="8"/>
      <c r="G55" s="8"/>
      <c r="H55" s="8"/>
      <c r="I55" s="8"/>
      <c r="J55" s="8"/>
      <c r="K55" s="8"/>
      <c r="L55" s="8"/>
      <c r="M55" s="8"/>
      <c r="N55" s="8"/>
      <c r="O55" s="8"/>
      <c r="P55" s="8"/>
      <c r="Q55" s="8"/>
      <c r="R55" s="8"/>
      <c r="S55" s="8"/>
      <c r="T55" s="8"/>
      <c r="U55" s="8"/>
      <c r="V55" s="8"/>
      <c r="W55" s="8"/>
      <c r="X55" s="8"/>
      <c r="Y55" s="8"/>
      <c r="Z55" s="8"/>
    </row>
    <row r="56" spans="1:26" ht="15.75" customHeight="1">
      <c r="A56" s="8"/>
      <c r="B56" s="8"/>
      <c r="C56" s="8"/>
      <c r="D56" s="8"/>
      <c r="E56" s="8"/>
      <c r="F56" s="8"/>
      <c r="G56" s="8"/>
      <c r="H56" s="8"/>
      <c r="I56" s="8"/>
      <c r="J56" s="8"/>
      <c r="K56" s="8"/>
      <c r="L56" s="8"/>
      <c r="M56" s="8"/>
      <c r="N56" s="8"/>
      <c r="O56" s="8"/>
      <c r="P56" s="8"/>
      <c r="Q56" s="8"/>
      <c r="R56" s="8"/>
      <c r="S56" s="8"/>
      <c r="T56" s="8"/>
      <c r="U56" s="8"/>
      <c r="V56" s="8"/>
      <c r="W56" s="8"/>
      <c r="X56" s="8"/>
      <c r="Y56" s="8"/>
      <c r="Z56" s="8"/>
    </row>
    <row r="57" spans="1:26" ht="15.75" customHeight="1">
      <c r="A57" s="8"/>
      <c r="B57" s="8"/>
      <c r="C57" s="8"/>
      <c r="D57" s="8"/>
      <c r="E57" s="8"/>
      <c r="F57" s="8"/>
      <c r="G57" s="8"/>
      <c r="H57" s="8"/>
      <c r="I57" s="8"/>
      <c r="J57" s="8"/>
      <c r="K57" s="8"/>
      <c r="L57" s="8"/>
      <c r="M57" s="8"/>
      <c r="N57" s="8"/>
      <c r="O57" s="8"/>
      <c r="P57" s="8"/>
      <c r="Q57" s="8"/>
      <c r="R57" s="8"/>
      <c r="S57" s="8"/>
      <c r="T57" s="8"/>
      <c r="U57" s="8"/>
      <c r="V57" s="8"/>
      <c r="W57" s="8"/>
      <c r="X57" s="8"/>
      <c r="Y57" s="8"/>
      <c r="Z57" s="8"/>
    </row>
    <row r="58" spans="1:26" ht="15.75" customHeight="1">
      <c r="A58" s="8"/>
      <c r="B58" s="8"/>
      <c r="C58" s="8"/>
      <c r="D58" s="8"/>
      <c r="E58" s="8"/>
      <c r="F58" s="8"/>
      <c r="G58" s="8"/>
      <c r="H58" s="8"/>
      <c r="I58" s="8"/>
      <c r="J58" s="8"/>
      <c r="K58" s="8"/>
      <c r="L58" s="8"/>
      <c r="M58" s="8"/>
      <c r="N58" s="8"/>
      <c r="O58" s="8"/>
      <c r="P58" s="8"/>
      <c r="Q58" s="8"/>
      <c r="R58" s="8"/>
      <c r="S58" s="8"/>
      <c r="T58" s="8"/>
      <c r="U58" s="8"/>
      <c r="V58" s="8"/>
      <c r="W58" s="8"/>
      <c r="X58" s="8"/>
      <c r="Y58" s="8"/>
      <c r="Z58" s="8"/>
    </row>
    <row r="59" spans="1:26" ht="15.75" customHeight="1">
      <c r="A59" s="8"/>
      <c r="B59" s="8"/>
      <c r="C59" s="8"/>
      <c r="D59" s="8"/>
      <c r="E59" s="8"/>
      <c r="F59" s="8"/>
      <c r="G59" s="8"/>
      <c r="H59" s="8"/>
      <c r="I59" s="8"/>
      <c r="J59" s="8"/>
      <c r="K59" s="8"/>
      <c r="L59" s="8"/>
      <c r="M59" s="8"/>
      <c r="N59" s="8"/>
      <c r="O59" s="8"/>
      <c r="P59" s="8"/>
      <c r="Q59" s="8"/>
      <c r="R59" s="8"/>
      <c r="S59" s="8"/>
      <c r="T59" s="8"/>
      <c r="U59" s="8"/>
      <c r="V59" s="8"/>
      <c r="W59" s="8"/>
      <c r="X59" s="8"/>
      <c r="Y59" s="8"/>
      <c r="Z59" s="8"/>
    </row>
    <row r="60" spans="1:26" ht="15.75" customHeight="1">
      <c r="A60" s="8"/>
      <c r="B60" s="8"/>
      <c r="C60" s="8"/>
      <c r="D60" s="8"/>
      <c r="E60" s="8"/>
      <c r="F60" s="8"/>
      <c r="G60" s="8"/>
      <c r="H60" s="8"/>
      <c r="I60" s="8"/>
      <c r="J60" s="8"/>
      <c r="K60" s="8"/>
      <c r="L60" s="8"/>
      <c r="M60" s="8"/>
      <c r="N60" s="8"/>
      <c r="O60" s="8"/>
      <c r="P60" s="8"/>
      <c r="Q60" s="8"/>
      <c r="R60" s="8"/>
      <c r="S60" s="8"/>
      <c r="T60" s="8"/>
      <c r="U60" s="8"/>
      <c r="V60" s="8"/>
      <c r="W60" s="8"/>
      <c r="X60" s="8"/>
      <c r="Y60" s="8"/>
      <c r="Z60" s="8"/>
    </row>
    <row r="61" spans="1:26" ht="15.75" customHeight="1">
      <c r="A61" s="8"/>
      <c r="B61" s="8"/>
      <c r="C61" s="8"/>
      <c r="D61" s="8"/>
      <c r="E61" s="8"/>
      <c r="F61" s="8"/>
      <c r="G61" s="8"/>
      <c r="H61" s="8"/>
      <c r="I61" s="8"/>
      <c r="J61" s="8"/>
      <c r="K61" s="8"/>
      <c r="L61" s="8"/>
      <c r="M61" s="8"/>
      <c r="N61" s="8"/>
      <c r="O61" s="8"/>
      <c r="P61" s="8"/>
      <c r="Q61" s="8"/>
      <c r="R61" s="8"/>
      <c r="S61" s="8"/>
      <c r="T61" s="8"/>
      <c r="U61" s="8"/>
      <c r="V61" s="8"/>
      <c r="W61" s="8"/>
      <c r="X61" s="8"/>
      <c r="Y61" s="8"/>
      <c r="Z61" s="8"/>
    </row>
    <row r="62" spans="1:26" ht="15.75" customHeight="1">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ht="15.75" customHeight="1">
      <c r="A63" s="8"/>
      <c r="B63" s="8"/>
      <c r="C63" s="8"/>
      <c r="D63" s="8"/>
      <c r="E63" s="8"/>
      <c r="F63" s="8"/>
      <c r="G63" s="8"/>
      <c r="H63" s="8"/>
      <c r="I63" s="8"/>
      <c r="J63" s="8"/>
      <c r="K63" s="8"/>
      <c r="L63" s="8"/>
      <c r="M63" s="8"/>
      <c r="N63" s="8"/>
      <c r="O63" s="8"/>
      <c r="P63" s="8"/>
      <c r="Q63" s="8"/>
      <c r="R63" s="8"/>
      <c r="S63" s="8"/>
      <c r="T63" s="8"/>
      <c r="U63" s="8"/>
      <c r="V63" s="8"/>
      <c r="W63" s="8"/>
      <c r="X63" s="8"/>
      <c r="Y63" s="8"/>
      <c r="Z63" s="8"/>
    </row>
    <row r="64" spans="1:26" ht="15.75" customHeight="1">
      <c r="A64" s="8"/>
      <c r="B64" s="8"/>
      <c r="C64" s="8"/>
      <c r="D64" s="8"/>
      <c r="E64" s="8"/>
      <c r="F64" s="8"/>
      <c r="G64" s="8"/>
      <c r="H64" s="8"/>
      <c r="I64" s="8"/>
      <c r="J64" s="8"/>
      <c r="K64" s="8"/>
      <c r="L64" s="8"/>
      <c r="M64" s="8"/>
      <c r="N64" s="8"/>
      <c r="O64" s="8"/>
      <c r="P64" s="8"/>
      <c r="Q64" s="8"/>
      <c r="R64" s="8"/>
      <c r="S64" s="8"/>
      <c r="T64" s="8"/>
      <c r="U64" s="8"/>
      <c r="V64" s="8"/>
      <c r="W64" s="8"/>
      <c r="X64" s="8"/>
      <c r="Y64" s="8"/>
      <c r="Z64" s="8"/>
    </row>
    <row r="65" spans="1:26" ht="15.75" customHeight="1">
      <c r="A65" s="8"/>
      <c r="B65" s="8"/>
      <c r="C65" s="8"/>
      <c r="D65" s="8"/>
      <c r="E65" s="8"/>
      <c r="F65" s="8"/>
      <c r="G65" s="8"/>
      <c r="H65" s="8"/>
      <c r="I65" s="8"/>
      <c r="J65" s="8"/>
      <c r="K65" s="8"/>
      <c r="L65" s="8"/>
      <c r="M65" s="8"/>
      <c r="N65" s="8"/>
      <c r="O65" s="8"/>
      <c r="P65" s="8"/>
      <c r="Q65" s="8"/>
      <c r="R65" s="8"/>
      <c r="S65" s="8"/>
      <c r="T65" s="8"/>
      <c r="U65" s="8"/>
      <c r="V65" s="8"/>
      <c r="W65" s="8"/>
      <c r="X65" s="8"/>
      <c r="Y65" s="8"/>
      <c r="Z65" s="8"/>
    </row>
    <row r="66" spans="1:26" ht="15.75" customHeight="1">
      <c r="A66" s="8"/>
      <c r="B66" s="8"/>
      <c r="C66" s="8"/>
      <c r="D66" s="8"/>
      <c r="E66" s="8"/>
      <c r="F66" s="8"/>
      <c r="G66" s="8"/>
      <c r="H66" s="8"/>
      <c r="I66" s="8"/>
      <c r="J66" s="8"/>
      <c r="K66" s="8"/>
      <c r="L66" s="8"/>
      <c r="M66" s="8"/>
      <c r="N66" s="8"/>
      <c r="O66" s="8"/>
      <c r="P66" s="8"/>
      <c r="Q66" s="8"/>
      <c r="R66" s="8"/>
      <c r="S66" s="8"/>
      <c r="T66" s="8"/>
      <c r="U66" s="8"/>
      <c r="V66" s="8"/>
      <c r="W66" s="8"/>
      <c r="X66" s="8"/>
      <c r="Y66" s="8"/>
      <c r="Z66" s="8"/>
    </row>
    <row r="67" spans="1:26" ht="15.75" customHeight="1">
      <c r="A67" s="8"/>
      <c r="B67" s="8"/>
      <c r="C67" s="8"/>
      <c r="D67" s="8"/>
      <c r="E67" s="8"/>
      <c r="F67" s="8"/>
      <c r="G67" s="8"/>
      <c r="H67" s="8"/>
      <c r="I67" s="8"/>
      <c r="J67" s="8"/>
      <c r="K67" s="8"/>
      <c r="L67" s="8"/>
      <c r="M67" s="8"/>
      <c r="N67" s="8"/>
      <c r="O67" s="8"/>
      <c r="P67" s="8"/>
      <c r="Q67" s="8"/>
      <c r="R67" s="8"/>
      <c r="S67" s="8"/>
      <c r="T67" s="8"/>
      <c r="U67" s="8"/>
      <c r="V67" s="8"/>
      <c r="W67" s="8"/>
      <c r="X67" s="8"/>
      <c r="Y67" s="8"/>
      <c r="Z67" s="8"/>
    </row>
    <row r="68" spans="1:26" ht="15.75" customHeight="1">
      <c r="A68" s="8"/>
      <c r="B68" s="8"/>
      <c r="C68" s="8"/>
      <c r="D68" s="8"/>
      <c r="E68" s="8"/>
      <c r="F68" s="8"/>
      <c r="G68" s="8"/>
      <c r="H68" s="8"/>
      <c r="I68" s="8"/>
      <c r="J68" s="8"/>
      <c r="K68" s="8"/>
      <c r="L68" s="8"/>
      <c r="M68" s="8"/>
      <c r="N68" s="8"/>
      <c r="O68" s="8"/>
      <c r="P68" s="8"/>
      <c r="Q68" s="8"/>
      <c r="R68" s="8"/>
      <c r="S68" s="8"/>
      <c r="T68" s="8"/>
      <c r="U68" s="8"/>
      <c r="V68" s="8"/>
      <c r="W68" s="8"/>
      <c r="X68" s="8"/>
      <c r="Y68" s="8"/>
      <c r="Z68" s="8"/>
    </row>
    <row r="69" spans="1:26" ht="15.75" customHeight="1">
      <c r="A69" s="8"/>
      <c r="B69" s="8"/>
      <c r="C69" s="8"/>
      <c r="D69" s="8"/>
      <c r="E69" s="8"/>
      <c r="F69" s="8"/>
      <c r="G69" s="8"/>
      <c r="H69" s="8"/>
      <c r="I69" s="8"/>
      <c r="J69" s="8"/>
      <c r="K69" s="8"/>
      <c r="L69" s="8"/>
      <c r="M69" s="8"/>
      <c r="N69" s="8"/>
      <c r="O69" s="8"/>
      <c r="P69" s="8"/>
      <c r="Q69" s="8"/>
      <c r="R69" s="8"/>
      <c r="S69" s="8"/>
      <c r="T69" s="8"/>
      <c r="U69" s="8"/>
      <c r="V69" s="8"/>
      <c r="W69" s="8"/>
      <c r="X69" s="8"/>
      <c r="Y69" s="8"/>
      <c r="Z69" s="8"/>
    </row>
    <row r="70" spans="1:26" ht="15.75" customHeight="1">
      <c r="A70" s="8"/>
      <c r="B70" s="8"/>
      <c r="C70" s="8"/>
      <c r="D70" s="8"/>
      <c r="E70" s="8"/>
      <c r="F70" s="8"/>
      <c r="G70" s="8"/>
      <c r="H70" s="8"/>
      <c r="I70" s="8"/>
      <c r="J70" s="8"/>
      <c r="K70" s="8"/>
      <c r="L70" s="8"/>
      <c r="M70" s="8"/>
      <c r="N70" s="8"/>
      <c r="O70" s="8"/>
      <c r="P70" s="8"/>
      <c r="Q70" s="8"/>
      <c r="R70" s="8"/>
      <c r="S70" s="8"/>
      <c r="T70" s="8"/>
      <c r="U70" s="8"/>
      <c r="V70" s="8"/>
      <c r="W70" s="8"/>
      <c r="X70" s="8"/>
      <c r="Y70" s="8"/>
      <c r="Z70" s="8"/>
    </row>
    <row r="71" spans="1:26" ht="15.75" customHeight="1">
      <c r="A71" s="8"/>
      <c r="B71" s="8"/>
      <c r="C71" s="8"/>
      <c r="D71" s="8"/>
      <c r="E71" s="8"/>
      <c r="F71" s="8"/>
      <c r="G71" s="8"/>
      <c r="H71" s="8"/>
      <c r="I71" s="8"/>
      <c r="J71" s="8"/>
      <c r="K71" s="8"/>
      <c r="L71" s="8"/>
      <c r="M71" s="8"/>
      <c r="N71" s="8"/>
      <c r="O71" s="8"/>
      <c r="P71" s="8"/>
      <c r="Q71" s="8"/>
      <c r="R71" s="8"/>
      <c r="S71" s="8"/>
      <c r="T71" s="8"/>
      <c r="U71" s="8"/>
      <c r="V71" s="8"/>
      <c r="W71" s="8"/>
      <c r="X71" s="8"/>
      <c r="Y71" s="8"/>
      <c r="Z71" s="8"/>
    </row>
    <row r="72" spans="1:26" ht="15.75" customHeight="1">
      <c r="A72" s="8"/>
      <c r="B72" s="8"/>
      <c r="C72" s="8"/>
      <c r="D72" s="8"/>
      <c r="E72" s="8"/>
      <c r="F72" s="8"/>
      <c r="G72" s="8"/>
      <c r="H72" s="8"/>
      <c r="I72" s="8"/>
      <c r="J72" s="8"/>
      <c r="K72" s="8"/>
      <c r="L72" s="8"/>
      <c r="M72" s="8"/>
      <c r="N72" s="8"/>
      <c r="O72" s="8"/>
      <c r="P72" s="8"/>
      <c r="Q72" s="8"/>
      <c r="R72" s="8"/>
      <c r="S72" s="8"/>
      <c r="T72" s="8"/>
      <c r="U72" s="8"/>
      <c r="V72" s="8"/>
      <c r="W72" s="8"/>
      <c r="X72" s="8"/>
      <c r="Y72" s="8"/>
      <c r="Z72" s="8"/>
    </row>
    <row r="73" spans="1:26" ht="15.75" customHeight="1">
      <c r="A73" s="8"/>
      <c r="B73" s="8"/>
      <c r="C73" s="8"/>
      <c r="D73" s="8"/>
      <c r="E73" s="8"/>
      <c r="F73" s="8"/>
      <c r="G73" s="8"/>
      <c r="H73" s="8"/>
      <c r="I73" s="8"/>
      <c r="J73" s="8"/>
      <c r="K73" s="8"/>
      <c r="L73" s="8"/>
      <c r="M73" s="8"/>
      <c r="N73" s="8"/>
      <c r="O73" s="8"/>
      <c r="P73" s="8"/>
      <c r="Q73" s="8"/>
      <c r="R73" s="8"/>
      <c r="S73" s="8"/>
      <c r="T73" s="8"/>
      <c r="U73" s="8"/>
      <c r="V73" s="8"/>
      <c r="W73" s="8"/>
      <c r="X73" s="8"/>
      <c r="Y73" s="8"/>
      <c r="Z73" s="8"/>
    </row>
    <row r="74" spans="1:26" ht="15.75" customHeight="1">
      <c r="A74" s="8"/>
      <c r="B74" s="8"/>
      <c r="C74" s="8"/>
      <c r="D74" s="8"/>
      <c r="E74" s="8"/>
      <c r="F74" s="8"/>
      <c r="G74" s="8"/>
      <c r="H74" s="8"/>
      <c r="I74" s="8"/>
      <c r="J74" s="8"/>
      <c r="K74" s="8"/>
      <c r="L74" s="8"/>
      <c r="M74" s="8"/>
      <c r="N74" s="8"/>
      <c r="O74" s="8"/>
      <c r="P74" s="8"/>
      <c r="Q74" s="8"/>
      <c r="R74" s="8"/>
      <c r="S74" s="8"/>
      <c r="T74" s="8"/>
      <c r="U74" s="8"/>
      <c r="V74" s="8"/>
      <c r="W74" s="8"/>
      <c r="X74" s="8"/>
      <c r="Y74" s="8"/>
      <c r="Z74" s="8"/>
    </row>
    <row r="75" spans="1:26" ht="15.75" customHeight="1">
      <c r="A75" s="8"/>
      <c r="B75" s="8"/>
      <c r="C75" s="8"/>
      <c r="D75" s="8"/>
      <c r="E75" s="8"/>
      <c r="F75" s="8"/>
      <c r="G75" s="8"/>
      <c r="H75" s="8"/>
      <c r="I75" s="8"/>
      <c r="J75" s="8"/>
      <c r="K75" s="8"/>
      <c r="L75" s="8"/>
      <c r="M75" s="8"/>
      <c r="N75" s="8"/>
      <c r="O75" s="8"/>
      <c r="P75" s="8"/>
      <c r="Q75" s="8"/>
      <c r="R75" s="8"/>
      <c r="S75" s="8"/>
      <c r="T75" s="8"/>
      <c r="U75" s="8"/>
      <c r="V75" s="8"/>
      <c r="W75" s="8"/>
      <c r="X75" s="8"/>
      <c r="Y75" s="8"/>
      <c r="Z75" s="8"/>
    </row>
    <row r="76" spans="1:26" ht="15.75" customHeight="1">
      <c r="A76" s="8"/>
      <c r="B76" s="8"/>
      <c r="C76" s="8"/>
      <c r="D76" s="8"/>
      <c r="E76" s="8"/>
      <c r="F76" s="8"/>
      <c r="G76" s="8"/>
      <c r="H76" s="8"/>
      <c r="I76" s="8"/>
      <c r="J76" s="8"/>
      <c r="K76" s="8"/>
      <c r="L76" s="8"/>
      <c r="M76" s="8"/>
      <c r="N76" s="8"/>
      <c r="O76" s="8"/>
      <c r="P76" s="8"/>
      <c r="Q76" s="8"/>
      <c r="R76" s="8"/>
      <c r="S76" s="8"/>
      <c r="T76" s="8"/>
      <c r="U76" s="8"/>
      <c r="V76" s="8"/>
      <c r="W76" s="8"/>
      <c r="X76" s="8"/>
      <c r="Y76" s="8"/>
      <c r="Z76" s="8"/>
    </row>
    <row r="77" spans="1:26" ht="15.75" customHeight="1">
      <c r="A77" s="8"/>
      <c r="B77" s="8"/>
      <c r="C77" s="8"/>
      <c r="D77" s="8"/>
      <c r="E77" s="8"/>
      <c r="F77" s="8"/>
      <c r="G77" s="8"/>
      <c r="H77" s="8"/>
      <c r="I77" s="8"/>
      <c r="J77" s="8"/>
      <c r="K77" s="8"/>
      <c r="L77" s="8"/>
      <c r="M77" s="8"/>
      <c r="N77" s="8"/>
      <c r="O77" s="8"/>
      <c r="P77" s="8"/>
      <c r="Q77" s="8"/>
      <c r="R77" s="8"/>
      <c r="S77" s="8"/>
      <c r="T77" s="8"/>
      <c r="U77" s="8"/>
      <c r="V77" s="8"/>
      <c r="W77" s="8"/>
      <c r="X77" s="8"/>
      <c r="Y77" s="8"/>
      <c r="Z77" s="8"/>
    </row>
    <row r="78" spans="1:26" ht="15.75" customHeight="1">
      <c r="A78" s="8"/>
      <c r="B78" s="8"/>
      <c r="C78" s="8"/>
      <c r="D78" s="8"/>
      <c r="E78" s="8"/>
      <c r="F78" s="8"/>
      <c r="G78" s="8"/>
      <c r="H78" s="8"/>
      <c r="I78" s="8"/>
      <c r="J78" s="8"/>
      <c r="K78" s="8"/>
      <c r="L78" s="8"/>
      <c r="M78" s="8"/>
      <c r="N78" s="8"/>
      <c r="O78" s="8"/>
      <c r="P78" s="8"/>
      <c r="Q78" s="8"/>
      <c r="R78" s="8"/>
      <c r="S78" s="8"/>
      <c r="T78" s="8"/>
      <c r="U78" s="8"/>
      <c r="V78" s="8"/>
      <c r="W78" s="8"/>
      <c r="X78" s="8"/>
      <c r="Y78" s="8"/>
      <c r="Z78" s="8"/>
    </row>
    <row r="79" spans="1:26" ht="15.75" customHeight="1">
      <c r="A79" s="8"/>
      <c r="B79" s="8"/>
      <c r="C79" s="8"/>
      <c r="D79" s="8"/>
      <c r="E79" s="8"/>
      <c r="F79" s="8"/>
      <c r="G79" s="8"/>
      <c r="H79" s="8"/>
      <c r="I79" s="8"/>
      <c r="J79" s="8"/>
      <c r="K79" s="8"/>
      <c r="L79" s="8"/>
      <c r="M79" s="8"/>
      <c r="N79" s="8"/>
      <c r="O79" s="8"/>
      <c r="P79" s="8"/>
      <c r="Q79" s="8"/>
      <c r="R79" s="8"/>
      <c r="S79" s="8"/>
      <c r="T79" s="8"/>
      <c r="U79" s="8"/>
      <c r="V79" s="8"/>
      <c r="W79" s="8"/>
      <c r="X79" s="8"/>
      <c r="Y79" s="8"/>
      <c r="Z79" s="8"/>
    </row>
    <row r="80" spans="1:26" ht="15.75" customHeight="1">
      <c r="A80" s="8"/>
      <c r="B80" s="8"/>
      <c r="C80" s="8"/>
      <c r="D80" s="8"/>
      <c r="E80" s="8"/>
      <c r="F80" s="8"/>
      <c r="G80" s="8"/>
      <c r="H80" s="8"/>
      <c r="I80" s="8"/>
      <c r="J80" s="8"/>
      <c r="K80" s="8"/>
      <c r="L80" s="8"/>
      <c r="M80" s="8"/>
      <c r="N80" s="8"/>
      <c r="O80" s="8"/>
      <c r="P80" s="8"/>
      <c r="Q80" s="8"/>
      <c r="R80" s="8"/>
      <c r="S80" s="8"/>
      <c r="T80" s="8"/>
      <c r="U80" s="8"/>
      <c r="V80" s="8"/>
      <c r="W80" s="8"/>
      <c r="X80" s="8"/>
      <c r="Y80" s="8"/>
      <c r="Z80" s="8"/>
    </row>
    <row r="81" spans="1:26" ht="15.75" customHeight="1">
      <c r="A81" s="8"/>
      <c r="B81" s="8"/>
      <c r="C81" s="8"/>
      <c r="D81" s="8"/>
      <c r="E81" s="8"/>
      <c r="F81" s="8"/>
      <c r="G81" s="8"/>
      <c r="H81" s="8"/>
      <c r="I81" s="8"/>
      <c r="J81" s="8"/>
      <c r="K81" s="8"/>
      <c r="L81" s="8"/>
      <c r="M81" s="8"/>
      <c r="N81" s="8"/>
      <c r="O81" s="8"/>
      <c r="P81" s="8"/>
      <c r="Q81" s="8"/>
      <c r="R81" s="8"/>
      <c r="S81" s="8"/>
      <c r="T81" s="8"/>
      <c r="U81" s="8"/>
      <c r="V81" s="8"/>
      <c r="W81" s="8"/>
      <c r="X81" s="8"/>
      <c r="Y81" s="8"/>
      <c r="Z81" s="8"/>
    </row>
    <row r="82" spans="1:26" ht="15.75" customHeight="1">
      <c r="A82" s="8"/>
      <c r="B82" s="8"/>
      <c r="C82" s="8"/>
      <c r="D82" s="8"/>
      <c r="E82" s="8"/>
      <c r="F82" s="8"/>
      <c r="G82" s="8"/>
      <c r="H82" s="8"/>
      <c r="I82" s="8"/>
      <c r="J82" s="8"/>
      <c r="K82" s="8"/>
      <c r="L82" s="8"/>
      <c r="M82" s="8"/>
      <c r="N82" s="8"/>
      <c r="O82" s="8"/>
      <c r="P82" s="8"/>
      <c r="Q82" s="8"/>
      <c r="R82" s="8"/>
      <c r="S82" s="8"/>
      <c r="T82" s="8"/>
      <c r="U82" s="8"/>
      <c r="V82" s="8"/>
      <c r="W82" s="8"/>
      <c r="X82" s="8"/>
      <c r="Y82" s="8"/>
      <c r="Z82" s="8"/>
    </row>
    <row r="83" spans="1:26" ht="15.75" customHeight="1">
      <c r="A83" s="8"/>
      <c r="B83" s="8"/>
      <c r="C83" s="8"/>
      <c r="D83" s="8"/>
      <c r="E83" s="8"/>
      <c r="F83" s="8"/>
      <c r="G83" s="8"/>
      <c r="H83" s="8"/>
      <c r="I83" s="8"/>
      <c r="J83" s="8"/>
      <c r="K83" s="8"/>
      <c r="L83" s="8"/>
      <c r="M83" s="8"/>
      <c r="N83" s="8"/>
      <c r="O83" s="8"/>
      <c r="P83" s="8"/>
      <c r="Q83" s="8"/>
      <c r="R83" s="8"/>
      <c r="S83" s="8"/>
      <c r="T83" s="8"/>
      <c r="U83" s="8"/>
      <c r="V83" s="8"/>
      <c r="W83" s="8"/>
      <c r="X83" s="8"/>
      <c r="Y83" s="8"/>
      <c r="Z83" s="8"/>
    </row>
    <row r="84" spans="1:26" ht="15.75" customHeight="1">
      <c r="A84" s="8"/>
      <c r="B84" s="8"/>
      <c r="C84" s="8"/>
      <c r="D84" s="8"/>
      <c r="E84" s="8"/>
      <c r="F84" s="8"/>
      <c r="G84" s="8"/>
      <c r="H84" s="8"/>
      <c r="I84" s="8"/>
      <c r="J84" s="8"/>
      <c r="K84" s="8"/>
      <c r="L84" s="8"/>
      <c r="M84" s="8"/>
      <c r="N84" s="8"/>
      <c r="O84" s="8"/>
      <c r="P84" s="8"/>
      <c r="Q84" s="8"/>
      <c r="R84" s="8"/>
      <c r="S84" s="8"/>
      <c r="T84" s="8"/>
      <c r="U84" s="8"/>
      <c r="V84" s="8"/>
      <c r="W84" s="8"/>
      <c r="X84" s="8"/>
      <c r="Y84" s="8"/>
      <c r="Z84" s="8"/>
    </row>
    <row r="85" spans="1:26" ht="15.75" customHeight="1">
      <c r="A85" s="8"/>
      <c r="B85" s="8"/>
      <c r="C85" s="8"/>
      <c r="D85" s="8"/>
      <c r="E85" s="8"/>
      <c r="F85" s="8"/>
      <c r="G85" s="8"/>
      <c r="H85" s="8"/>
      <c r="I85" s="8"/>
      <c r="J85" s="8"/>
      <c r="K85" s="8"/>
      <c r="L85" s="8"/>
      <c r="M85" s="8"/>
      <c r="N85" s="8"/>
      <c r="O85" s="8"/>
      <c r="P85" s="8"/>
      <c r="Q85" s="8"/>
      <c r="R85" s="8"/>
      <c r="S85" s="8"/>
      <c r="T85" s="8"/>
      <c r="U85" s="8"/>
      <c r="V85" s="8"/>
      <c r="W85" s="8"/>
      <c r="X85" s="8"/>
      <c r="Y85" s="8"/>
      <c r="Z85" s="8"/>
    </row>
    <row r="86" spans="1:26" ht="15.75" customHeight="1">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ht="15.75" customHeight="1">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ht="15.75" customHeight="1">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ht="15.75" customHeight="1">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ht="15.75" customHeight="1">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ht="15.75" customHeight="1">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5.75" customHeight="1">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5.75" customHeight="1">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5.75" customHeight="1">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5.75" customHeight="1">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5.75" customHeight="1">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5.75" customHeight="1">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5.75" customHeight="1">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5.75" customHeight="1">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5.75"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5.75" customHeight="1">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5.75"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5.75"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5.75"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5.75" customHeight="1">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5.75" customHeight="1">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5.75" customHeight="1">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5.75"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5.75"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5.75"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5.75"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5.7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5.7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5.7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5.7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5.7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5.7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5.75"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5.75"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5.75"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5.7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5.75"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5.7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5.7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5.75"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5.7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5.7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5.75"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5.7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5.7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5.7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5.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5.7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5.7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5.7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5.7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5.7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5.7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5.7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5.7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5.7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5.7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5.7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5.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5.7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5.7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5.7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5.7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5.7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5.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5.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5.7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5.7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5.7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5.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5.7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5.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5.7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5.7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5.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5.7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5.7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5.7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5.7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5.7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5.7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5.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5.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5.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5.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5.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5.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5.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5.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5.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5.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5.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5.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5.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5.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5.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5.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5.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5.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5.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5.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5.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5.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5.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5.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5.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5.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5.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5.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5.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5.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5.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5.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5.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5.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5.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5.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5.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5.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5.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5.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5.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5.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5.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5.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5.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5.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5.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5.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5.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5.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5.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5.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5.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5.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5.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5.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5.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5.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5.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5.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5.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5.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5.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5.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5.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5.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5.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5.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5.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5.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5.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5.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5.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5.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5.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5.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5.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5.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5.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5.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5.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5.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5.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5.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5.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5.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5.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5.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5.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5.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5.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5.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5.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5.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5.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5.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5.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5.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5.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5.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5.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5.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5.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5.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5.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5.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5.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5.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5.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5.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5.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5.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5.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5.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5.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5.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5.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5.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5.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5.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5.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5.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5.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5.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5.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5.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5.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5.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5.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5.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5.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5.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5.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5.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5.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5.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5.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5.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5.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5.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5.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5.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5.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5.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5.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5.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5.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5.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5.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5.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3">
    <mergeCell ref="A1:E1"/>
    <mergeCell ref="A5:E5"/>
    <mergeCell ref="A50:E50"/>
  </mergeCells>
  <dataValidations count="1">
    <dataValidation type="decimal" allowBlank="1" showErrorMessage="1" sqref="B9:D47" xr:uid="{00000000-0002-0000-0A00-000000000000}">
      <formula1>0</formula1>
      <formula2>100</formula2>
    </dataValidation>
  </dataValidations>
  <pageMargins left="0.7" right="0.7" top="0.75" bottom="0.75" header="0" footer="0"/>
  <pageSetup orientation="landscape"/>
  <headerFooter>
    <oddHeader>&amp;C</oddHeader>
    <oddFooter>&amp;C</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showGridLines="0" workbookViewId="0"/>
  </sheetViews>
  <sheetFormatPr defaultColWidth="11.19921875" defaultRowHeight="15" customHeight="1"/>
  <cols>
    <col min="1" max="4" width="10.8984375" customWidth="1"/>
    <col min="5" max="5" width="9.3984375" customWidth="1"/>
    <col min="6" max="6" width="10.8984375" customWidth="1"/>
    <col min="7" max="7" width="9.8984375" customWidth="1"/>
    <col min="8" max="8" width="10.8984375" customWidth="1"/>
    <col min="9" max="9" width="10.69921875" customWidth="1"/>
    <col min="10" max="10" width="9.8984375" customWidth="1"/>
    <col min="11" max="26" width="10.8984375" customWidth="1"/>
  </cols>
  <sheetData>
    <row r="1" spans="1:26" ht="36" customHeight="1">
      <c r="A1" s="266" t="s">
        <v>809</v>
      </c>
      <c r="B1" s="200"/>
      <c r="C1" s="200"/>
      <c r="D1" s="200"/>
      <c r="E1" s="200"/>
      <c r="F1" s="200"/>
      <c r="G1" s="200"/>
      <c r="H1" s="200"/>
      <c r="I1" s="200"/>
      <c r="J1" s="201"/>
      <c r="K1" s="6"/>
      <c r="L1" s="6"/>
      <c r="M1" s="6"/>
      <c r="N1" s="6"/>
      <c r="O1" s="6"/>
      <c r="P1" s="6"/>
      <c r="Q1" s="6"/>
      <c r="R1" s="6"/>
      <c r="S1" s="6"/>
      <c r="T1" s="6"/>
      <c r="U1" s="6"/>
      <c r="V1" s="6"/>
      <c r="W1" s="6"/>
      <c r="X1" s="6"/>
      <c r="Y1" s="6"/>
      <c r="Z1" s="6"/>
    </row>
    <row r="2" spans="1:26" ht="12" customHeight="1">
      <c r="A2" s="268"/>
      <c r="B2" s="197"/>
      <c r="C2" s="197"/>
      <c r="D2" s="197"/>
      <c r="E2" s="197"/>
      <c r="F2" s="197"/>
      <c r="G2" s="197"/>
      <c r="H2" s="197"/>
      <c r="I2" s="197"/>
      <c r="J2" s="197"/>
      <c r="K2" s="6"/>
      <c r="L2" s="6"/>
      <c r="M2" s="6"/>
      <c r="N2" s="6"/>
      <c r="O2" s="6"/>
      <c r="P2" s="6"/>
      <c r="Q2" s="6"/>
      <c r="R2" s="6"/>
      <c r="S2" s="6"/>
      <c r="T2" s="6"/>
      <c r="U2" s="6"/>
      <c r="V2" s="6"/>
      <c r="W2" s="6"/>
      <c r="X2" s="6"/>
      <c r="Y2" s="6"/>
      <c r="Z2" s="6"/>
    </row>
    <row r="3" spans="1:26" ht="18.75" customHeight="1">
      <c r="A3" s="265" t="s">
        <v>810</v>
      </c>
      <c r="B3" s="197"/>
      <c r="C3" s="197"/>
      <c r="D3" s="197"/>
      <c r="E3" s="197"/>
      <c r="F3" s="197"/>
      <c r="G3" s="197"/>
      <c r="H3" s="197"/>
      <c r="I3" s="197"/>
      <c r="J3" s="197"/>
      <c r="K3" s="6"/>
      <c r="L3" s="6"/>
      <c r="M3" s="6"/>
      <c r="N3" s="6"/>
      <c r="O3" s="6"/>
      <c r="P3" s="6"/>
      <c r="Q3" s="6"/>
      <c r="R3" s="6"/>
      <c r="S3" s="6"/>
      <c r="T3" s="6"/>
      <c r="U3" s="6"/>
      <c r="V3" s="6"/>
      <c r="W3" s="6"/>
      <c r="X3" s="6"/>
      <c r="Y3" s="6"/>
      <c r="Z3" s="6"/>
    </row>
    <row r="4" spans="1:26" ht="9" customHeight="1">
      <c r="A4" s="240"/>
      <c r="B4" s="197"/>
      <c r="C4" s="197"/>
      <c r="D4" s="197"/>
      <c r="E4" s="197"/>
      <c r="F4" s="197"/>
      <c r="G4" s="197"/>
      <c r="H4" s="197"/>
      <c r="I4" s="197"/>
      <c r="J4" s="197"/>
      <c r="K4" s="6"/>
      <c r="L4" s="6"/>
      <c r="M4" s="6"/>
      <c r="N4" s="6"/>
      <c r="O4" s="6"/>
      <c r="P4" s="6"/>
      <c r="Q4" s="6"/>
      <c r="R4" s="6"/>
      <c r="S4" s="6"/>
      <c r="T4" s="6"/>
      <c r="U4" s="6"/>
      <c r="V4" s="6"/>
      <c r="W4" s="6"/>
      <c r="X4" s="6"/>
      <c r="Y4" s="6"/>
      <c r="Z4" s="6"/>
    </row>
    <row r="5" spans="1:26" ht="36" customHeight="1">
      <c r="A5" s="240" t="s">
        <v>811</v>
      </c>
      <c r="B5" s="197"/>
      <c r="C5" s="197"/>
      <c r="D5" s="197"/>
      <c r="E5" s="197"/>
      <c r="F5" s="197"/>
      <c r="G5" s="197"/>
      <c r="H5" s="197"/>
      <c r="I5" s="197"/>
      <c r="J5" s="197"/>
      <c r="K5" s="6"/>
      <c r="L5" s="6"/>
      <c r="M5" s="6"/>
      <c r="N5" s="6"/>
      <c r="O5" s="6"/>
      <c r="P5" s="6"/>
      <c r="Q5" s="6"/>
      <c r="R5" s="6"/>
      <c r="S5" s="6"/>
      <c r="T5" s="6"/>
      <c r="U5" s="6"/>
      <c r="V5" s="6"/>
      <c r="W5" s="6"/>
      <c r="X5" s="6"/>
      <c r="Y5" s="6"/>
      <c r="Z5" s="6"/>
    </row>
    <row r="6" spans="1:26" ht="9.75" customHeight="1">
      <c r="A6" s="122"/>
      <c r="B6" s="6"/>
      <c r="C6" s="6"/>
      <c r="D6" s="6"/>
      <c r="E6" s="6"/>
      <c r="F6" s="6"/>
      <c r="G6" s="6"/>
      <c r="H6" s="6"/>
      <c r="I6" s="6"/>
      <c r="J6" s="6"/>
      <c r="K6" s="6"/>
      <c r="L6" s="6"/>
      <c r="M6" s="6"/>
      <c r="N6" s="6"/>
      <c r="O6" s="6"/>
      <c r="P6" s="6"/>
      <c r="Q6" s="6"/>
      <c r="R6" s="6"/>
      <c r="S6" s="6"/>
      <c r="T6" s="6"/>
      <c r="U6" s="6"/>
      <c r="V6" s="6"/>
      <c r="W6" s="6"/>
      <c r="X6" s="6"/>
      <c r="Y6" s="6"/>
      <c r="Z6" s="6"/>
    </row>
    <row r="7" spans="1:26" ht="16.5" customHeight="1">
      <c r="A7" s="240" t="s">
        <v>812</v>
      </c>
      <c r="B7" s="197"/>
      <c r="C7" s="197"/>
      <c r="D7" s="197"/>
      <c r="E7" s="197"/>
      <c r="F7" s="197"/>
      <c r="G7" s="197"/>
      <c r="H7" s="197"/>
      <c r="I7" s="197"/>
      <c r="J7" s="197"/>
      <c r="K7" s="6"/>
      <c r="L7" s="6"/>
      <c r="M7" s="6"/>
      <c r="N7" s="6"/>
      <c r="O7" s="6"/>
      <c r="P7" s="6"/>
      <c r="Q7" s="6"/>
      <c r="R7" s="6"/>
      <c r="S7" s="6"/>
      <c r="T7" s="6"/>
      <c r="U7" s="6"/>
      <c r="V7" s="6"/>
      <c r="W7" s="6"/>
      <c r="X7" s="6"/>
      <c r="Y7" s="6"/>
      <c r="Z7" s="6"/>
    </row>
    <row r="8" spans="1:26" ht="18.75" customHeight="1">
      <c r="A8" s="269" t="s">
        <v>813</v>
      </c>
      <c r="B8" s="206"/>
      <c r="C8" s="206"/>
      <c r="D8" s="206"/>
      <c r="E8" s="206"/>
      <c r="F8" s="206"/>
      <c r="G8" s="206"/>
      <c r="H8" s="206"/>
      <c r="I8" s="206"/>
      <c r="J8" s="207"/>
      <c r="K8" s="6"/>
      <c r="L8" s="6"/>
      <c r="M8" s="6"/>
      <c r="N8" s="6"/>
      <c r="O8" s="6"/>
      <c r="P8" s="6"/>
      <c r="Q8" s="6"/>
      <c r="R8" s="6"/>
      <c r="S8" s="6"/>
      <c r="T8" s="6"/>
      <c r="U8" s="6"/>
      <c r="V8" s="6"/>
      <c r="W8" s="6"/>
      <c r="X8" s="6"/>
      <c r="Y8" s="6"/>
      <c r="Z8" s="6"/>
    </row>
    <row r="9" spans="1:26" ht="36" customHeight="1">
      <c r="A9" s="122"/>
      <c r="B9" s="6"/>
      <c r="C9" s="6"/>
      <c r="D9" s="6"/>
      <c r="E9" s="6"/>
      <c r="F9" s="6"/>
      <c r="G9" s="6"/>
      <c r="H9" s="6"/>
      <c r="I9" s="6"/>
      <c r="J9" s="6"/>
      <c r="K9" s="6"/>
      <c r="L9" s="6"/>
      <c r="M9" s="6"/>
      <c r="N9" s="6"/>
      <c r="O9" s="6"/>
      <c r="P9" s="6"/>
      <c r="Q9" s="6"/>
      <c r="R9" s="6"/>
      <c r="S9" s="6"/>
      <c r="T9" s="6"/>
      <c r="U9" s="6"/>
      <c r="V9" s="6"/>
      <c r="W9" s="6"/>
      <c r="X9" s="6"/>
      <c r="Y9" s="6"/>
      <c r="Z9" s="6"/>
    </row>
    <row r="10" spans="1:26" ht="57" customHeight="1">
      <c r="A10" s="265" t="s">
        <v>814</v>
      </c>
      <c r="B10" s="197"/>
      <c r="C10" s="197"/>
      <c r="D10" s="197"/>
      <c r="E10" s="197"/>
      <c r="F10" s="197"/>
      <c r="G10" s="197"/>
      <c r="H10" s="197"/>
      <c r="I10" s="197"/>
      <c r="J10" s="197"/>
      <c r="K10" s="190"/>
      <c r="L10" s="190"/>
      <c r="M10" s="190"/>
      <c r="N10" s="190"/>
      <c r="O10" s="190"/>
      <c r="P10" s="190"/>
      <c r="Q10" s="190"/>
      <c r="R10" s="190"/>
      <c r="S10" s="190"/>
      <c r="T10" s="190"/>
      <c r="U10" s="190"/>
      <c r="V10" s="190"/>
      <c r="W10" s="190"/>
      <c r="X10" s="190"/>
      <c r="Y10" s="190"/>
      <c r="Z10" s="190"/>
    </row>
    <row r="11" spans="1:26" ht="57" customHeight="1">
      <c r="A11" s="265" t="s">
        <v>815</v>
      </c>
      <c r="B11" s="197"/>
      <c r="C11" s="197"/>
      <c r="D11" s="197"/>
      <c r="E11" s="197"/>
      <c r="F11" s="197"/>
      <c r="G11" s="197"/>
      <c r="H11" s="197"/>
      <c r="I11" s="197"/>
      <c r="J11" s="197"/>
      <c r="K11" s="190"/>
      <c r="L11" s="190"/>
      <c r="M11" s="190"/>
      <c r="N11" s="190"/>
      <c r="O11" s="190"/>
      <c r="P11" s="190"/>
      <c r="Q11" s="190"/>
      <c r="R11" s="190"/>
      <c r="S11" s="190"/>
      <c r="T11" s="190"/>
      <c r="U11" s="190"/>
      <c r="V11" s="190"/>
      <c r="W11" s="190"/>
      <c r="X11" s="190"/>
      <c r="Y11" s="190"/>
      <c r="Z11" s="190"/>
    </row>
    <row r="12" spans="1:26" ht="57" customHeight="1">
      <c r="A12" s="265" t="s">
        <v>816</v>
      </c>
      <c r="B12" s="197"/>
      <c r="C12" s="197"/>
      <c r="D12" s="197"/>
      <c r="E12" s="197"/>
      <c r="F12" s="197"/>
      <c r="G12" s="197"/>
      <c r="H12" s="197"/>
      <c r="I12" s="197"/>
      <c r="J12" s="197"/>
      <c r="K12" s="190"/>
      <c r="L12" s="190"/>
      <c r="M12" s="190"/>
      <c r="N12" s="190"/>
      <c r="O12" s="190"/>
      <c r="P12" s="190"/>
      <c r="Q12" s="190"/>
      <c r="R12" s="190"/>
      <c r="S12" s="190"/>
      <c r="T12" s="190"/>
      <c r="U12" s="190"/>
      <c r="V12" s="190"/>
      <c r="W12" s="190"/>
      <c r="X12" s="190"/>
      <c r="Y12" s="190"/>
      <c r="Z12" s="190"/>
    </row>
    <row r="13" spans="1:26" ht="57" customHeight="1">
      <c r="A13" s="265" t="s">
        <v>817</v>
      </c>
      <c r="B13" s="197"/>
      <c r="C13" s="197"/>
      <c r="D13" s="197"/>
      <c r="E13" s="197"/>
      <c r="F13" s="197"/>
      <c r="G13" s="197"/>
      <c r="H13" s="197"/>
      <c r="I13" s="197"/>
      <c r="J13" s="197"/>
      <c r="K13" s="190"/>
      <c r="L13" s="190"/>
      <c r="M13" s="190"/>
      <c r="N13" s="190"/>
      <c r="O13" s="190"/>
      <c r="P13" s="190"/>
      <c r="Q13" s="190"/>
      <c r="R13" s="190"/>
      <c r="S13" s="190"/>
      <c r="T13" s="190"/>
      <c r="U13" s="190"/>
      <c r="V13" s="190"/>
      <c r="W13" s="190"/>
      <c r="X13" s="190"/>
      <c r="Y13" s="190"/>
      <c r="Z13" s="190"/>
    </row>
    <row r="14" spans="1:26" ht="57" customHeight="1">
      <c r="A14" s="265" t="s">
        <v>818</v>
      </c>
      <c r="B14" s="197"/>
      <c r="C14" s="197"/>
      <c r="D14" s="197"/>
      <c r="E14" s="197"/>
      <c r="F14" s="197"/>
      <c r="G14" s="197"/>
      <c r="H14" s="197"/>
      <c r="I14" s="197"/>
      <c r="J14" s="197"/>
      <c r="K14" s="190"/>
      <c r="L14" s="190"/>
      <c r="M14" s="190"/>
      <c r="N14" s="190"/>
      <c r="O14" s="190"/>
      <c r="P14" s="190"/>
      <c r="Q14" s="190"/>
      <c r="R14" s="190"/>
      <c r="S14" s="190"/>
      <c r="T14" s="190"/>
      <c r="U14" s="190"/>
      <c r="V14" s="190"/>
      <c r="W14" s="190"/>
      <c r="X14" s="190"/>
      <c r="Y14" s="190"/>
      <c r="Z14" s="190"/>
    </row>
    <row r="15" spans="1:26" ht="57" customHeight="1">
      <c r="A15" s="265" t="s">
        <v>819</v>
      </c>
      <c r="B15" s="197"/>
      <c r="C15" s="197"/>
      <c r="D15" s="197"/>
      <c r="E15" s="197"/>
      <c r="F15" s="197"/>
      <c r="G15" s="197"/>
      <c r="H15" s="197"/>
      <c r="I15" s="197"/>
      <c r="J15" s="197"/>
      <c r="K15" s="190"/>
      <c r="L15" s="190"/>
      <c r="M15" s="190"/>
      <c r="N15" s="190"/>
      <c r="O15" s="190"/>
      <c r="P15" s="190"/>
      <c r="Q15" s="190"/>
      <c r="R15" s="190"/>
      <c r="S15" s="190"/>
      <c r="T15" s="190"/>
      <c r="U15" s="190"/>
      <c r="V15" s="190"/>
      <c r="W15" s="190"/>
      <c r="X15" s="190"/>
      <c r="Y15" s="190"/>
      <c r="Z15" s="190"/>
    </row>
    <row r="16" spans="1:26" ht="57" customHeight="1">
      <c r="A16" s="265" t="s">
        <v>820</v>
      </c>
      <c r="B16" s="197"/>
      <c r="C16" s="197"/>
      <c r="D16" s="197"/>
      <c r="E16" s="197"/>
      <c r="F16" s="197"/>
      <c r="G16" s="197"/>
      <c r="H16" s="197"/>
      <c r="I16" s="197"/>
      <c r="J16" s="197"/>
      <c r="K16" s="190"/>
      <c r="L16" s="190"/>
      <c r="M16" s="190"/>
      <c r="N16" s="190"/>
      <c r="O16" s="190"/>
      <c r="P16" s="190"/>
      <c r="Q16" s="190"/>
      <c r="R16" s="190"/>
      <c r="S16" s="190"/>
      <c r="T16" s="190"/>
      <c r="U16" s="190"/>
      <c r="V16" s="190"/>
      <c r="W16" s="190"/>
      <c r="X16" s="190"/>
      <c r="Y16" s="190"/>
      <c r="Z16" s="190"/>
    </row>
    <row r="17" spans="1:26" ht="57" customHeight="1">
      <c r="A17" s="265" t="s">
        <v>821</v>
      </c>
      <c r="B17" s="197"/>
      <c r="C17" s="197"/>
      <c r="D17" s="197"/>
      <c r="E17" s="197"/>
      <c r="F17" s="197"/>
      <c r="G17" s="197"/>
      <c r="H17" s="197"/>
      <c r="I17" s="197"/>
      <c r="J17" s="197"/>
      <c r="K17" s="190"/>
      <c r="L17" s="190"/>
      <c r="M17" s="190"/>
      <c r="N17" s="190"/>
      <c r="O17" s="190"/>
      <c r="P17" s="190"/>
      <c r="Q17" s="190"/>
      <c r="R17" s="190"/>
      <c r="S17" s="190"/>
      <c r="T17" s="190"/>
      <c r="U17" s="190"/>
      <c r="V17" s="190"/>
      <c r="W17" s="190"/>
      <c r="X17" s="190"/>
      <c r="Y17" s="190"/>
      <c r="Z17" s="190"/>
    </row>
    <row r="18" spans="1:26" ht="57" customHeight="1">
      <c r="A18" s="265" t="s">
        <v>822</v>
      </c>
      <c r="B18" s="197"/>
      <c r="C18" s="197"/>
      <c r="D18" s="197"/>
      <c r="E18" s="197"/>
      <c r="F18" s="197"/>
      <c r="G18" s="197"/>
      <c r="H18" s="197"/>
      <c r="I18" s="197"/>
      <c r="J18" s="197"/>
      <c r="K18" s="190"/>
      <c r="L18" s="190"/>
      <c r="M18" s="190"/>
      <c r="N18" s="190"/>
      <c r="O18" s="190"/>
      <c r="P18" s="190"/>
      <c r="Q18" s="190"/>
      <c r="R18" s="190"/>
      <c r="S18" s="190"/>
      <c r="T18" s="190"/>
      <c r="U18" s="190"/>
      <c r="V18" s="190"/>
      <c r="W18" s="190"/>
      <c r="X18" s="190"/>
      <c r="Y18" s="190"/>
      <c r="Z18" s="190"/>
    </row>
    <row r="19" spans="1:26" ht="111" customHeight="1">
      <c r="A19" s="265" t="s">
        <v>823</v>
      </c>
      <c r="B19" s="197"/>
      <c r="C19" s="197"/>
      <c r="D19" s="197"/>
      <c r="E19" s="197"/>
      <c r="F19" s="197"/>
      <c r="G19" s="197"/>
      <c r="H19" s="197"/>
      <c r="I19" s="197"/>
      <c r="J19" s="197"/>
      <c r="K19" s="190"/>
      <c r="L19" s="190"/>
      <c r="M19" s="190"/>
      <c r="N19" s="190"/>
      <c r="O19" s="190"/>
      <c r="P19" s="190"/>
      <c r="Q19" s="190"/>
      <c r="R19" s="190"/>
      <c r="S19" s="190"/>
      <c r="T19" s="190"/>
      <c r="U19" s="190"/>
      <c r="V19" s="190"/>
      <c r="W19" s="190"/>
      <c r="X19" s="190"/>
      <c r="Y19" s="190"/>
      <c r="Z19" s="190"/>
    </row>
    <row r="20" spans="1:26" ht="57" customHeight="1">
      <c r="A20" s="265" t="s">
        <v>824</v>
      </c>
      <c r="B20" s="197"/>
      <c r="C20" s="197"/>
      <c r="D20" s="197"/>
      <c r="E20" s="197"/>
      <c r="F20" s="197"/>
      <c r="G20" s="197"/>
      <c r="H20" s="197"/>
      <c r="I20" s="197"/>
      <c r="J20" s="197"/>
      <c r="K20" s="190"/>
      <c r="L20" s="190"/>
      <c r="M20" s="190"/>
      <c r="N20" s="190"/>
      <c r="O20" s="190"/>
      <c r="P20" s="190"/>
      <c r="Q20" s="190"/>
      <c r="R20" s="190"/>
      <c r="S20" s="190"/>
      <c r="T20" s="190"/>
      <c r="U20" s="190"/>
      <c r="V20" s="190"/>
      <c r="W20" s="190"/>
      <c r="X20" s="190"/>
      <c r="Y20" s="190"/>
      <c r="Z20" s="190"/>
    </row>
    <row r="21" spans="1:26" ht="57" customHeight="1">
      <c r="A21" s="265" t="s">
        <v>825</v>
      </c>
      <c r="B21" s="197"/>
      <c r="C21" s="197"/>
      <c r="D21" s="197"/>
      <c r="E21" s="197"/>
      <c r="F21" s="197"/>
      <c r="G21" s="197"/>
      <c r="H21" s="197"/>
      <c r="I21" s="197"/>
      <c r="J21" s="197"/>
      <c r="K21" s="190"/>
      <c r="L21" s="190"/>
      <c r="M21" s="190"/>
      <c r="N21" s="190"/>
      <c r="O21" s="190"/>
      <c r="P21" s="190"/>
      <c r="Q21" s="190"/>
      <c r="R21" s="190"/>
      <c r="S21" s="190"/>
      <c r="T21" s="190"/>
      <c r="U21" s="190"/>
      <c r="V21" s="190"/>
      <c r="W21" s="190"/>
      <c r="X21" s="190"/>
      <c r="Y21" s="190"/>
      <c r="Z21" s="190"/>
    </row>
    <row r="22" spans="1:26" ht="57" customHeight="1">
      <c r="A22" s="265" t="s">
        <v>826</v>
      </c>
      <c r="B22" s="197"/>
      <c r="C22" s="197"/>
      <c r="D22" s="197"/>
      <c r="E22" s="197"/>
      <c r="F22" s="197"/>
      <c r="G22" s="197"/>
      <c r="H22" s="197"/>
      <c r="I22" s="197"/>
      <c r="J22" s="197"/>
      <c r="K22" s="190"/>
      <c r="L22" s="190"/>
      <c r="M22" s="190"/>
      <c r="N22" s="190"/>
      <c r="O22" s="190"/>
      <c r="P22" s="190"/>
      <c r="Q22" s="190"/>
      <c r="R22" s="190"/>
      <c r="S22" s="190"/>
      <c r="T22" s="190"/>
      <c r="U22" s="190"/>
      <c r="V22" s="190"/>
      <c r="W22" s="190"/>
      <c r="X22" s="190"/>
      <c r="Y22" s="190"/>
      <c r="Z22" s="190"/>
    </row>
    <row r="23" spans="1:26" ht="57" customHeight="1">
      <c r="A23" s="265" t="s">
        <v>827</v>
      </c>
      <c r="B23" s="197"/>
      <c r="C23" s="197"/>
      <c r="D23" s="197"/>
      <c r="E23" s="197"/>
      <c r="F23" s="197"/>
      <c r="G23" s="197"/>
      <c r="H23" s="197"/>
      <c r="I23" s="197"/>
      <c r="J23" s="197"/>
      <c r="K23" s="190"/>
      <c r="L23" s="190"/>
      <c r="M23" s="190"/>
      <c r="N23" s="190"/>
      <c r="O23" s="190"/>
      <c r="P23" s="190"/>
      <c r="Q23" s="190"/>
      <c r="R23" s="190"/>
      <c r="S23" s="190"/>
      <c r="T23" s="190"/>
      <c r="U23" s="190"/>
      <c r="V23" s="190"/>
      <c r="W23" s="190"/>
      <c r="X23" s="190"/>
      <c r="Y23" s="190"/>
      <c r="Z23" s="190"/>
    </row>
    <row r="24" spans="1:26" ht="57" customHeight="1">
      <c r="A24" s="267" t="s">
        <v>828</v>
      </c>
      <c r="B24" s="197"/>
      <c r="C24" s="197"/>
      <c r="D24" s="197"/>
      <c r="E24" s="197"/>
      <c r="F24" s="197"/>
      <c r="G24" s="197"/>
      <c r="H24" s="197"/>
      <c r="I24" s="197"/>
      <c r="J24" s="197"/>
      <c r="K24" s="190"/>
      <c r="L24" s="190"/>
      <c r="M24" s="190"/>
      <c r="N24" s="190"/>
      <c r="O24" s="190"/>
      <c r="P24" s="190"/>
      <c r="Q24" s="190"/>
      <c r="R24" s="190"/>
      <c r="S24" s="190"/>
      <c r="T24" s="190"/>
      <c r="U24" s="190"/>
      <c r="V24" s="190"/>
      <c r="W24" s="190"/>
      <c r="X24" s="190"/>
      <c r="Y24" s="190"/>
      <c r="Z24" s="190"/>
    </row>
    <row r="25" spans="1:26" ht="73.5" customHeight="1">
      <c r="A25" s="265" t="s">
        <v>829</v>
      </c>
      <c r="B25" s="197"/>
      <c r="C25" s="197"/>
      <c r="D25" s="197"/>
      <c r="E25" s="197"/>
      <c r="F25" s="197"/>
      <c r="G25" s="197"/>
      <c r="H25" s="197"/>
      <c r="I25" s="197"/>
      <c r="J25" s="197"/>
      <c r="K25" s="190"/>
      <c r="L25" s="190"/>
      <c r="M25" s="190"/>
      <c r="N25" s="190"/>
      <c r="O25" s="190"/>
      <c r="P25" s="190"/>
      <c r="Q25" s="190"/>
      <c r="R25" s="190"/>
      <c r="S25" s="190"/>
      <c r="T25" s="190"/>
      <c r="U25" s="190"/>
      <c r="V25" s="190"/>
      <c r="W25" s="190"/>
      <c r="X25" s="190"/>
      <c r="Y25" s="190"/>
      <c r="Z25" s="190"/>
    </row>
    <row r="26" spans="1:26" ht="57" customHeight="1">
      <c r="A26" s="265" t="s">
        <v>830</v>
      </c>
      <c r="B26" s="197"/>
      <c r="C26" s="197"/>
      <c r="D26" s="197"/>
      <c r="E26" s="197"/>
      <c r="F26" s="197"/>
      <c r="G26" s="197"/>
      <c r="H26" s="197"/>
      <c r="I26" s="197"/>
      <c r="J26" s="197"/>
      <c r="K26" s="190"/>
      <c r="L26" s="190"/>
      <c r="M26" s="190"/>
      <c r="N26" s="190"/>
      <c r="O26" s="190"/>
      <c r="P26" s="190"/>
      <c r="Q26" s="190"/>
      <c r="R26" s="190"/>
      <c r="S26" s="190"/>
      <c r="T26" s="190"/>
      <c r="U26" s="190"/>
      <c r="V26" s="190"/>
      <c r="W26" s="190"/>
      <c r="X26" s="190"/>
      <c r="Y26" s="190"/>
      <c r="Z26" s="190"/>
    </row>
    <row r="27" spans="1:26" ht="57" customHeight="1">
      <c r="A27" s="265" t="s">
        <v>831</v>
      </c>
      <c r="B27" s="197"/>
      <c r="C27" s="197"/>
      <c r="D27" s="197"/>
      <c r="E27" s="197"/>
      <c r="F27" s="197"/>
      <c r="G27" s="197"/>
      <c r="H27" s="197"/>
      <c r="I27" s="197"/>
      <c r="J27" s="197"/>
      <c r="K27" s="190"/>
      <c r="L27" s="190"/>
      <c r="M27" s="190"/>
      <c r="N27" s="190"/>
      <c r="O27" s="190"/>
      <c r="P27" s="190"/>
      <c r="Q27" s="190"/>
      <c r="R27" s="190"/>
      <c r="S27" s="190"/>
      <c r="T27" s="190"/>
      <c r="U27" s="190"/>
      <c r="V27" s="190"/>
      <c r="W27" s="190"/>
      <c r="X27" s="190"/>
      <c r="Y27" s="190"/>
      <c r="Z27" s="190"/>
    </row>
    <row r="28" spans="1:26" ht="57" customHeight="1">
      <c r="A28" s="265" t="s">
        <v>832</v>
      </c>
      <c r="B28" s="197"/>
      <c r="C28" s="197"/>
      <c r="D28" s="197"/>
      <c r="E28" s="197"/>
      <c r="F28" s="197"/>
      <c r="G28" s="197"/>
      <c r="H28" s="197"/>
      <c r="I28" s="197"/>
      <c r="J28" s="197"/>
      <c r="K28" s="190"/>
      <c r="L28" s="190"/>
      <c r="M28" s="190"/>
      <c r="N28" s="190"/>
      <c r="O28" s="190"/>
      <c r="P28" s="190"/>
      <c r="Q28" s="190"/>
      <c r="R28" s="190"/>
      <c r="S28" s="190"/>
      <c r="T28" s="190"/>
      <c r="U28" s="190"/>
      <c r="V28" s="190"/>
      <c r="W28" s="190"/>
      <c r="X28" s="190"/>
      <c r="Y28" s="190"/>
      <c r="Z28" s="190"/>
    </row>
    <row r="29" spans="1:26" ht="57" customHeight="1">
      <c r="A29" s="265" t="s">
        <v>833</v>
      </c>
      <c r="B29" s="197"/>
      <c r="C29" s="197"/>
      <c r="D29" s="197"/>
      <c r="E29" s="197"/>
      <c r="F29" s="197"/>
      <c r="G29" s="197"/>
      <c r="H29" s="197"/>
      <c r="I29" s="197"/>
      <c r="J29" s="197"/>
      <c r="K29" s="190"/>
      <c r="L29" s="190"/>
      <c r="M29" s="190"/>
      <c r="N29" s="190"/>
      <c r="O29" s="190"/>
      <c r="P29" s="190"/>
      <c r="Q29" s="190"/>
      <c r="R29" s="190"/>
      <c r="S29" s="190"/>
      <c r="T29" s="190"/>
      <c r="U29" s="190"/>
      <c r="V29" s="190"/>
      <c r="W29" s="190"/>
      <c r="X29" s="190"/>
      <c r="Y29" s="190"/>
      <c r="Z29" s="190"/>
    </row>
    <row r="30" spans="1:26" ht="57" customHeight="1">
      <c r="A30" s="265" t="s">
        <v>834</v>
      </c>
      <c r="B30" s="197"/>
      <c r="C30" s="197"/>
      <c r="D30" s="197"/>
      <c r="E30" s="197"/>
      <c r="F30" s="197"/>
      <c r="G30" s="197"/>
      <c r="H30" s="197"/>
      <c r="I30" s="197"/>
      <c r="J30" s="197"/>
      <c r="K30" s="190"/>
      <c r="L30" s="190"/>
      <c r="M30" s="190"/>
      <c r="N30" s="190"/>
      <c r="O30" s="190"/>
      <c r="P30" s="190"/>
      <c r="Q30" s="190"/>
      <c r="R30" s="190"/>
      <c r="S30" s="190"/>
      <c r="T30" s="190"/>
      <c r="U30" s="190"/>
      <c r="V30" s="190"/>
      <c r="W30" s="190"/>
      <c r="X30" s="190"/>
      <c r="Y30" s="190"/>
      <c r="Z30" s="190"/>
    </row>
    <row r="31" spans="1:26" ht="57" customHeight="1">
      <c r="A31" s="265" t="s">
        <v>835</v>
      </c>
      <c r="B31" s="197"/>
      <c r="C31" s="197"/>
      <c r="D31" s="197"/>
      <c r="E31" s="197"/>
      <c r="F31" s="197"/>
      <c r="G31" s="197"/>
      <c r="H31" s="197"/>
      <c r="I31" s="197"/>
      <c r="J31" s="197"/>
      <c r="K31" s="190"/>
      <c r="L31" s="190"/>
      <c r="M31" s="190"/>
      <c r="N31" s="190"/>
      <c r="O31" s="190"/>
      <c r="P31" s="190"/>
      <c r="Q31" s="190"/>
      <c r="R31" s="190"/>
      <c r="S31" s="190"/>
      <c r="T31" s="190"/>
      <c r="U31" s="190"/>
      <c r="V31" s="190"/>
      <c r="W31" s="190"/>
      <c r="X31" s="190"/>
      <c r="Y31" s="190"/>
      <c r="Z31" s="190"/>
    </row>
    <row r="32" spans="1:26" ht="57" customHeight="1">
      <c r="A32" s="265" t="s">
        <v>836</v>
      </c>
      <c r="B32" s="197"/>
      <c r="C32" s="197"/>
      <c r="D32" s="197"/>
      <c r="E32" s="197"/>
      <c r="F32" s="197"/>
      <c r="G32" s="197"/>
      <c r="H32" s="197"/>
      <c r="I32" s="197"/>
      <c r="J32" s="197"/>
      <c r="K32" s="190"/>
      <c r="L32" s="190"/>
      <c r="M32" s="190"/>
      <c r="N32" s="190"/>
      <c r="O32" s="190"/>
      <c r="P32" s="190"/>
      <c r="Q32" s="190"/>
      <c r="R32" s="190"/>
      <c r="S32" s="190"/>
      <c r="T32" s="190"/>
      <c r="U32" s="190"/>
      <c r="V32" s="190"/>
      <c r="W32" s="190"/>
      <c r="X32" s="190"/>
      <c r="Y32" s="190"/>
      <c r="Z32" s="190"/>
    </row>
    <row r="33" spans="1:26" ht="57" customHeight="1">
      <c r="A33" s="265" t="s">
        <v>837</v>
      </c>
      <c r="B33" s="197"/>
      <c r="C33" s="197"/>
      <c r="D33" s="197"/>
      <c r="E33" s="197"/>
      <c r="F33" s="197"/>
      <c r="G33" s="197"/>
      <c r="H33" s="197"/>
      <c r="I33" s="197"/>
      <c r="J33" s="197"/>
      <c r="K33" s="190"/>
      <c r="L33" s="190"/>
      <c r="M33" s="190"/>
      <c r="N33" s="190"/>
      <c r="O33" s="190"/>
      <c r="P33" s="190"/>
      <c r="Q33" s="190"/>
      <c r="R33" s="190"/>
      <c r="S33" s="190"/>
      <c r="T33" s="190"/>
      <c r="U33" s="190"/>
      <c r="V33" s="190"/>
      <c r="W33" s="190"/>
      <c r="X33" s="190"/>
      <c r="Y33" s="190"/>
      <c r="Z33" s="190"/>
    </row>
    <row r="34" spans="1:26" ht="57" customHeight="1">
      <c r="A34" s="265" t="s">
        <v>838</v>
      </c>
      <c r="B34" s="197"/>
      <c r="C34" s="197"/>
      <c r="D34" s="197"/>
      <c r="E34" s="197"/>
      <c r="F34" s="197"/>
      <c r="G34" s="197"/>
      <c r="H34" s="197"/>
      <c r="I34" s="197"/>
      <c r="J34" s="197"/>
      <c r="K34" s="190"/>
      <c r="L34" s="190"/>
      <c r="M34" s="190"/>
      <c r="N34" s="190"/>
      <c r="O34" s="190"/>
      <c r="P34" s="190"/>
      <c r="Q34" s="190"/>
      <c r="R34" s="190"/>
      <c r="S34" s="190"/>
      <c r="T34" s="190"/>
      <c r="U34" s="190"/>
      <c r="V34" s="190"/>
      <c r="W34" s="190"/>
      <c r="X34" s="190"/>
      <c r="Y34" s="190"/>
      <c r="Z34" s="190"/>
    </row>
    <row r="35" spans="1:26" ht="57" customHeight="1">
      <c r="A35" s="265" t="s">
        <v>839</v>
      </c>
      <c r="B35" s="197"/>
      <c r="C35" s="197"/>
      <c r="D35" s="197"/>
      <c r="E35" s="197"/>
      <c r="F35" s="197"/>
      <c r="G35" s="197"/>
      <c r="H35" s="197"/>
      <c r="I35" s="197"/>
      <c r="J35" s="197"/>
      <c r="K35" s="190"/>
      <c r="L35" s="190"/>
      <c r="M35" s="190"/>
      <c r="N35" s="190"/>
      <c r="O35" s="190"/>
      <c r="P35" s="190"/>
      <c r="Q35" s="190"/>
      <c r="R35" s="190"/>
      <c r="S35" s="190"/>
      <c r="T35" s="190"/>
      <c r="U35" s="190"/>
      <c r="V35" s="190"/>
      <c r="W35" s="190"/>
      <c r="X35" s="190"/>
      <c r="Y35" s="190"/>
      <c r="Z35" s="190"/>
    </row>
    <row r="36" spans="1:26" ht="57" customHeight="1">
      <c r="A36" s="265" t="s">
        <v>840</v>
      </c>
      <c r="B36" s="197"/>
      <c r="C36" s="197"/>
      <c r="D36" s="197"/>
      <c r="E36" s="197"/>
      <c r="F36" s="197"/>
      <c r="G36" s="197"/>
      <c r="H36" s="197"/>
      <c r="I36" s="197"/>
      <c r="J36" s="197"/>
      <c r="K36" s="190"/>
      <c r="L36" s="190"/>
      <c r="M36" s="190"/>
      <c r="N36" s="190"/>
      <c r="O36" s="190"/>
      <c r="P36" s="190"/>
      <c r="Q36" s="190"/>
      <c r="R36" s="190"/>
      <c r="S36" s="190"/>
      <c r="T36" s="190"/>
      <c r="U36" s="190"/>
      <c r="V36" s="190"/>
      <c r="W36" s="190"/>
      <c r="X36" s="190"/>
      <c r="Y36" s="190"/>
      <c r="Z36" s="190"/>
    </row>
    <row r="37" spans="1:26" ht="57" customHeight="1">
      <c r="A37" s="265" t="s">
        <v>841</v>
      </c>
      <c r="B37" s="197"/>
      <c r="C37" s="197"/>
      <c r="D37" s="197"/>
      <c r="E37" s="197"/>
      <c r="F37" s="197"/>
      <c r="G37" s="197"/>
      <c r="H37" s="197"/>
      <c r="I37" s="197"/>
      <c r="J37" s="197"/>
      <c r="K37" s="190"/>
      <c r="L37" s="190"/>
      <c r="M37" s="190"/>
      <c r="N37" s="190"/>
      <c r="O37" s="190"/>
      <c r="P37" s="190"/>
      <c r="Q37" s="190"/>
      <c r="R37" s="190"/>
      <c r="S37" s="190"/>
      <c r="T37" s="190"/>
      <c r="U37" s="190"/>
      <c r="V37" s="190"/>
      <c r="W37" s="190"/>
      <c r="X37" s="190"/>
      <c r="Y37" s="190"/>
      <c r="Z37" s="190"/>
    </row>
    <row r="38" spans="1:26" ht="57" customHeight="1">
      <c r="A38" s="265" t="s">
        <v>842</v>
      </c>
      <c r="B38" s="197"/>
      <c r="C38" s="197"/>
      <c r="D38" s="197"/>
      <c r="E38" s="197"/>
      <c r="F38" s="197"/>
      <c r="G38" s="197"/>
      <c r="H38" s="197"/>
      <c r="I38" s="197"/>
      <c r="J38" s="197"/>
      <c r="K38" s="190"/>
      <c r="L38" s="190"/>
      <c r="M38" s="190"/>
      <c r="N38" s="190"/>
      <c r="O38" s="190"/>
      <c r="P38" s="190"/>
      <c r="Q38" s="190"/>
      <c r="R38" s="190"/>
      <c r="S38" s="190"/>
      <c r="T38" s="190"/>
      <c r="U38" s="190"/>
      <c r="V38" s="190"/>
      <c r="W38" s="190"/>
      <c r="X38" s="190"/>
      <c r="Y38" s="190"/>
      <c r="Z38" s="190"/>
    </row>
    <row r="39" spans="1:26" ht="57" customHeight="1">
      <c r="A39" s="265" t="s">
        <v>843</v>
      </c>
      <c r="B39" s="197"/>
      <c r="C39" s="197"/>
      <c r="D39" s="197"/>
      <c r="E39" s="197"/>
      <c r="F39" s="197"/>
      <c r="G39" s="197"/>
      <c r="H39" s="197"/>
      <c r="I39" s="197"/>
      <c r="J39" s="197"/>
      <c r="K39" s="190"/>
      <c r="L39" s="190"/>
      <c r="M39" s="190"/>
      <c r="N39" s="190"/>
      <c r="O39" s="190"/>
      <c r="P39" s="190"/>
      <c r="Q39" s="190"/>
      <c r="R39" s="190"/>
      <c r="S39" s="190"/>
      <c r="T39" s="190"/>
      <c r="U39" s="190"/>
      <c r="V39" s="190"/>
      <c r="W39" s="190"/>
      <c r="X39" s="190"/>
      <c r="Y39" s="190"/>
      <c r="Z39" s="190"/>
    </row>
    <row r="40" spans="1:26" ht="57" customHeight="1">
      <c r="A40" s="265" t="s">
        <v>844</v>
      </c>
      <c r="B40" s="197"/>
      <c r="C40" s="197"/>
      <c r="D40" s="197"/>
      <c r="E40" s="197"/>
      <c r="F40" s="197"/>
      <c r="G40" s="197"/>
      <c r="H40" s="197"/>
      <c r="I40" s="197"/>
      <c r="J40" s="197"/>
      <c r="K40" s="190"/>
      <c r="L40" s="190"/>
      <c r="M40" s="190"/>
      <c r="N40" s="190"/>
      <c r="O40" s="190"/>
      <c r="P40" s="190"/>
      <c r="Q40" s="190"/>
      <c r="R40" s="190"/>
      <c r="S40" s="190"/>
      <c r="T40" s="190"/>
      <c r="U40" s="190"/>
      <c r="V40" s="190"/>
      <c r="W40" s="190"/>
      <c r="X40" s="190"/>
      <c r="Y40" s="190"/>
      <c r="Z40" s="190"/>
    </row>
    <row r="41" spans="1:26" ht="57" customHeight="1">
      <c r="A41" s="265" t="s">
        <v>845</v>
      </c>
      <c r="B41" s="197"/>
      <c r="C41" s="197"/>
      <c r="D41" s="197"/>
      <c r="E41" s="197"/>
      <c r="F41" s="197"/>
      <c r="G41" s="197"/>
      <c r="H41" s="197"/>
      <c r="I41" s="197"/>
      <c r="J41" s="197"/>
      <c r="K41" s="190"/>
      <c r="L41" s="190"/>
      <c r="M41" s="190"/>
      <c r="N41" s="190"/>
      <c r="O41" s="190"/>
      <c r="P41" s="190"/>
      <c r="Q41" s="190"/>
      <c r="R41" s="190"/>
      <c r="S41" s="190"/>
      <c r="T41" s="190"/>
      <c r="U41" s="190"/>
      <c r="V41" s="190"/>
      <c r="W41" s="190"/>
      <c r="X41" s="190"/>
      <c r="Y41" s="190"/>
      <c r="Z41" s="190"/>
    </row>
    <row r="42" spans="1:26" ht="57" customHeight="1">
      <c r="A42" s="265" t="s">
        <v>846</v>
      </c>
      <c r="B42" s="197"/>
      <c r="C42" s="197"/>
      <c r="D42" s="197"/>
      <c r="E42" s="197"/>
      <c r="F42" s="197"/>
      <c r="G42" s="197"/>
      <c r="H42" s="197"/>
      <c r="I42" s="197"/>
      <c r="J42" s="197"/>
      <c r="K42" s="190"/>
      <c r="L42" s="190"/>
      <c r="M42" s="190"/>
      <c r="N42" s="190"/>
      <c r="O42" s="190"/>
      <c r="P42" s="190"/>
      <c r="Q42" s="190"/>
      <c r="R42" s="190"/>
      <c r="S42" s="190"/>
      <c r="T42" s="190"/>
      <c r="U42" s="190"/>
      <c r="V42" s="190"/>
      <c r="W42" s="190"/>
      <c r="X42" s="190"/>
      <c r="Y42" s="190"/>
      <c r="Z42" s="190"/>
    </row>
    <row r="43" spans="1:26" ht="57" customHeight="1">
      <c r="A43" s="265" t="s">
        <v>847</v>
      </c>
      <c r="B43" s="197"/>
      <c r="C43" s="197"/>
      <c r="D43" s="197"/>
      <c r="E43" s="197"/>
      <c r="F43" s="197"/>
      <c r="G43" s="197"/>
      <c r="H43" s="197"/>
      <c r="I43" s="197"/>
      <c r="J43" s="197"/>
      <c r="K43" s="190"/>
      <c r="L43" s="190"/>
      <c r="M43" s="190"/>
      <c r="N43" s="190"/>
      <c r="O43" s="190"/>
      <c r="P43" s="190"/>
      <c r="Q43" s="190"/>
      <c r="R43" s="190"/>
      <c r="S43" s="190"/>
      <c r="T43" s="190"/>
      <c r="U43" s="190"/>
      <c r="V43" s="190"/>
      <c r="W43" s="190"/>
      <c r="X43" s="190"/>
      <c r="Y43" s="190"/>
      <c r="Z43" s="190"/>
    </row>
    <row r="44" spans="1:26" ht="57" customHeight="1">
      <c r="A44" s="265" t="s">
        <v>848</v>
      </c>
      <c r="B44" s="197"/>
      <c r="C44" s="197"/>
      <c r="D44" s="197"/>
      <c r="E44" s="197"/>
      <c r="F44" s="197"/>
      <c r="G44" s="197"/>
      <c r="H44" s="197"/>
      <c r="I44" s="197"/>
      <c r="J44" s="197"/>
      <c r="K44" s="190"/>
      <c r="L44" s="190"/>
      <c r="M44" s="190"/>
      <c r="N44" s="190"/>
      <c r="O44" s="190"/>
      <c r="P44" s="190"/>
      <c r="Q44" s="190"/>
      <c r="R44" s="190"/>
      <c r="S44" s="190"/>
      <c r="T44" s="190"/>
      <c r="U44" s="190"/>
      <c r="V44" s="190"/>
      <c r="W44" s="190"/>
      <c r="X44" s="190"/>
      <c r="Y44" s="190"/>
      <c r="Z44" s="190"/>
    </row>
    <row r="45" spans="1:26" ht="57" customHeight="1">
      <c r="A45" s="265" t="s">
        <v>849</v>
      </c>
      <c r="B45" s="197"/>
      <c r="C45" s="197"/>
      <c r="D45" s="197"/>
      <c r="E45" s="197"/>
      <c r="F45" s="197"/>
      <c r="G45" s="197"/>
      <c r="H45" s="197"/>
      <c r="I45" s="197"/>
      <c r="J45" s="197"/>
      <c r="K45" s="190"/>
      <c r="L45" s="190"/>
      <c r="M45" s="190"/>
      <c r="N45" s="190"/>
      <c r="O45" s="190"/>
      <c r="P45" s="190"/>
      <c r="Q45" s="190"/>
      <c r="R45" s="190"/>
      <c r="S45" s="190"/>
      <c r="T45" s="190"/>
      <c r="U45" s="190"/>
      <c r="V45" s="190"/>
      <c r="W45" s="190"/>
      <c r="X45" s="190"/>
      <c r="Y45" s="190"/>
      <c r="Z45" s="190"/>
    </row>
    <row r="46" spans="1:26" ht="78" customHeight="1">
      <c r="A46" s="265" t="s">
        <v>850</v>
      </c>
      <c r="B46" s="197"/>
      <c r="C46" s="197"/>
      <c r="D46" s="197"/>
      <c r="E46" s="197"/>
      <c r="F46" s="197"/>
      <c r="G46" s="197"/>
      <c r="H46" s="197"/>
      <c r="I46" s="197"/>
      <c r="J46" s="197"/>
      <c r="K46" s="190"/>
      <c r="L46" s="190"/>
      <c r="M46" s="190"/>
      <c r="N46" s="190"/>
      <c r="O46" s="190"/>
      <c r="P46" s="190"/>
      <c r="Q46" s="190"/>
      <c r="R46" s="190"/>
      <c r="S46" s="190"/>
      <c r="T46" s="190"/>
      <c r="U46" s="190"/>
      <c r="V46" s="190"/>
      <c r="W46" s="190"/>
      <c r="X46" s="190"/>
      <c r="Y46" s="190"/>
      <c r="Z46" s="190"/>
    </row>
    <row r="47" spans="1:26" ht="57" customHeight="1">
      <c r="A47" s="265" t="s">
        <v>851</v>
      </c>
      <c r="B47" s="197"/>
      <c r="C47" s="197"/>
      <c r="D47" s="197"/>
      <c r="E47" s="197"/>
      <c r="F47" s="197"/>
      <c r="G47" s="197"/>
      <c r="H47" s="197"/>
      <c r="I47" s="197"/>
      <c r="J47" s="197"/>
      <c r="K47" s="190"/>
      <c r="L47" s="190"/>
      <c r="M47" s="190"/>
      <c r="N47" s="190"/>
      <c r="O47" s="190"/>
      <c r="P47" s="190"/>
      <c r="Q47" s="190"/>
      <c r="R47" s="190"/>
      <c r="S47" s="190"/>
      <c r="T47" s="190"/>
      <c r="U47" s="190"/>
      <c r="V47" s="190"/>
      <c r="W47" s="190"/>
      <c r="X47" s="190"/>
      <c r="Y47" s="190"/>
      <c r="Z47" s="190"/>
    </row>
    <row r="48" spans="1:26" ht="57" customHeight="1">
      <c r="A48" s="265" t="s">
        <v>852</v>
      </c>
      <c r="B48" s="197"/>
      <c r="C48" s="197"/>
      <c r="D48" s="197"/>
      <c r="E48" s="197"/>
      <c r="F48" s="197"/>
      <c r="G48" s="197"/>
      <c r="H48" s="197"/>
      <c r="I48" s="197"/>
      <c r="J48" s="197"/>
      <c r="K48" s="190"/>
      <c r="L48" s="190"/>
      <c r="M48" s="190"/>
      <c r="N48" s="190"/>
      <c r="O48" s="190"/>
      <c r="P48" s="190"/>
      <c r="Q48" s="190"/>
      <c r="R48" s="190"/>
      <c r="S48" s="190"/>
      <c r="T48" s="190"/>
      <c r="U48" s="190"/>
      <c r="V48" s="190"/>
      <c r="W48" s="190"/>
      <c r="X48" s="190"/>
      <c r="Y48" s="190"/>
      <c r="Z48" s="190"/>
    </row>
    <row r="49" spans="1:26" ht="72" customHeight="1">
      <c r="A49" s="267" t="s">
        <v>853</v>
      </c>
      <c r="B49" s="197"/>
      <c r="C49" s="197"/>
      <c r="D49" s="197"/>
      <c r="E49" s="197"/>
      <c r="F49" s="197"/>
      <c r="G49" s="197"/>
      <c r="H49" s="197"/>
      <c r="I49" s="197"/>
      <c r="J49" s="197"/>
      <c r="K49" s="190"/>
      <c r="L49" s="190"/>
      <c r="M49" s="190"/>
      <c r="N49" s="190"/>
      <c r="O49" s="190"/>
      <c r="P49" s="190"/>
      <c r="Q49" s="190"/>
      <c r="R49" s="190"/>
      <c r="S49" s="190"/>
      <c r="T49" s="190"/>
      <c r="U49" s="190"/>
      <c r="V49" s="190"/>
      <c r="W49" s="190"/>
      <c r="X49" s="190"/>
      <c r="Y49" s="190"/>
      <c r="Z49" s="190"/>
    </row>
    <row r="50" spans="1:26" ht="124.5" customHeight="1">
      <c r="A50" s="267" t="s">
        <v>854</v>
      </c>
      <c r="B50" s="197"/>
      <c r="C50" s="197"/>
      <c r="D50" s="197"/>
      <c r="E50" s="197"/>
      <c r="F50" s="197"/>
      <c r="G50" s="197"/>
      <c r="H50" s="197"/>
      <c r="I50" s="197"/>
      <c r="J50" s="197"/>
      <c r="K50" s="190"/>
      <c r="L50" s="190"/>
      <c r="M50" s="190"/>
      <c r="N50" s="190"/>
      <c r="O50" s="190"/>
      <c r="P50" s="190"/>
      <c r="Q50" s="190"/>
      <c r="R50" s="190"/>
      <c r="S50" s="190"/>
      <c r="T50" s="190"/>
      <c r="U50" s="190"/>
      <c r="V50" s="190"/>
      <c r="W50" s="190"/>
      <c r="X50" s="190"/>
      <c r="Y50" s="190"/>
      <c r="Z50" s="190"/>
    </row>
    <row r="51" spans="1:26" ht="57" customHeight="1">
      <c r="A51" s="267" t="s">
        <v>855</v>
      </c>
      <c r="B51" s="197"/>
      <c r="C51" s="197"/>
      <c r="D51" s="197"/>
      <c r="E51" s="197"/>
      <c r="F51" s="197"/>
      <c r="G51" s="197"/>
      <c r="H51" s="197"/>
      <c r="I51" s="197"/>
      <c r="J51" s="197"/>
      <c r="K51" s="190"/>
      <c r="L51" s="190"/>
      <c r="M51" s="190"/>
      <c r="N51" s="190"/>
      <c r="O51" s="190"/>
      <c r="P51" s="190"/>
      <c r="Q51" s="190"/>
      <c r="R51" s="190"/>
      <c r="S51" s="190"/>
      <c r="T51" s="190"/>
      <c r="U51" s="190"/>
      <c r="V51" s="190"/>
      <c r="W51" s="190"/>
      <c r="X51" s="190"/>
      <c r="Y51" s="190"/>
      <c r="Z51" s="190"/>
    </row>
    <row r="52" spans="1:26" ht="57" customHeight="1">
      <c r="A52" s="265" t="s">
        <v>856</v>
      </c>
      <c r="B52" s="197"/>
      <c r="C52" s="197"/>
      <c r="D52" s="197"/>
      <c r="E52" s="197"/>
      <c r="F52" s="197"/>
      <c r="G52" s="197"/>
      <c r="H52" s="197"/>
      <c r="I52" s="197"/>
      <c r="J52" s="197"/>
      <c r="K52" s="190"/>
      <c r="L52" s="190"/>
      <c r="M52" s="190"/>
      <c r="N52" s="190"/>
      <c r="O52" s="190"/>
      <c r="P52" s="190"/>
      <c r="Q52" s="190"/>
      <c r="R52" s="190"/>
      <c r="S52" s="190"/>
      <c r="T52" s="190"/>
      <c r="U52" s="190"/>
      <c r="V52" s="190"/>
      <c r="W52" s="190"/>
      <c r="X52" s="190"/>
      <c r="Y52" s="190"/>
      <c r="Z52" s="190"/>
    </row>
    <row r="53" spans="1:26" ht="57" customHeight="1">
      <c r="A53" s="265" t="s">
        <v>857</v>
      </c>
      <c r="B53" s="197"/>
      <c r="C53" s="197"/>
      <c r="D53" s="197"/>
      <c r="E53" s="197"/>
      <c r="F53" s="197"/>
      <c r="G53" s="197"/>
      <c r="H53" s="197"/>
      <c r="I53" s="197"/>
      <c r="J53" s="197"/>
      <c r="K53" s="190"/>
      <c r="L53" s="190"/>
      <c r="M53" s="190"/>
      <c r="N53" s="190"/>
      <c r="O53" s="190"/>
      <c r="P53" s="190"/>
      <c r="Q53" s="190"/>
      <c r="R53" s="190"/>
      <c r="S53" s="190"/>
      <c r="T53" s="190"/>
      <c r="U53" s="190"/>
      <c r="V53" s="190"/>
      <c r="W53" s="190"/>
      <c r="X53" s="190"/>
      <c r="Y53" s="190"/>
      <c r="Z53" s="190"/>
    </row>
    <row r="54" spans="1:26" ht="57" customHeight="1">
      <c r="A54" s="265" t="s">
        <v>858</v>
      </c>
      <c r="B54" s="197"/>
      <c r="C54" s="197"/>
      <c r="D54" s="197"/>
      <c r="E54" s="197"/>
      <c r="F54" s="197"/>
      <c r="G54" s="197"/>
      <c r="H54" s="197"/>
      <c r="I54" s="197"/>
      <c r="J54" s="197"/>
      <c r="K54" s="190"/>
      <c r="L54" s="190"/>
      <c r="M54" s="190"/>
      <c r="N54" s="190"/>
      <c r="O54" s="190"/>
      <c r="P54" s="190"/>
      <c r="Q54" s="190"/>
      <c r="R54" s="190"/>
      <c r="S54" s="190"/>
      <c r="T54" s="190"/>
      <c r="U54" s="190"/>
      <c r="V54" s="190"/>
      <c r="W54" s="190"/>
      <c r="X54" s="190"/>
      <c r="Y54" s="190"/>
      <c r="Z54" s="190"/>
    </row>
    <row r="55" spans="1:26" ht="57" customHeight="1">
      <c r="A55" s="265" t="s">
        <v>859</v>
      </c>
      <c r="B55" s="197"/>
      <c r="C55" s="197"/>
      <c r="D55" s="197"/>
      <c r="E55" s="197"/>
      <c r="F55" s="197"/>
      <c r="G55" s="197"/>
      <c r="H55" s="197"/>
      <c r="I55" s="197"/>
      <c r="J55" s="197"/>
      <c r="K55" s="190"/>
      <c r="L55" s="190"/>
      <c r="M55" s="190"/>
      <c r="N55" s="190"/>
      <c r="O55" s="190"/>
      <c r="P55" s="190"/>
      <c r="Q55" s="190"/>
      <c r="R55" s="190"/>
      <c r="S55" s="190"/>
      <c r="T55" s="190"/>
      <c r="U55" s="190"/>
      <c r="V55" s="190"/>
      <c r="W55" s="190"/>
      <c r="X55" s="190"/>
      <c r="Y55" s="190"/>
      <c r="Z55" s="190"/>
    </row>
    <row r="56" spans="1:26" ht="79.5" customHeight="1">
      <c r="A56" s="265" t="s">
        <v>860</v>
      </c>
      <c r="B56" s="197"/>
      <c r="C56" s="197"/>
      <c r="D56" s="197"/>
      <c r="E56" s="197"/>
      <c r="F56" s="197"/>
      <c r="G56" s="197"/>
      <c r="H56" s="197"/>
      <c r="I56" s="197"/>
      <c r="J56" s="197"/>
      <c r="K56" s="190"/>
      <c r="L56" s="190"/>
      <c r="M56" s="190"/>
      <c r="N56" s="190"/>
      <c r="O56" s="190"/>
      <c r="P56" s="190"/>
      <c r="Q56" s="190"/>
      <c r="R56" s="190"/>
      <c r="S56" s="190"/>
      <c r="T56" s="190"/>
      <c r="U56" s="190"/>
      <c r="V56" s="190"/>
      <c r="W56" s="190"/>
      <c r="X56" s="190"/>
      <c r="Y56" s="190"/>
      <c r="Z56" s="190"/>
    </row>
    <row r="57" spans="1:26" ht="57" customHeight="1">
      <c r="A57" s="265" t="s">
        <v>861</v>
      </c>
      <c r="B57" s="197"/>
      <c r="C57" s="197"/>
      <c r="D57" s="197"/>
      <c r="E57" s="197"/>
      <c r="F57" s="197"/>
      <c r="G57" s="197"/>
      <c r="H57" s="197"/>
      <c r="I57" s="197"/>
      <c r="J57" s="197"/>
      <c r="K57" s="190"/>
      <c r="L57" s="190"/>
      <c r="M57" s="190"/>
      <c r="N57" s="190"/>
      <c r="O57" s="190"/>
      <c r="P57" s="190"/>
      <c r="Q57" s="190"/>
      <c r="R57" s="190"/>
      <c r="S57" s="190"/>
      <c r="T57" s="190"/>
      <c r="U57" s="190"/>
      <c r="V57" s="190"/>
      <c r="W57" s="190"/>
      <c r="X57" s="190"/>
      <c r="Y57" s="190"/>
      <c r="Z57" s="190"/>
    </row>
    <row r="58" spans="1:26" ht="57" customHeight="1">
      <c r="A58" s="265" t="s">
        <v>862</v>
      </c>
      <c r="B58" s="197"/>
      <c r="C58" s="197"/>
      <c r="D58" s="197"/>
      <c r="E58" s="197"/>
      <c r="F58" s="197"/>
      <c r="G58" s="197"/>
      <c r="H58" s="197"/>
      <c r="I58" s="197"/>
      <c r="J58" s="197"/>
      <c r="K58" s="190"/>
      <c r="L58" s="190"/>
      <c r="M58" s="190"/>
      <c r="N58" s="190"/>
      <c r="O58" s="190"/>
      <c r="P58" s="190"/>
      <c r="Q58" s="190"/>
      <c r="R58" s="190"/>
      <c r="S58" s="190"/>
      <c r="T58" s="190"/>
      <c r="U58" s="190"/>
      <c r="V58" s="190"/>
      <c r="W58" s="190"/>
      <c r="X58" s="190"/>
      <c r="Y58" s="190"/>
      <c r="Z58" s="190"/>
    </row>
    <row r="59" spans="1:26" ht="57" customHeight="1">
      <c r="A59" s="265" t="s">
        <v>863</v>
      </c>
      <c r="B59" s="197"/>
      <c r="C59" s="197"/>
      <c r="D59" s="197"/>
      <c r="E59" s="197"/>
      <c r="F59" s="197"/>
      <c r="G59" s="197"/>
      <c r="H59" s="197"/>
      <c r="I59" s="197"/>
      <c r="J59" s="197"/>
      <c r="K59" s="190"/>
      <c r="L59" s="190"/>
      <c r="M59" s="190"/>
      <c r="N59" s="190"/>
      <c r="O59" s="190"/>
      <c r="P59" s="190"/>
      <c r="Q59" s="190"/>
      <c r="R59" s="190"/>
      <c r="S59" s="190"/>
      <c r="T59" s="190"/>
      <c r="U59" s="190"/>
      <c r="V59" s="190"/>
      <c r="W59" s="190"/>
      <c r="X59" s="190"/>
      <c r="Y59" s="190"/>
      <c r="Z59" s="190"/>
    </row>
    <row r="60" spans="1:26" ht="57" customHeight="1">
      <c r="A60" s="265" t="s">
        <v>864</v>
      </c>
      <c r="B60" s="197"/>
      <c r="C60" s="197"/>
      <c r="D60" s="197"/>
      <c r="E60" s="197"/>
      <c r="F60" s="197"/>
      <c r="G60" s="197"/>
      <c r="H60" s="197"/>
      <c r="I60" s="197"/>
      <c r="J60" s="197"/>
      <c r="K60" s="190"/>
      <c r="L60" s="190"/>
      <c r="M60" s="190"/>
      <c r="N60" s="190"/>
      <c r="O60" s="190"/>
      <c r="P60" s="190"/>
      <c r="Q60" s="190"/>
      <c r="R60" s="190"/>
      <c r="S60" s="190"/>
      <c r="T60" s="190"/>
      <c r="U60" s="190"/>
      <c r="V60" s="190"/>
      <c r="W60" s="190"/>
      <c r="X60" s="190"/>
      <c r="Y60" s="190"/>
      <c r="Z60" s="190"/>
    </row>
    <row r="61" spans="1:26" ht="57" customHeight="1">
      <c r="A61" s="265" t="s">
        <v>865</v>
      </c>
      <c r="B61" s="197"/>
      <c r="C61" s="197"/>
      <c r="D61" s="197"/>
      <c r="E61" s="197"/>
      <c r="F61" s="197"/>
      <c r="G61" s="197"/>
      <c r="H61" s="197"/>
      <c r="I61" s="197"/>
      <c r="J61" s="197"/>
      <c r="K61" s="190"/>
      <c r="L61" s="190"/>
      <c r="M61" s="190"/>
      <c r="N61" s="190"/>
      <c r="O61" s="190"/>
      <c r="P61" s="190"/>
      <c r="Q61" s="190"/>
      <c r="R61" s="190"/>
      <c r="S61" s="190"/>
      <c r="T61" s="190"/>
      <c r="U61" s="190"/>
      <c r="V61" s="190"/>
      <c r="W61" s="190"/>
      <c r="X61" s="190"/>
      <c r="Y61" s="190"/>
      <c r="Z61" s="190"/>
    </row>
    <row r="62" spans="1:26" ht="57" customHeight="1">
      <c r="A62" s="265" t="s">
        <v>866</v>
      </c>
      <c r="B62" s="197"/>
      <c r="C62" s="197"/>
      <c r="D62" s="197"/>
      <c r="E62" s="197"/>
      <c r="F62" s="197"/>
      <c r="G62" s="197"/>
      <c r="H62" s="197"/>
      <c r="I62" s="197"/>
      <c r="J62" s="197"/>
      <c r="K62" s="190"/>
      <c r="L62" s="190"/>
      <c r="M62" s="190"/>
      <c r="N62" s="190"/>
      <c r="O62" s="190"/>
      <c r="P62" s="190"/>
      <c r="Q62" s="190"/>
      <c r="R62" s="190"/>
      <c r="S62" s="190"/>
      <c r="T62" s="190"/>
      <c r="U62" s="190"/>
      <c r="V62" s="190"/>
      <c r="W62" s="190"/>
      <c r="X62" s="190"/>
      <c r="Y62" s="190"/>
      <c r="Z62" s="190"/>
    </row>
    <row r="63" spans="1:26" ht="57" customHeight="1">
      <c r="A63" s="265" t="s">
        <v>867</v>
      </c>
      <c r="B63" s="197"/>
      <c r="C63" s="197"/>
      <c r="D63" s="197"/>
      <c r="E63" s="197"/>
      <c r="F63" s="197"/>
      <c r="G63" s="197"/>
      <c r="H63" s="197"/>
      <c r="I63" s="197"/>
      <c r="J63" s="197"/>
      <c r="K63" s="190"/>
      <c r="L63" s="190"/>
      <c r="M63" s="190"/>
      <c r="N63" s="190"/>
      <c r="O63" s="190"/>
      <c r="P63" s="190"/>
      <c r="Q63" s="190"/>
      <c r="R63" s="190"/>
      <c r="S63" s="190"/>
      <c r="T63" s="190"/>
      <c r="U63" s="190"/>
      <c r="V63" s="190"/>
      <c r="W63" s="190"/>
      <c r="X63" s="190"/>
      <c r="Y63" s="190"/>
      <c r="Z63" s="190"/>
    </row>
    <row r="64" spans="1:26" ht="57" customHeight="1">
      <c r="A64" s="265" t="s">
        <v>868</v>
      </c>
      <c r="B64" s="197"/>
      <c r="C64" s="197"/>
      <c r="D64" s="197"/>
      <c r="E64" s="197"/>
      <c r="F64" s="197"/>
      <c r="G64" s="197"/>
      <c r="H64" s="197"/>
      <c r="I64" s="197"/>
      <c r="J64" s="197"/>
      <c r="K64" s="190"/>
      <c r="L64" s="190"/>
      <c r="M64" s="190"/>
      <c r="N64" s="190"/>
      <c r="O64" s="190"/>
      <c r="P64" s="190"/>
      <c r="Q64" s="190"/>
      <c r="R64" s="190"/>
      <c r="S64" s="190"/>
      <c r="T64" s="190"/>
      <c r="U64" s="190"/>
      <c r="V64" s="190"/>
      <c r="W64" s="190"/>
      <c r="X64" s="190"/>
      <c r="Y64" s="190"/>
      <c r="Z64" s="190"/>
    </row>
    <row r="65" spans="1:26" ht="57" customHeight="1">
      <c r="A65" s="265" t="s">
        <v>869</v>
      </c>
      <c r="B65" s="197"/>
      <c r="C65" s="197"/>
      <c r="D65" s="197"/>
      <c r="E65" s="197"/>
      <c r="F65" s="197"/>
      <c r="G65" s="197"/>
      <c r="H65" s="197"/>
      <c r="I65" s="197"/>
      <c r="J65" s="197"/>
      <c r="K65" s="190"/>
      <c r="L65" s="190"/>
      <c r="M65" s="190"/>
      <c r="N65" s="190"/>
      <c r="O65" s="190"/>
      <c r="P65" s="190"/>
      <c r="Q65" s="190"/>
      <c r="R65" s="190"/>
      <c r="S65" s="190"/>
      <c r="T65" s="190"/>
      <c r="U65" s="190"/>
      <c r="V65" s="190"/>
      <c r="W65" s="190"/>
      <c r="X65" s="190"/>
      <c r="Y65" s="190"/>
      <c r="Z65" s="190"/>
    </row>
    <row r="66" spans="1:26" ht="57" customHeight="1">
      <c r="A66" s="265" t="s">
        <v>870</v>
      </c>
      <c r="B66" s="197"/>
      <c r="C66" s="197"/>
      <c r="D66" s="197"/>
      <c r="E66" s="197"/>
      <c r="F66" s="197"/>
      <c r="G66" s="197"/>
      <c r="H66" s="197"/>
      <c r="I66" s="197"/>
      <c r="J66" s="197"/>
      <c r="K66" s="190"/>
      <c r="L66" s="190"/>
      <c r="M66" s="190"/>
      <c r="N66" s="190"/>
      <c r="O66" s="190"/>
      <c r="P66" s="190"/>
      <c r="Q66" s="190"/>
      <c r="R66" s="190"/>
      <c r="S66" s="190"/>
      <c r="T66" s="190"/>
      <c r="U66" s="190"/>
      <c r="V66" s="190"/>
      <c r="W66" s="190"/>
      <c r="X66" s="190"/>
      <c r="Y66" s="190"/>
      <c r="Z66" s="190"/>
    </row>
    <row r="67" spans="1:26" ht="75.75" customHeight="1">
      <c r="A67" s="265" t="s">
        <v>871</v>
      </c>
      <c r="B67" s="197"/>
      <c r="C67" s="197"/>
      <c r="D67" s="197"/>
      <c r="E67" s="197"/>
      <c r="F67" s="197"/>
      <c r="G67" s="197"/>
      <c r="H67" s="197"/>
      <c r="I67" s="197"/>
      <c r="J67" s="197"/>
      <c r="K67" s="190"/>
      <c r="L67" s="190"/>
      <c r="M67" s="190"/>
      <c r="N67" s="190"/>
      <c r="O67" s="190"/>
      <c r="P67" s="190"/>
      <c r="Q67" s="190"/>
      <c r="R67" s="190"/>
      <c r="S67" s="190"/>
      <c r="T67" s="190"/>
      <c r="U67" s="190"/>
      <c r="V67" s="190"/>
      <c r="W67" s="190"/>
      <c r="X67" s="190"/>
      <c r="Y67" s="190"/>
      <c r="Z67" s="190"/>
    </row>
    <row r="68" spans="1:26" ht="57" customHeight="1">
      <c r="A68" s="265" t="s">
        <v>872</v>
      </c>
      <c r="B68" s="197"/>
      <c r="C68" s="197"/>
      <c r="D68" s="197"/>
      <c r="E68" s="197"/>
      <c r="F68" s="197"/>
      <c r="G68" s="197"/>
      <c r="H68" s="197"/>
      <c r="I68" s="197"/>
      <c r="J68" s="197"/>
      <c r="K68" s="190"/>
      <c r="L68" s="190"/>
      <c r="M68" s="190"/>
      <c r="N68" s="190"/>
      <c r="O68" s="190"/>
      <c r="P68" s="190"/>
      <c r="Q68" s="190"/>
      <c r="R68" s="190"/>
      <c r="S68" s="190"/>
      <c r="T68" s="190"/>
      <c r="U68" s="190"/>
      <c r="V68" s="190"/>
      <c r="W68" s="190"/>
      <c r="X68" s="190"/>
      <c r="Y68" s="190"/>
      <c r="Z68" s="190"/>
    </row>
    <row r="69" spans="1:26" ht="57" customHeight="1">
      <c r="A69" s="265" t="s">
        <v>873</v>
      </c>
      <c r="B69" s="197"/>
      <c r="C69" s="197"/>
      <c r="D69" s="197"/>
      <c r="E69" s="197"/>
      <c r="F69" s="197"/>
      <c r="G69" s="197"/>
      <c r="H69" s="197"/>
      <c r="I69" s="197"/>
      <c r="J69" s="197"/>
      <c r="K69" s="190"/>
      <c r="L69" s="190"/>
      <c r="M69" s="190"/>
      <c r="N69" s="190"/>
      <c r="O69" s="190"/>
      <c r="P69" s="190"/>
      <c r="Q69" s="190"/>
      <c r="R69" s="190"/>
      <c r="S69" s="190"/>
      <c r="T69" s="190"/>
      <c r="U69" s="190"/>
      <c r="V69" s="190"/>
      <c r="W69" s="190"/>
      <c r="X69" s="190"/>
      <c r="Y69" s="190"/>
      <c r="Z69" s="190"/>
    </row>
    <row r="70" spans="1:26" ht="57" customHeight="1">
      <c r="A70" s="265" t="s">
        <v>874</v>
      </c>
      <c r="B70" s="197"/>
      <c r="C70" s="197"/>
      <c r="D70" s="197"/>
      <c r="E70" s="197"/>
      <c r="F70" s="197"/>
      <c r="G70" s="197"/>
      <c r="H70" s="197"/>
      <c r="I70" s="197"/>
      <c r="J70" s="197"/>
      <c r="K70" s="190"/>
      <c r="L70" s="190"/>
      <c r="M70" s="190"/>
      <c r="N70" s="190"/>
      <c r="O70" s="190"/>
      <c r="P70" s="190"/>
      <c r="Q70" s="190"/>
      <c r="R70" s="190"/>
      <c r="S70" s="190"/>
      <c r="T70" s="190"/>
      <c r="U70" s="190"/>
      <c r="V70" s="190"/>
      <c r="W70" s="190"/>
      <c r="X70" s="190"/>
      <c r="Y70" s="190"/>
      <c r="Z70" s="190"/>
    </row>
    <row r="71" spans="1:26" ht="57" customHeight="1">
      <c r="A71" s="265" t="s">
        <v>875</v>
      </c>
      <c r="B71" s="197"/>
      <c r="C71" s="197"/>
      <c r="D71" s="197"/>
      <c r="E71" s="197"/>
      <c r="F71" s="197"/>
      <c r="G71" s="197"/>
      <c r="H71" s="197"/>
      <c r="I71" s="197"/>
      <c r="J71" s="197"/>
      <c r="K71" s="190"/>
      <c r="L71" s="190"/>
      <c r="M71" s="190"/>
      <c r="N71" s="190"/>
      <c r="O71" s="190"/>
      <c r="P71" s="190"/>
      <c r="Q71" s="190"/>
      <c r="R71" s="190"/>
      <c r="S71" s="190"/>
      <c r="T71" s="190"/>
      <c r="U71" s="190"/>
      <c r="V71" s="190"/>
      <c r="W71" s="190"/>
      <c r="X71" s="190"/>
      <c r="Y71" s="190"/>
      <c r="Z71" s="190"/>
    </row>
    <row r="72" spans="1:26" ht="57" customHeight="1">
      <c r="A72" s="265" t="s">
        <v>876</v>
      </c>
      <c r="B72" s="197"/>
      <c r="C72" s="197"/>
      <c r="D72" s="197"/>
      <c r="E72" s="197"/>
      <c r="F72" s="197"/>
      <c r="G72" s="197"/>
      <c r="H72" s="197"/>
      <c r="I72" s="197"/>
      <c r="J72" s="197"/>
      <c r="K72" s="190"/>
      <c r="L72" s="190"/>
      <c r="M72" s="190"/>
      <c r="N72" s="190"/>
      <c r="O72" s="190"/>
      <c r="P72" s="190"/>
      <c r="Q72" s="190"/>
      <c r="R72" s="190"/>
      <c r="S72" s="190"/>
      <c r="T72" s="190"/>
      <c r="U72" s="190"/>
      <c r="V72" s="190"/>
      <c r="W72" s="190"/>
      <c r="X72" s="190"/>
      <c r="Y72" s="190"/>
      <c r="Z72" s="190"/>
    </row>
    <row r="73" spans="1:26" ht="57" customHeight="1">
      <c r="A73" s="265" t="s">
        <v>877</v>
      </c>
      <c r="B73" s="197"/>
      <c r="C73" s="197"/>
      <c r="D73" s="197"/>
      <c r="E73" s="197"/>
      <c r="F73" s="197"/>
      <c r="G73" s="197"/>
      <c r="H73" s="197"/>
      <c r="I73" s="197"/>
      <c r="J73" s="197"/>
      <c r="K73" s="190"/>
      <c r="L73" s="190"/>
      <c r="M73" s="190"/>
      <c r="N73" s="190"/>
      <c r="O73" s="190"/>
      <c r="P73" s="190"/>
      <c r="Q73" s="190"/>
      <c r="R73" s="190"/>
      <c r="S73" s="190"/>
      <c r="T73" s="190"/>
      <c r="U73" s="190"/>
      <c r="V73" s="190"/>
      <c r="W73" s="190"/>
      <c r="X73" s="190"/>
      <c r="Y73" s="190"/>
      <c r="Z73" s="190"/>
    </row>
    <row r="74" spans="1:26" ht="57" customHeight="1">
      <c r="A74" s="265" t="s">
        <v>878</v>
      </c>
      <c r="B74" s="197"/>
      <c r="C74" s="197"/>
      <c r="D74" s="197"/>
      <c r="E74" s="197"/>
      <c r="F74" s="197"/>
      <c r="G74" s="197"/>
      <c r="H74" s="197"/>
      <c r="I74" s="197"/>
      <c r="J74" s="197"/>
      <c r="K74" s="190"/>
      <c r="L74" s="190"/>
      <c r="M74" s="190"/>
      <c r="N74" s="190"/>
      <c r="O74" s="190"/>
      <c r="P74" s="190"/>
      <c r="Q74" s="190"/>
      <c r="R74" s="190"/>
      <c r="S74" s="190"/>
      <c r="T74" s="190"/>
      <c r="U74" s="190"/>
      <c r="V74" s="190"/>
      <c r="W74" s="190"/>
      <c r="X74" s="190"/>
      <c r="Y74" s="190"/>
      <c r="Z74" s="190"/>
    </row>
    <row r="75" spans="1:26" ht="57" customHeight="1">
      <c r="A75" s="265" t="s">
        <v>879</v>
      </c>
      <c r="B75" s="197"/>
      <c r="C75" s="197"/>
      <c r="D75" s="197"/>
      <c r="E75" s="197"/>
      <c r="F75" s="197"/>
      <c r="G75" s="197"/>
      <c r="H75" s="197"/>
      <c r="I75" s="197"/>
      <c r="J75" s="197"/>
      <c r="K75" s="190"/>
      <c r="L75" s="190"/>
      <c r="M75" s="190"/>
      <c r="N75" s="190"/>
      <c r="O75" s="190"/>
      <c r="P75" s="190"/>
      <c r="Q75" s="190"/>
      <c r="R75" s="190"/>
      <c r="S75" s="190"/>
      <c r="T75" s="190"/>
      <c r="U75" s="190"/>
      <c r="V75" s="190"/>
      <c r="W75" s="190"/>
      <c r="X75" s="190"/>
      <c r="Y75" s="190"/>
      <c r="Z75" s="190"/>
    </row>
    <row r="76" spans="1:26" ht="57" customHeight="1">
      <c r="A76" s="265" t="s">
        <v>880</v>
      </c>
      <c r="B76" s="197"/>
      <c r="C76" s="197"/>
      <c r="D76" s="197"/>
      <c r="E76" s="197"/>
      <c r="F76" s="197"/>
      <c r="G76" s="197"/>
      <c r="H76" s="197"/>
      <c r="I76" s="197"/>
      <c r="J76" s="197"/>
      <c r="K76" s="190"/>
      <c r="L76" s="190"/>
      <c r="M76" s="190"/>
      <c r="N76" s="190"/>
      <c r="O76" s="190"/>
      <c r="P76" s="190"/>
      <c r="Q76" s="190"/>
      <c r="R76" s="190"/>
      <c r="S76" s="190"/>
      <c r="T76" s="190"/>
      <c r="U76" s="190"/>
      <c r="V76" s="190"/>
      <c r="W76" s="190"/>
      <c r="X76" s="190"/>
      <c r="Y76" s="190"/>
      <c r="Z76" s="190"/>
    </row>
    <row r="77" spans="1:26" ht="57" customHeight="1">
      <c r="A77" s="265" t="s">
        <v>881</v>
      </c>
      <c r="B77" s="197"/>
      <c r="C77" s="197"/>
      <c r="D77" s="197"/>
      <c r="E77" s="197"/>
      <c r="F77" s="197"/>
      <c r="G77" s="197"/>
      <c r="H77" s="197"/>
      <c r="I77" s="197"/>
      <c r="J77" s="197"/>
      <c r="K77" s="190"/>
      <c r="L77" s="190"/>
      <c r="M77" s="190"/>
      <c r="N77" s="190"/>
      <c r="O77" s="190"/>
      <c r="P77" s="190"/>
      <c r="Q77" s="190"/>
      <c r="R77" s="190"/>
      <c r="S77" s="190"/>
      <c r="T77" s="190"/>
      <c r="U77" s="190"/>
      <c r="V77" s="190"/>
      <c r="W77" s="190"/>
      <c r="X77" s="190"/>
      <c r="Y77" s="190"/>
      <c r="Z77" s="190"/>
    </row>
    <row r="78" spans="1:26" ht="57" customHeight="1">
      <c r="A78" s="265" t="s">
        <v>882</v>
      </c>
      <c r="B78" s="197"/>
      <c r="C78" s="197"/>
      <c r="D78" s="197"/>
      <c r="E78" s="197"/>
      <c r="F78" s="197"/>
      <c r="G78" s="197"/>
      <c r="H78" s="197"/>
      <c r="I78" s="197"/>
      <c r="J78" s="197"/>
      <c r="K78" s="190"/>
      <c r="L78" s="190"/>
      <c r="M78" s="190"/>
      <c r="N78" s="190"/>
      <c r="O78" s="190"/>
      <c r="P78" s="190"/>
      <c r="Q78" s="190"/>
      <c r="R78" s="190"/>
      <c r="S78" s="190"/>
      <c r="T78" s="190"/>
      <c r="U78" s="190"/>
      <c r="V78" s="190"/>
      <c r="W78" s="190"/>
      <c r="X78" s="190"/>
      <c r="Y78" s="190"/>
      <c r="Z78" s="190"/>
    </row>
    <row r="79" spans="1:26" ht="57" customHeight="1">
      <c r="A79" s="265" t="s">
        <v>883</v>
      </c>
      <c r="B79" s="197"/>
      <c r="C79" s="197"/>
      <c r="D79" s="197"/>
      <c r="E79" s="197"/>
      <c r="F79" s="197"/>
      <c r="G79" s="197"/>
      <c r="H79" s="197"/>
      <c r="I79" s="197"/>
      <c r="J79" s="197"/>
      <c r="K79" s="190"/>
      <c r="L79" s="190"/>
      <c r="M79" s="190"/>
      <c r="N79" s="190"/>
      <c r="O79" s="190"/>
      <c r="P79" s="190"/>
      <c r="Q79" s="190"/>
      <c r="R79" s="190"/>
      <c r="S79" s="190"/>
      <c r="T79" s="190"/>
      <c r="U79" s="190"/>
      <c r="V79" s="190"/>
      <c r="W79" s="190"/>
      <c r="X79" s="190"/>
      <c r="Y79" s="190"/>
      <c r="Z79" s="190"/>
    </row>
    <row r="80" spans="1:26" ht="57" customHeight="1">
      <c r="A80" s="265" t="s">
        <v>884</v>
      </c>
      <c r="B80" s="197"/>
      <c r="C80" s="197"/>
      <c r="D80" s="197"/>
      <c r="E80" s="197"/>
      <c r="F80" s="197"/>
      <c r="G80" s="197"/>
      <c r="H80" s="197"/>
      <c r="I80" s="197"/>
      <c r="J80" s="197"/>
      <c r="K80" s="190"/>
      <c r="L80" s="190"/>
      <c r="M80" s="190"/>
      <c r="N80" s="190"/>
      <c r="O80" s="190"/>
      <c r="P80" s="190"/>
      <c r="Q80" s="190"/>
      <c r="R80" s="190"/>
      <c r="S80" s="190"/>
      <c r="T80" s="190"/>
      <c r="U80" s="190"/>
      <c r="V80" s="190"/>
      <c r="W80" s="190"/>
      <c r="X80" s="190"/>
      <c r="Y80" s="190"/>
      <c r="Z80" s="190"/>
    </row>
    <row r="81" spans="1:26" ht="57" customHeight="1">
      <c r="A81" s="267" t="s">
        <v>885</v>
      </c>
      <c r="B81" s="197"/>
      <c r="C81" s="197"/>
      <c r="D81" s="197"/>
      <c r="E81" s="197"/>
      <c r="F81" s="197"/>
      <c r="G81" s="197"/>
      <c r="H81" s="197"/>
      <c r="I81" s="197"/>
      <c r="J81" s="197"/>
      <c r="K81" s="190"/>
      <c r="L81" s="190"/>
      <c r="M81" s="190"/>
      <c r="N81" s="190"/>
      <c r="O81" s="190"/>
      <c r="P81" s="190"/>
      <c r="Q81" s="190"/>
      <c r="R81" s="190"/>
      <c r="S81" s="190"/>
      <c r="T81" s="190"/>
      <c r="U81" s="190"/>
      <c r="V81" s="190"/>
      <c r="W81" s="190"/>
      <c r="X81" s="190"/>
      <c r="Y81" s="190"/>
      <c r="Z81" s="190"/>
    </row>
    <row r="82" spans="1:26" ht="69.75" customHeight="1">
      <c r="A82" s="267" t="s">
        <v>886</v>
      </c>
      <c r="B82" s="197"/>
      <c r="C82" s="197"/>
      <c r="D82" s="197"/>
      <c r="E82" s="197"/>
      <c r="F82" s="197"/>
      <c r="G82" s="197"/>
      <c r="H82" s="197"/>
      <c r="I82" s="197"/>
      <c r="J82" s="197"/>
      <c r="K82" s="190"/>
      <c r="L82" s="190"/>
      <c r="M82" s="190"/>
      <c r="N82" s="190"/>
      <c r="O82" s="190"/>
      <c r="P82" s="190"/>
      <c r="Q82" s="190"/>
      <c r="R82" s="190"/>
      <c r="S82" s="190"/>
      <c r="T82" s="190"/>
      <c r="U82" s="190"/>
      <c r="V82" s="190"/>
      <c r="W82" s="190"/>
      <c r="X82" s="190"/>
      <c r="Y82" s="190"/>
      <c r="Z82" s="190"/>
    </row>
    <row r="83" spans="1:26" ht="57" customHeight="1">
      <c r="A83" s="265" t="s">
        <v>887</v>
      </c>
      <c r="B83" s="197"/>
      <c r="C83" s="197"/>
      <c r="D83" s="197"/>
      <c r="E83" s="197"/>
      <c r="F83" s="197"/>
      <c r="G83" s="197"/>
      <c r="H83" s="197"/>
      <c r="I83" s="197"/>
      <c r="J83" s="197"/>
      <c r="K83" s="190"/>
      <c r="L83" s="190"/>
      <c r="M83" s="190"/>
      <c r="N83" s="190"/>
      <c r="O83" s="190"/>
      <c r="P83" s="190"/>
      <c r="Q83" s="190"/>
      <c r="R83" s="190"/>
      <c r="S83" s="190"/>
      <c r="T83" s="190"/>
      <c r="U83" s="190"/>
      <c r="V83" s="190"/>
      <c r="W83" s="190"/>
      <c r="X83" s="190"/>
      <c r="Y83" s="190"/>
      <c r="Z83" s="190"/>
    </row>
    <row r="84" spans="1:26" ht="57" customHeight="1">
      <c r="A84" s="265" t="s">
        <v>888</v>
      </c>
      <c r="B84" s="197"/>
      <c r="C84" s="197"/>
      <c r="D84" s="197"/>
      <c r="E84" s="197"/>
      <c r="F84" s="197"/>
      <c r="G84" s="197"/>
      <c r="H84" s="197"/>
      <c r="I84" s="197"/>
      <c r="J84" s="197"/>
      <c r="K84" s="190"/>
      <c r="L84" s="190"/>
      <c r="M84" s="190"/>
      <c r="N84" s="190"/>
      <c r="O84" s="190"/>
      <c r="P84" s="190"/>
      <c r="Q84" s="190"/>
      <c r="R84" s="190"/>
      <c r="S84" s="190"/>
      <c r="T84" s="190"/>
      <c r="U84" s="190"/>
      <c r="V84" s="190"/>
      <c r="W84" s="190"/>
      <c r="X84" s="190"/>
      <c r="Y84" s="190"/>
      <c r="Z84" s="190"/>
    </row>
    <row r="85" spans="1:26" ht="57" customHeight="1">
      <c r="A85" s="267" t="s">
        <v>889</v>
      </c>
      <c r="B85" s="197"/>
      <c r="C85" s="197"/>
      <c r="D85" s="197"/>
      <c r="E85" s="197"/>
      <c r="F85" s="197"/>
      <c r="G85" s="197"/>
      <c r="H85" s="197"/>
      <c r="I85" s="197"/>
      <c r="J85" s="197"/>
      <c r="K85" s="190"/>
      <c r="L85" s="190"/>
      <c r="M85" s="190"/>
      <c r="N85" s="190"/>
      <c r="O85" s="190"/>
      <c r="P85" s="190"/>
      <c r="Q85" s="190"/>
      <c r="R85" s="190"/>
      <c r="S85" s="190"/>
      <c r="T85" s="190"/>
      <c r="U85" s="190"/>
      <c r="V85" s="190"/>
      <c r="W85" s="190"/>
      <c r="X85" s="190"/>
      <c r="Y85" s="190"/>
      <c r="Z85" s="190"/>
    </row>
    <row r="86" spans="1:26" ht="57" customHeight="1">
      <c r="A86" s="265" t="s">
        <v>890</v>
      </c>
      <c r="B86" s="197"/>
      <c r="C86" s="197"/>
      <c r="D86" s="197"/>
      <c r="E86" s="197"/>
      <c r="F86" s="197"/>
      <c r="G86" s="197"/>
      <c r="H86" s="197"/>
      <c r="I86" s="197"/>
      <c r="J86" s="197"/>
      <c r="K86" s="190"/>
      <c r="L86" s="190"/>
      <c r="M86" s="190"/>
      <c r="N86" s="190"/>
      <c r="O86" s="190"/>
      <c r="P86" s="190"/>
      <c r="Q86" s="190"/>
      <c r="R86" s="190"/>
      <c r="S86" s="190"/>
      <c r="T86" s="190"/>
      <c r="U86" s="190"/>
      <c r="V86" s="190"/>
      <c r="W86" s="190"/>
      <c r="X86" s="190"/>
      <c r="Y86" s="190"/>
      <c r="Z86" s="190"/>
    </row>
    <row r="87" spans="1:26" ht="57" customHeight="1">
      <c r="A87" s="265" t="s">
        <v>891</v>
      </c>
      <c r="B87" s="197"/>
      <c r="C87" s="197"/>
      <c r="D87" s="197"/>
      <c r="E87" s="197"/>
      <c r="F87" s="197"/>
      <c r="G87" s="197"/>
      <c r="H87" s="197"/>
      <c r="I87" s="197"/>
      <c r="J87" s="197"/>
      <c r="K87" s="190"/>
      <c r="L87" s="190"/>
      <c r="M87" s="190"/>
      <c r="N87" s="190"/>
      <c r="O87" s="190"/>
      <c r="P87" s="190"/>
      <c r="Q87" s="190"/>
      <c r="R87" s="190"/>
      <c r="S87" s="190"/>
      <c r="T87" s="190"/>
      <c r="U87" s="190"/>
      <c r="V87" s="190"/>
      <c r="W87" s="190"/>
      <c r="X87" s="190"/>
      <c r="Y87" s="190"/>
      <c r="Z87" s="190"/>
    </row>
    <row r="88" spans="1:26" ht="57" customHeight="1">
      <c r="A88" s="265" t="s">
        <v>892</v>
      </c>
      <c r="B88" s="197"/>
      <c r="C88" s="197"/>
      <c r="D88" s="197"/>
      <c r="E88" s="197"/>
      <c r="F88" s="197"/>
      <c r="G88" s="197"/>
      <c r="H88" s="197"/>
      <c r="I88" s="197"/>
      <c r="J88" s="197"/>
      <c r="K88" s="190"/>
      <c r="L88" s="190"/>
      <c r="M88" s="190"/>
      <c r="N88" s="190"/>
      <c r="O88" s="190"/>
      <c r="P88" s="190"/>
      <c r="Q88" s="190"/>
      <c r="R88" s="190"/>
      <c r="S88" s="190"/>
      <c r="T88" s="190"/>
      <c r="U88" s="190"/>
      <c r="V88" s="190"/>
      <c r="W88" s="190"/>
      <c r="X88" s="190"/>
      <c r="Y88" s="190"/>
      <c r="Z88" s="190"/>
    </row>
    <row r="89" spans="1:26" ht="57" customHeight="1">
      <c r="A89" s="265" t="s">
        <v>893</v>
      </c>
      <c r="B89" s="197"/>
      <c r="C89" s="197"/>
      <c r="D89" s="197"/>
      <c r="E89" s="197"/>
      <c r="F89" s="197"/>
      <c r="G89" s="197"/>
      <c r="H89" s="197"/>
      <c r="I89" s="197"/>
      <c r="J89" s="197"/>
      <c r="K89" s="190"/>
      <c r="L89" s="190"/>
      <c r="M89" s="190"/>
      <c r="N89" s="190"/>
      <c r="O89" s="190"/>
      <c r="P89" s="190"/>
      <c r="Q89" s="190"/>
      <c r="R89" s="190"/>
      <c r="S89" s="190"/>
      <c r="T89" s="190"/>
      <c r="U89" s="190"/>
      <c r="V89" s="190"/>
      <c r="W89" s="190"/>
      <c r="X89" s="190"/>
      <c r="Y89" s="190"/>
      <c r="Z89" s="190"/>
    </row>
    <row r="90" spans="1:26" ht="57" customHeight="1">
      <c r="A90" s="265" t="s">
        <v>894</v>
      </c>
      <c r="B90" s="197"/>
      <c r="C90" s="197"/>
      <c r="D90" s="197"/>
      <c r="E90" s="197"/>
      <c r="F90" s="197"/>
      <c r="G90" s="197"/>
      <c r="H90" s="197"/>
      <c r="I90" s="197"/>
      <c r="J90" s="197"/>
      <c r="K90" s="190"/>
      <c r="L90" s="190"/>
      <c r="M90" s="190"/>
      <c r="N90" s="190"/>
      <c r="O90" s="190"/>
      <c r="P90" s="190"/>
      <c r="Q90" s="190"/>
      <c r="R90" s="190"/>
      <c r="S90" s="190"/>
      <c r="T90" s="190"/>
      <c r="U90" s="190"/>
      <c r="V90" s="190"/>
      <c r="W90" s="190"/>
      <c r="X90" s="190"/>
      <c r="Y90" s="190"/>
      <c r="Z90" s="190"/>
    </row>
    <row r="91" spans="1:26" ht="57" customHeight="1">
      <c r="A91" s="265" t="s">
        <v>895</v>
      </c>
      <c r="B91" s="197"/>
      <c r="C91" s="197"/>
      <c r="D91" s="197"/>
      <c r="E91" s="197"/>
      <c r="F91" s="197"/>
      <c r="G91" s="197"/>
      <c r="H91" s="197"/>
      <c r="I91" s="197"/>
      <c r="J91" s="197"/>
      <c r="K91" s="190"/>
      <c r="L91" s="190"/>
      <c r="M91" s="190"/>
      <c r="N91" s="190"/>
      <c r="O91" s="190"/>
      <c r="P91" s="190"/>
      <c r="Q91" s="190"/>
      <c r="R91" s="190"/>
      <c r="S91" s="190"/>
      <c r="T91" s="190"/>
      <c r="U91" s="190"/>
      <c r="V91" s="190"/>
      <c r="W91" s="190"/>
      <c r="X91" s="190"/>
      <c r="Y91" s="190"/>
      <c r="Z91" s="190"/>
    </row>
    <row r="92" spans="1:26" ht="57" customHeight="1">
      <c r="A92" s="265" t="s">
        <v>896</v>
      </c>
      <c r="B92" s="197"/>
      <c r="C92" s="197"/>
      <c r="D92" s="197"/>
      <c r="E92" s="197"/>
      <c r="F92" s="197"/>
      <c r="G92" s="197"/>
      <c r="H92" s="197"/>
      <c r="I92" s="197"/>
      <c r="J92" s="197"/>
      <c r="K92" s="190"/>
      <c r="L92" s="190"/>
      <c r="M92" s="190"/>
      <c r="N92" s="190"/>
      <c r="O92" s="190"/>
      <c r="P92" s="190"/>
      <c r="Q92" s="190"/>
      <c r="R92" s="190"/>
      <c r="S92" s="190"/>
      <c r="T92" s="190"/>
      <c r="U92" s="190"/>
      <c r="V92" s="190"/>
      <c r="W92" s="190"/>
      <c r="X92" s="190"/>
      <c r="Y92" s="190"/>
      <c r="Z92" s="190"/>
    </row>
    <row r="93" spans="1:26" ht="90.75" customHeight="1">
      <c r="A93" s="265" t="s">
        <v>897</v>
      </c>
      <c r="B93" s="197"/>
      <c r="C93" s="197"/>
      <c r="D93" s="197"/>
      <c r="E93" s="197"/>
      <c r="F93" s="197"/>
      <c r="G93" s="197"/>
      <c r="H93" s="197"/>
      <c r="I93" s="197"/>
      <c r="J93" s="197"/>
      <c r="K93" s="190"/>
      <c r="L93" s="190"/>
      <c r="M93" s="190"/>
      <c r="N93" s="190"/>
      <c r="O93" s="190"/>
      <c r="P93" s="190"/>
      <c r="Q93" s="190"/>
      <c r="R93" s="190"/>
      <c r="S93" s="190"/>
      <c r="T93" s="190"/>
      <c r="U93" s="190"/>
      <c r="V93" s="190"/>
      <c r="W93" s="190"/>
      <c r="X93" s="190"/>
      <c r="Y93" s="190"/>
      <c r="Z93" s="190"/>
    </row>
    <row r="94" spans="1:26" ht="57" customHeight="1">
      <c r="A94" s="265" t="s">
        <v>898</v>
      </c>
      <c r="B94" s="197"/>
      <c r="C94" s="197"/>
      <c r="D94" s="197"/>
      <c r="E94" s="197"/>
      <c r="F94" s="197"/>
      <c r="G94" s="197"/>
      <c r="H94" s="197"/>
      <c r="I94" s="197"/>
      <c r="J94" s="197"/>
      <c r="K94" s="190"/>
      <c r="L94" s="190"/>
      <c r="M94" s="190"/>
      <c r="N94" s="190"/>
      <c r="O94" s="190"/>
      <c r="P94" s="190"/>
      <c r="Q94" s="190"/>
      <c r="R94" s="190"/>
      <c r="S94" s="190"/>
      <c r="T94" s="190"/>
      <c r="U94" s="190"/>
      <c r="V94" s="190"/>
      <c r="W94" s="190"/>
      <c r="X94" s="190"/>
      <c r="Y94" s="190"/>
      <c r="Z94" s="190"/>
    </row>
    <row r="95" spans="1:26" ht="57" customHeight="1">
      <c r="A95" s="265" t="s">
        <v>899</v>
      </c>
      <c r="B95" s="197"/>
      <c r="C95" s="197"/>
      <c r="D95" s="197"/>
      <c r="E95" s="197"/>
      <c r="F95" s="197"/>
      <c r="G95" s="197"/>
      <c r="H95" s="197"/>
      <c r="I95" s="197"/>
      <c r="J95" s="197"/>
      <c r="K95" s="190"/>
      <c r="L95" s="190"/>
      <c r="M95" s="190"/>
      <c r="N95" s="190"/>
      <c r="O95" s="190"/>
      <c r="P95" s="190"/>
      <c r="Q95" s="190"/>
      <c r="R95" s="190"/>
      <c r="S95" s="190"/>
      <c r="T95" s="190"/>
      <c r="U95" s="190"/>
      <c r="V95" s="190"/>
      <c r="W95" s="190"/>
      <c r="X95" s="190"/>
      <c r="Y95" s="190"/>
      <c r="Z95" s="190"/>
    </row>
    <row r="96" spans="1:26" ht="57" customHeight="1">
      <c r="A96" s="265" t="s">
        <v>900</v>
      </c>
      <c r="B96" s="197"/>
      <c r="C96" s="197"/>
      <c r="D96" s="197"/>
      <c r="E96" s="197"/>
      <c r="F96" s="197"/>
      <c r="G96" s="197"/>
      <c r="H96" s="197"/>
      <c r="I96" s="197"/>
      <c r="J96" s="197"/>
      <c r="K96" s="190"/>
      <c r="L96" s="190"/>
      <c r="M96" s="190"/>
      <c r="N96" s="190"/>
      <c r="O96" s="190"/>
      <c r="P96" s="190"/>
      <c r="Q96" s="190"/>
      <c r="R96" s="190"/>
      <c r="S96" s="190"/>
      <c r="T96" s="190"/>
      <c r="U96" s="190"/>
      <c r="V96" s="190"/>
      <c r="W96" s="190"/>
      <c r="X96" s="190"/>
      <c r="Y96" s="190"/>
      <c r="Z96" s="190"/>
    </row>
    <row r="97" spans="1:26" ht="57" customHeight="1">
      <c r="A97" s="265" t="s">
        <v>901</v>
      </c>
      <c r="B97" s="197"/>
      <c r="C97" s="197"/>
      <c r="D97" s="197"/>
      <c r="E97" s="197"/>
      <c r="F97" s="197"/>
      <c r="G97" s="197"/>
      <c r="H97" s="197"/>
      <c r="I97" s="197"/>
      <c r="J97" s="197"/>
      <c r="K97" s="190"/>
      <c r="L97" s="190"/>
      <c r="M97" s="190"/>
      <c r="N97" s="190"/>
      <c r="O97" s="190"/>
      <c r="P97" s="190"/>
      <c r="Q97" s="190"/>
      <c r="R97" s="190"/>
      <c r="S97" s="190"/>
      <c r="T97" s="190"/>
      <c r="U97" s="190"/>
      <c r="V97" s="190"/>
      <c r="W97" s="190"/>
      <c r="X97" s="190"/>
      <c r="Y97" s="190"/>
      <c r="Z97" s="190"/>
    </row>
    <row r="98" spans="1:26" ht="57" customHeight="1">
      <c r="A98" s="261" t="s">
        <v>902</v>
      </c>
      <c r="B98" s="197"/>
      <c r="C98" s="197"/>
      <c r="D98" s="197"/>
      <c r="E98" s="197"/>
      <c r="F98" s="197"/>
      <c r="G98" s="197"/>
      <c r="H98" s="197"/>
      <c r="I98" s="197"/>
      <c r="J98" s="197"/>
      <c r="K98" s="190"/>
      <c r="L98" s="190"/>
      <c r="M98" s="190"/>
      <c r="N98" s="190"/>
      <c r="O98" s="190"/>
      <c r="P98" s="190"/>
      <c r="Q98" s="190"/>
      <c r="R98" s="190"/>
      <c r="S98" s="190"/>
      <c r="T98" s="190"/>
      <c r="U98" s="190"/>
      <c r="V98" s="190"/>
      <c r="W98" s="190"/>
      <c r="X98" s="190"/>
      <c r="Y98" s="190"/>
      <c r="Z98" s="190"/>
    </row>
    <row r="99" spans="1:26" ht="57" customHeight="1">
      <c r="A99" s="261" t="s">
        <v>903</v>
      </c>
      <c r="B99" s="197"/>
      <c r="C99" s="197"/>
      <c r="D99" s="197"/>
      <c r="E99" s="197"/>
      <c r="F99" s="197"/>
      <c r="G99" s="197"/>
      <c r="H99" s="197"/>
      <c r="I99" s="197"/>
      <c r="J99" s="197"/>
      <c r="K99" s="190"/>
      <c r="L99" s="190"/>
      <c r="M99" s="190"/>
      <c r="N99" s="190"/>
      <c r="O99" s="190"/>
      <c r="P99" s="190"/>
      <c r="Q99" s="190"/>
      <c r="R99" s="190"/>
      <c r="S99" s="190"/>
      <c r="T99" s="190"/>
      <c r="U99" s="190"/>
      <c r="V99" s="190"/>
      <c r="W99" s="190"/>
      <c r="X99" s="190"/>
      <c r="Y99" s="190"/>
      <c r="Z99" s="190"/>
    </row>
    <row r="100" spans="1:26" ht="57" customHeight="1">
      <c r="A100" s="261" t="s">
        <v>904</v>
      </c>
      <c r="B100" s="197"/>
      <c r="C100" s="197"/>
      <c r="D100" s="197"/>
      <c r="E100" s="197"/>
      <c r="F100" s="197"/>
      <c r="G100" s="197"/>
      <c r="H100" s="197"/>
      <c r="I100" s="197"/>
      <c r="J100" s="197"/>
      <c r="K100" s="190"/>
      <c r="L100" s="190"/>
      <c r="M100" s="190"/>
      <c r="N100" s="190"/>
      <c r="O100" s="190"/>
      <c r="P100" s="190"/>
      <c r="Q100" s="190"/>
      <c r="R100" s="190"/>
      <c r="S100" s="190"/>
      <c r="T100" s="190"/>
      <c r="U100" s="190"/>
      <c r="V100" s="190"/>
      <c r="W100" s="190"/>
      <c r="X100" s="190"/>
      <c r="Y100" s="190"/>
      <c r="Z100" s="190"/>
    </row>
    <row r="101" spans="1:26" ht="57" customHeight="1">
      <c r="A101" s="265" t="s">
        <v>905</v>
      </c>
      <c r="B101" s="197"/>
      <c r="C101" s="197"/>
      <c r="D101" s="197"/>
      <c r="E101" s="197"/>
      <c r="F101" s="197"/>
      <c r="G101" s="197"/>
      <c r="H101" s="197"/>
      <c r="I101" s="197"/>
      <c r="J101" s="197"/>
      <c r="K101" s="190"/>
      <c r="L101" s="190"/>
      <c r="M101" s="190"/>
      <c r="N101" s="190"/>
      <c r="O101" s="190"/>
      <c r="P101" s="190"/>
      <c r="Q101" s="190"/>
      <c r="R101" s="190"/>
      <c r="S101" s="190"/>
      <c r="T101" s="190"/>
      <c r="U101" s="190"/>
      <c r="V101" s="190"/>
      <c r="W101" s="190"/>
      <c r="X101" s="190"/>
      <c r="Y101" s="190"/>
      <c r="Z101" s="190"/>
    </row>
    <row r="102" spans="1:26" ht="57" customHeight="1">
      <c r="A102" s="265" t="s">
        <v>906</v>
      </c>
      <c r="B102" s="197"/>
      <c r="C102" s="197"/>
      <c r="D102" s="197"/>
      <c r="E102" s="197"/>
      <c r="F102" s="197"/>
      <c r="G102" s="197"/>
      <c r="H102" s="197"/>
      <c r="I102" s="197"/>
      <c r="J102" s="197"/>
      <c r="K102" s="190"/>
      <c r="L102" s="190"/>
      <c r="M102" s="190"/>
      <c r="N102" s="190"/>
      <c r="O102" s="190"/>
      <c r="P102" s="190"/>
      <c r="Q102" s="190"/>
      <c r="R102" s="190"/>
      <c r="S102" s="190"/>
      <c r="T102" s="190"/>
      <c r="U102" s="190"/>
      <c r="V102" s="190"/>
      <c r="W102" s="190"/>
      <c r="X102" s="190"/>
      <c r="Y102" s="190"/>
      <c r="Z102" s="190"/>
    </row>
    <row r="103" spans="1:26" ht="57" customHeight="1">
      <c r="A103" s="265" t="s">
        <v>907</v>
      </c>
      <c r="B103" s="197"/>
      <c r="C103" s="197"/>
      <c r="D103" s="197"/>
      <c r="E103" s="197"/>
      <c r="F103" s="197"/>
      <c r="G103" s="197"/>
      <c r="H103" s="197"/>
      <c r="I103" s="197"/>
      <c r="J103" s="197"/>
      <c r="K103" s="190"/>
      <c r="L103" s="190"/>
      <c r="M103" s="190"/>
      <c r="N103" s="190"/>
      <c r="O103" s="190"/>
      <c r="P103" s="190"/>
      <c r="Q103" s="190"/>
      <c r="R103" s="190"/>
      <c r="S103" s="190"/>
      <c r="T103" s="190"/>
      <c r="U103" s="190"/>
      <c r="V103" s="190"/>
      <c r="W103" s="190"/>
      <c r="X103" s="190"/>
      <c r="Y103" s="190"/>
      <c r="Z103" s="190"/>
    </row>
    <row r="104" spans="1:26" ht="57" customHeight="1">
      <c r="A104" s="265" t="s">
        <v>908</v>
      </c>
      <c r="B104" s="197"/>
      <c r="C104" s="197"/>
      <c r="D104" s="197"/>
      <c r="E104" s="197"/>
      <c r="F104" s="197"/>
      <c r="G104" s="197"/>
      <c r="H104" s="197"/>
      <c r="I104" s="197"/>
      <c r="J104" s="197"/>
      <c r="K104" s="190"/>
      <c r="L104" s="190"/>
      <c r="M104" s="190"/>
      <c r="N104" s="190"/>
      <c r="O104" s="190"/>
      <c r="P104" s="190"/>
      <c r="Q104" s="190"/>
      <c r="R104" s="190"/>
      <c r="S104" s="190"/>
      <c r="T104" s="190"/>
      <c r="U104" s="190"/>
      <c r="V104" s="190"/>
      <c r="W104" s="190"/>
      <c r="X104" s="190"/>
      <c r="Y104" s="190"/>
      <c r="Z104" s="190"/>
    </row>
    <row r="105" spans="1:26" ht="57" customHeight="1">
      <c r="A105" s="265" t="s">
        <v>909</v>
      </c>
      <c r="B105" s="197"/>
      <c r="C105" s="197"/>
      <c r="D105" s="197"/>
      <c r="E105" s="197"/>
      <c r="F105" s="197"/>
      <c r="G105" s="197"/>
      <c r="H105" s="197"/>
      <c r="I105" s="197"/>
      <c r="J105" s="197"/>
      <c r="K105" s="190"/>
      <c r="L105" s="190"/>
      <c r="M105" s="190"/>
      <c r="N105" s="190"/>
      <c r="O105" s="190"/>
      <c r="P105" s="190"/>
      <c r="Q105" s="190"/>
      <c r="R105" s="190"/>
      <c r="S105" s="190"/>
      <c r="T105" s="190"/>
      <c r="U105" s="190"/>
      <c r="V105" s="190"/>
      <c r="W105" s="190"/>
      <c r="X105" s="190"/>
      <c r="Y105" s="190"/>
      <c r="Z105" s="190"/>
    </row>
    <row r="106" spans="1:26" ht="57" customHeight="1">
      <c r="A106" s="265" t="s">
        <v>910</v>
      </c>
      <c r="B106" s="197"/>
      <c r="C106" s="197"/>
      <c r="D106" s="197"/>
      <c r="E106" s="197"/>
      <c r="F106" s="197"/>
      <c r="G106" s="197"/>
      <c r="H106" s="197"/>
      <c r="I106" s="197"/>
      <c r="J106" s="197"/>
      <c r="K106" s="190"/>
      <c r="L106" s="190"/>
      <c r="M106" s="190"/>
      <c r="N106" s="190"/>
      <c r="O106" s="190"/>
      <c r="P106" s="190"/>
      <c r="Q106" s="190"/>
      <c r="R106" s="190"/>
      <c r="S106" s="190"/>
      <c r="T106" s="190"/>
      <c r="U106" s="190"/>
      <c r="V106" s="190"/>
      <c r="W106" s="190"/>
      <c r="X106" s="190"/>
      <c r="Y106" s="190"/>
      <c r="Z106" s="190"/>
    </row>
    <row r="107" spans="1:26" ht="57" customHeight="1">
      <c r="A107" s="265" t="s">
        <v>911</v>
      </c>
      <c r="B107" s="197"/>
      <c r="C107" s="197"/>
      <c r="D107" s="197"/>
      <c r="E107" s="197"/>
      <c r="F107" s="197"/>
      <c r="G107" s="197"/>
      <c r="H107" s="197"/>
      <c r="I107" s="197"/>
      <c r="J107" s="197"/>
      <c r="K107" s="190"/>
      <c r="L107" s="190"/>
      <c r="M107" s="190"/>
      <c r="N107" s="190"/>
      <c r="O107" s="190"/>
      <c r="P107" s="190"/>
      <c r="Q107" s="190"/>
      <c r="R107" s="190"/>
      <c r="S107" s="190"/>
      <c r="T107" s="190"/>
      <c r="U107" s="190"/>
      <c r="V107" s="190"/>
      <c r="W107" s="190"/>
      <c r="X107" s="190"/>
      <c r="Y107" s="190"/>
      <c r="Z107" s="190"/>
    </row>
    <row r="108" spans="1:26" ht="57" customHeight="1">
      <c r="A108" s="265" t="s">
        <v>912</v>
      </c>
      <c r="B108" s="197"/>
      <c r="C108" s="197"/>
      <c r="D108" s="197"/>
      <c r="E108" s="197"/>
      <c r="F108" s="197"/>
      <c r="G108" s="197"/>
      <c r="H108" s="197"/>
      <c r="I108" s="197"/>
      <c r="J108" s="197"/>
      <c r="K108" s="190"/>
      <c r="L108" s="190"/>
      <c r="M108" s="190"/>
      <c r="N108" s="190"/>
      <c r="O108" s="190"/>
      <c r="P108" s="190"/>
      <c r="Q108" s="190"/>
      <c r="R108" s="190"/>
      <c r="S108" s="190"/>
      <c r="T108" s="190"/>
      <c r="U108" s="190"/>
      <c r="V108" s="190"/>
      <c r="W108" s="190"/>
      <c r="X108" s="190"/>
      <c r="Y108" s="190"/>
      <c r="Z108" s="190"/>
    </row>
    <row r="109" spans="1:26" ht="90" customHeight="1">
      <c r="A109" s="265" t="s">
        <v>913</v>
      </c>
      <c r="B109" s="197"/>
      <c r="C109" s="197"/>
      <c r="D109" s="197"/>
      <c r="E109" s="197"/>
      <c r="F109" s="197"/>
      <c r="G109" s="197"/>
      <c r="H109" s="197"/>
      <c r="I109" s="197"/>
      <c r="J109" s="197"/>
      <c r="K109" s="190"/>
      <c r="L109" s="190"/>
      <c r="M109" s="190"/>
      <c r="N109" s="190"/>
      <c r="O109" s="190"/>
      <c r="P109" s="190"/>
      <c r="Q109" s="190"/>
      <c r="R109" s="190"/>
      <c r="S109" s="190"/>
      <c r="T109" s="190"/>
      <c r="U109" s="190"/>
      <c r="V109" s="190"/>
      <c r="W109" s="190"/>
      <c r="X109" s="190"/>
      <c r="Y109" s="190"/>
      <c r="Z109" s="190"/>
    </row>
    <row r="110" spans="1:26" ht="57" customHeight="1">
      <c r="A110" s="265" t="s">
        <v>914</v>
      </c>
      <c r="B110" s="197"/>
      <c r="C110" s="197"/>
      <c r="D110" s="197"/>
      <c r="E110" s="197"/>
      <c r="F110" s="197"/>
      <c r="G110" s="197"/>
      <c r="H110" s="197"/>
      <c r="I110" s="197"/>
      <c r="J110" s="197"/>
      <c r="K110" s="190"/>
      <c r="L110" s="190"/>
      <c r="M110" s="190"/>
      <c r="N110" s="190"/>
      <c r="O110" s="190"/>
      <c r="P110" s="190"/>
      <c r="Q110" s="190"/>
      <c r="R110" s="190"/>
      <c r="S110" s="190"/>
      <c r="T110" s="190"/>
      <c r="U110" s="190"/>
      <c r="V110" s="190"/>
      <c r="W110" s="190"/>
      <c r="X110" s="190"/>
      <c r="Y110" s="190"/>
      <c r="Z110" s="190"/>
    </row>
    <row r="111" spans="1:26" ht="57" customHeight="1">
      <c r="A111" s="265" t="s">
        <v>915</v>
      </c>
      <c r="B111" s="197"/>
      <c r="C111" s="197"/>
      <c r="D111" s="197"/>
      <c r="E111" s="197"/>
      <c r="F111" s="197"/>
      <c r="G111" s="197"/>
      <c r="H111" s="197"/>
      <c r="I111" s="197"/>
      <c r="J111" s="197"/>
      <c r="K111" s="190"/>
      <c r="L111" s="190"/>
      <c r="M111" s="190"/>
      <c r="N111" s="190"/>
      <c r="O111" s="190"/>
      <c r="P111" s="190"/>
      <c r="Q111" s="190"/>
      <c r="R111" s="190"/>
      <c r="S111" s="190"/>
      <c r="T111" s="190"/>
      <c r="U111" s="190"/>
      <c r="V111" s="190"/>
      <c r="W111" s="190"/>
      <c r="X111" s="190"/>
      <c r="Y111" s="190"/>
      <c r="Z111" s="190"/>
    </row>
    <row r="112" spans="1:26" ht="57" customHeight="1">
      <c r="A112" s="265" t="s">
        <v>916</v>
      </c>
      <c r="B112" s="197"/>
      <c r="C112" s="197"/>
      <c r="D112" s="197"/>
      <c r="E112" s="197"/>
      <c r="F112" s="197"/>
      <c r="G112" s="197"/>
      <c r="H112" s="197"/>
      <c r="I112" s="197"/>
      <c r="J112" s="197"/>
      <c r="K112" s="190"/>
      <c r="L112" s="190"/>
      <c r="M112" s="190"/>
      <c r="N112" s="190"/>
      <c r="O112" s="190"/>
      <c r="P112" s="190"/>
      <c r="Q112" s="190"/>
      <c r="R112" s="190"/>
      <c r="S112" s="190"/>
      <c r="T112" s="190"/>
      <c r="U112" s="190"/>
      <c r="V112" s="190"/>
      <c r="W112" s="190"/>
      <c r="X112" s="190"/>
      <c r="Y112" s="190"/>
      <c r="Z112" s="190"/>
    </row>
    <row r="113" spans="1:26" ht="57" customHeight="1">
      <c r="A113" s="265" t="s">
        <v>917</v>
      </c>
      <c r="B113" s="197"/>
      <c r="C113" s="197"/>
      <c r="D113" s="197"/>
      <c r="E113" s="197"/>
      <c r="F113" s="197"/>
      <c r="G113" s="197"/>
      <c r="H113" s="197"/>
      <c r="I113" s="197"/>
      <c r="J113" s="197"/>
      <c r="K113" s="190"/>
      <c r="L113" s="190"/>
      <c r="M113" s="190"/>
      <c r="N113" s="190"/>
      <c r="O113" s="190"/>
      <c r="P113" s="190"/>
      <c r="Q113" s="190"/>
      <c r="R113" s="190"/>
      <c r="S113" s="190"/>
      <c r="T113" s="190"/>
      <c r="U113" s="190"/>
      <c r="V113" s="190"/>
      <c r="W113" s="190"/>
      <c r="X113" s="190"/>
      <c r="Y113" s="190"/>
      <c r="Z113" s="190"/>
    </row>
    <row r="114" spans="1:26" ht="57" customHeight="1">
      <c r="A114" s="265" t="s">
        <v>918</v>
      </c>
      <c r="B114" s="197"/>
      <c r="C114" s="197"/>
      <c r="D114" s="197"/>
      <c r="E114" s="197"/>
      <c r="F114" s="197"/>
      <c r="G114" s="197"/>
      <c r="H114" s="197"/>
      <c r="I114" s="197"/>
      <c r="J114" s="197"/>
      <c r="K114" s="190"/>
      <c r="L114" s="190"/>
      <c r="M114" s="190"/>
      <c r="N114" s="190"/>
      <c r="O114" s="190"/>
      <c r="P114" s="190"/>
      <c r="Q114" s="190"/>
      <c r="R114" s="190"/>
      <c r="S114" s="190"/>
      <c r="T114" s="190"/>
      <c r="U114" s="190"/>
      <c r="V114" s="190"/>
      <c r="W114" s="190"/>
      <c r="X114" s="190"/>
      <c r="Y114" s="190"/>
      <c r="Z114" s="190"/>
    </row>
    <row r="115" spans="1:26" ht="57" customHeight="1">
      <c r="A115" s="265" t="s">
        <v>919</v>
      </c>
      <c r="B115" s="197"/>
      <c r="C115" s="197"/>
      <c r="D115" s="197"/>
      <c r="E115" s="197"/>
      <c r="F115" s="197"/>
      <c r="G115" s="197"/>
      <c r="H115" s="197"/>
      <c r="I115" s="197"/>
      <c r="J115" s="197"/>
      <c r="K115" s="190"/>
      <c r="L115" s="190"/>
      <c r="M115" s="190"/>
      <c r="N115" s="190"/>
      <c r="O115" s="190"/>
      <c r="P115" s="190"/>
      <c r="Q115" s="190"/>
      <c r="R115" s="190"/>
      <c r="S115" s="190"/>
      <c r="T115" s="190"/>
      <c r="U115" s="190"/>
      <c r="V115" s="190"/>
      <c r="W115" s="190"/>
      <c r="X115" s="190"/>
      <c r="Y115" s="190"/>
      <c r="Z115" s="190"/>
    </row>
    <row r="116" spans="1:26" ht="57" customHeight="1">
      <c r="A116" s="265" t="s">
        <v>920</v>
      </c>
      <c r="B116" s="197"/>
      <c r="C116" s="197"/>
      <c r="D116" s="197"/>
      <c r="E116" s="197"/>
      <c r="F116" s="197"/>
      <c r="G116" s="197"/>
      <c r="H116" s="197"/>
      <c r="I116" s="197"/>
      <c r="J116" s="197"/>
      <c r="K116" s="190"/>
      <c r="L116" s="190"/>
      <c r="M116" s="190"/>
      <c r="N116" s="190"/>
      <c r="O116" s="190"/>
      <c r="P116" s="190"/>
      <c r="Q116" s="190"/>
      <c r="R116" s="190"/>
      <c r="S116" s="190"/>
      <c r="T116" s="190"/>
      <c r="U116" s="190"/>
      <c r="V116" s="190"/>
      <c r="W116" s="190"/>
      <c r="X116" s="190"/>
      <c r="Y116" s="190"/>
      <c r="Z116" s="190"/>
    </row>
    <row r="117" spans="1:26" ht="57" customHeight="1">
      <c r="A117" s="265" t="s">
        <v>921</v>
      </c>
      <c r="B117" s="197"/>
      <c r="C117" s="197"/>
      <c r="D117" s="197"/>
      <c r="E117" s="197"/>
      <c r="F117" s="197"/>
      <c r="G117" s="197"/>
      <c r="H117" s="197"/>
      <c r="I117" s="197"/>
      <c r="J117" s="197"/>
      <c r="K117" s="190"/>
      <c r="L117" s="190"/>
      <c r="M117" s="190"/>
      <c r="N117" s="190"/>
      <c r="O117" s="190"/>
      <c r="P117" s="190"/>
      <c r="Q117" s="190"/>
      <c r="R117" s="190"/>
      <c r="S117" s="190"/>
      <c r="T117" s="190"/>
      <c r="U117" s="190"/>
      <c r="V117" s="190"/>
      <c r="W117" s="190"/>
      <c r="X117" s="190"/>
      <c r="Y117" s="190"/>
      <c r="Z117" s="190"/>
    </row>
    <row r="118" spans="1:26" ht="57" customHeight="1">
      <c r="A118" s="265" t="s">
        <v>922</v>
      </c>
      <c r="B118" s="197"/>
      <c r="C118" s="197"/>
      <c r="D118" s="197"/>
      <c r="E118" s="197"/>
      <c r="F118" s="197"/>
      <c r="G118" s="197"/>
      <c r="H118" s="197"/>
      <c r="I118" s="197"/>
      <c r="J118" s="197"/>
      <c r="K118" s="190"/>
      <c r="L118" s="190"/>
      <c r="M118" s="190"/>
      <c r="N118" s="190"/>
      <c r="O118" s="190"/>
      <c r="P118" s="190"/>
      <c r="Q118" s="190"/>
      <c r="R118" s="190"/>
      <c r="S118" s="190"/>
      <c r="T118" s="190"/>
      <c r="U118" s="190"/>
      <c r="V118" s="190"/>
      <c r="W118" s="190"/>
      <c r="X118" s="190"/>
      <c r="Y118" s="190"/>
      <c r="Z118" s="190"/>
    </row>
    <row r="119" spans="1:26" ht="76.5" customHeight="1">
      <c r="A119" s="265" t="s">
        <v>923</v>
      </c>
      <c r="B119" s="197"/>
      <c r="C119" s="197"/>
      <c r="D119" s="197"/>
      <c r="E119" s="197"/>
      <c r="F119" s="197"/>
      <c r="G119" s="197"/>
      <c r="H119" s="197"/>
      <c r="I119" s="197"/>
      <c r="J119" s="197"/>
      <c r="K119" s="190"/>
      <c r="L119" s="190"/>
      <c r="M119" s="190"/>
      <c r="N119" s="190"/>
      <c r="O119" s="190"/>
      <c r="P119" s="190"/>
      <c r="Q119" s="190"/>
      <c r="R119" s="190"/>
      <c r="S119" s="190"/>
      <c r="T119" s="190"/>
      <c r="U119" s="190"/>
      <c r="V119" s="190"/>
      <c r="W119" s="190"/>
      <c r="X119" s="190"/>
      <c r="Y119" s="190"/>
      <c r="Z119" s="190"/>
    </row>
    <row r="120" spans="1:26" ht="57" customHeight="1">
      <c r="A120" s="265" t="s">
        <v>924</v>
      </c>
      <c r="B120" s="197"/>
      <c r="C120" s="197"/>
      <c r="D120" s="197"/>
      <c r="E120" s="197"/>
      <c r="F120" s="197"/>
      <c r="G120" s="197"/>
      <c r="H120" s="197"/>
      <c r="I120" s="197"/>
      <c r="J120" s="197"/>
      <c r="K120" s="190"/>
      <c r="L120" s="190"/>
      <c r="M120" s="190"/>
      <c r="N120" s="190"/>
      <c r="O120" s="190"/>
      <c r="P120" s="190"/>
      <c r="Q120" s="190"/>
      <c r="R120" s="190"/>
      <c r="S120" s="190"/>
      <c r="T120" s="190"/>
      <c r="U120" s="190"/>
      <c r="V120" s="190"/>
      <c r="W120" s="190"/>
      <c r="X120" s="190"/>
      <c r="Y120" s="190"/>
      <c r="Z120" s="190"/>
    </row>
    <row r="121" spans="1:26" ht="57" customHeight="1">
      <c r="A121" s="265" t="s">
        <v>925</v>
      </c>
      <c r="B121" s="197"/>
      <c r="C121" s="197"/>
      <c r="D121" s="197"/>
      <c r="E121" s="197"/>
      <c r="F121" s="197"/>
      <c r="G121" s="197"/>
      <c r="H121" s="197"/>
      <c r="I121" s="197"/>
      <c r="J121" s="197"/>
      <c r="K121" s="190"/>
      <c r="L121" s="190"/>
      <c r="M121" s="190"/>
      <c r="N121" s="190"/>
      <c r="O121" s="190"/>
      <c r="P121" s="190"/>
      <c r="Q121" s="190"/>
      <c r="R121" s="190"/>
      <c r="S121" s="190"/>
      <c r="T121" s="190"/>
      <c r="U121" s="190"/>
      <c r="V121" s="190"/>
      <c r="W121" s="190"/>
      <c r="X121" s="190"/>
      <c r="Y121" s="190"/>
      <c r="Z121" s="190"/>
    </row>
    <row r="122" spans="1:26" ht="57" customHeight="1">
      <c r="A122" s="265" t="s">
        <v>926</v>
      </c>
      <c r="B122" s="197"/>
      <c r="C122" s="197"/>
      <c r="D122" s="197"/>
      <c r="E122" s="197"/>
      <c r="F122" s="197"/>
      <c r="G122" s="197"/>
      <c r="H122" s="197"/>
      <c r="I122" s="197"/>
      <c r="J122" s="197"/>
      <c r="K122" s="190"/>
      <c r="L122" s="190"/>
      <c r="M122" s="190"/>
      <c r="N122" s="190"/>
      <c r="O122" s="190"/>
      <c r="P122" s="190"/>
      <c r="Q122" s="190"/>
      <c r="R122" s="190"/>
      <c r="S122" s="190"/>
      <c r="T122" s="190"/>
      <c r="U122" s="190"/>
      <c r="V122" s="190"/>
      <c r="W122" s="190"/>
      <c r="X122" s="190"/>
      <c r="Y122" s="190"/>
      <c r="Z122" s="190"/>
    </row>
    <row r="123" spans="1:26" ht="57" customHeight="1">
      <c r="A123" s="265" t="s">
        <v>927</v>
      </c>
      <c r="B123" s="197"/>
      <c r="C123" s="197"/>
      <c r="D123" s="197"/>
      <c r="E123" s="197"/>
      <c r="F123" s="197"/>
      <c r="G123" s="197"/>
      <c r="H123" s="197"/>
      <c r="I123" s="197"/>
      <c r="J123" s="197"/>
      <c r="K123" s="190"/>
      <c r="L123" s="190"/>
      <c r="M123" s="190"/>
      <c r="N123" s="190"/>
      <c r="O123" s="190"/>
      <c r="P123" s="190"/>
      <c r="Q123" s="190"/>
      <c r="R123" s="190"/>
      <c r="S123" s="190"/>
      <c r="T123" s="190"/>
      <c r="U123" s="190"/>
      <c r="V123" s="190"/>
      <c r="W123" s="190"/>
      <c r="X123" s="190"/>
      <c r="Y123" s="190"/>
      <c r="Z123" s="190"/>
    </row>
    <row r="124" spans="1:26" ht="57" customHeight="1">
      <c r="A124" s="265" t="s">
        <v>928</v>
      </c>
      <c r="B124" s="197"/>
      <c r="C124" s="197"/>
      <c r="D124" s="197"/>
      <c r="E124" s="197"/>
      <c r="F124" s="197"/>
      <c r="G124" s="197"/>
      <c r="H124" s="197"/>
      <c r="I124" s="197"/>
      <c r="J124" s="197"/>
      <c r="K124" s="190"/>
      <c r="L124" s="190"/>
      <c r="M124" s="190"/>
      <c r="N124" s="190"/>
      <c r="O124" s="190"/>
      <c r="P124" s="190"/>
      <c r="Q124" s="190"/>
      <c r="R124" s="190"/>
      <c r="S124" s="190"/>
      <c r="T124" s="190"/>
      <c r="U124" s="190"/>
      <c r="V124" s="190"/>
      <c r="W124" s="190"/>
      <c r="X124" s="190"/>
      <c r="Y124" s="190"/>
      <c r="Z124" s="190"/>
    </row>
    <row r="125" spans="1:26" ht="57" customHeight="1">
      <c r="A125" s="265" t="s">
        <v>929</v>
      </c>
      <c r="B125" s="197"/>
      <c r="C125" s="197"/>
      <c r="D125" s="197"/>
      <c r="E125" s="197"/>
      <c r="F125" s="197"/>
      <c r="G125" s="197"/>
      <c r="H125" s="197"/>
      <c r="I125" s="197"/>
      <c r="J125" s="197"/>
      <c r="K125" s="190"/>
      <c r="L125" s="190"/>
      <c r="M125" s="190"/>
      <c r="N125" s="190"/>
      <c r="O125" s="190"/>
      <c r="P125" s="190"/>
      <c r="Q125" s="190"/>
      <c r="R125" s="190"/>
      <c r="S125" s="190"/>
      <c r="T125" s="190"/>
      <c r="U125" s="190"/>
      <c r="V125" s="190"/>
      <c r="W125" s="190"/>
      <c r="X125" s="190"/>
      <c r="Y125" s="190"/>
      <c r="Z125" s="190"/>
    </row>
    <row r="126" spans="1:26" ht="57" customHeight="1">
      <c r="A126" s="265" t="s">
        <v>930</v>
      </c>
      <c r="B126" s="197"/>
      <c r="C126" s="197"/>
      <c r="D126" s="197"/>
      <c r="E126" s="197"/>
      <c r="F126" s="197"/>
      <c r="G126" s="197"/>
      <c r="H126" s="197"/>
      <c r="I126" s="197"/>
      <c r="J126" s="197"/>
      <c r="K126" s="190"/>
      <c r="L126" s="190"/>
      <c r="M126" s="190"/>
      <c r="N126" s="190"/>
      <c r="O126" s="190"/>
      <c r="P126" s="190"/>
      <c r="Q126" s="190"/>
      <c r="R126" s="190"/>
      <c r="S126" s="190"/>
      <c r="T126" s="190"/>
      <c r="U126" s="190"/>
      <c r="V126" s="190"/>
      <c r="W126" s="190"/>
      <c r="X126" s="190"/>
      <c r="Y126" s="190"/>
      <c r="Z126" s="190"/>
    </row>
    <row r="127" spans="1:26" ht="57" customHeight="1">
      <c r="A127" s="265" t="s">
        <v>931</v>
      </c>
      <c r="B127" s="197"/>
      <c r="C127" s="197"/>
      <c r="D127" s="197"/>
      <c r="E127" s="197"/>
      <c r="F127" s="197"/>
      <c r="G127" s="197"/>
      <c r="H127" s="197"/>
      <c r="I127" s="197"/>
      <c r="J127" s="197"/>
      <c r="K127" s="190"/>
      <c r="L127" s="190"/>
      <c r="M127" s="190"/>
      <c r="N127" s="190"/>
      <c r="O127" s="190"/>
      <c r="P127" s="190"/>
      <c r="Q127" s="190"/>
      <c r="R127" s="190"/>
      <c r="S127" s="190"/>
      <c r="T127" s="190"/>
      <c r="U127" s="190"/>
      <c r="V127" s="190"/>
      <c r="W127" s="190"/>
      <c r="X127" s="190"/>
      <c r="Y127" s="190"/>
      <c r="Z127" s="190"/>
    </row>
    <row r="128" spans="1:26" ht="57" customHeight="1">
      <c r="A128" s="265" t="s">
        <v>932</v>
      </c>
      <c r="B128" s="197"/>
      <c r="C128" s="197"/>
      <c r="D128" s="197"/>
      <c r="E128" s="197"/>
      <c r="F128" s="197"/>
      <c r="G128" s="197"/>
      <c r="H128" s="197"/>
      <c r="I128" s="197"/>
      <c r="J128" s="197"/>
      <c r="K128" s="190"/>
      <c r="L128" s="190"/>
      <c r="M128" s="190"/>
      <c r="N128" s="190"/>
      <c r="O128" s="190"/>
      <c r="P128" s="190"/>
      <c r="Q128" s="190"/>
      <c r="R128" s="190"/>
      <c r="S128" s="190"/>
      <c r="T128" s="190"/>
      <c r="U128" s="190"/>
      <c r="V128" s="190"/>
      <c r="W128" s="190"/>
      <c r="X128" s="190"/>
      <c r="Y128" s="190"/>
      <c r="Z128" s="190"/>
    </row>
    <row r="129" spans="1:26" ht="57" customHeight="1">
      <c r="A129" s="265" t="s">
        <v>933</v>
      </c>
      <c r="B129" s="197"/>
      <c r="C129" s="197"/>
      <c r="D129" s="197"/>
      <c r="E129" s="197"/>
      <c r="F129" s="197"/>
      <c r="G129" s="197"/>
      <c r="H129" s="197"/>
      <c r="I129" s="197"/>
      <c r="J129" s="197"/>
      <c r="K129" s="190"/>
      <c r="L129" s="190"/>
      <c r="M129" s="190"/>
      <c r="N129" s="190"/>
      <c r="O129" s="190"/>
      <c r="P129" s="190"/>
      <c r="Q129" s="190"/>
      <c r="R129" s="190"/>
      <c r="S129" s="190"/>
      <c r="T129" s="190"/>
      <c r="U129" s="190"/>
      <c r="V129" s="190"/>
      <c r="W129" s="190"/>
      <c r="X129" s="190"/>
      <c r="Y129" s="190"/>
      <c r="Z129" s="190"/>
    </row>
    <row r="130" spans="1:26" ht="57" customHeight="1">
      <c r="A130" s="265" t="s">
        <v>934</v>
      </c>
      <c r="B130" s="197"/>
      <c r="C130" s="197"/>
      <c r="D130" s="197"/>
      <c r="E130" s="197"/>
      <c r="F130" s="197"/>
      <c r="G130" s="197"/>
      <c r="H130" s="197"/>
      <c r="I130" s="197"/>
      <c r="J130" s="197"/>
      <c r="K130" s="190"/>
      <c r="L130" s="190"/>
      <c r="M130" s="190"/>
      <c r="N130" s="190"/>
      <c r="O130" s="190"/>
      <c r="P130" s="190"/>
      <c r="Q130" s="190"/>
      <c r="R130" s="190"/>
      <c r="S130" s="190"/>
      <c r="T130" s="190"/>
      <c r="U130" s="190"/>
      <c r="V130" s="190"/>
      <c r="W130" s="190"/>
      <c r="X130" s="190"/>
      <c r="Y130" s="190"/>
      <c r="Z130" s="190"/>
    </row>
    <row r="131" spans="1:26" ht="57" customHeight="1">
      <c r="A131" s="265" t="s">
        <v>935</v>
      </c>
      <c r="B131" s="197"/>
      <c r="C131" s="197"/>
      <c r="D131" s="197"/>
      <c r="E131" s="197"/>
      <c r="F131" s="197"/>
      <c r="G131" s="197"/>
      <c r="H131" s="197"/>
      <c r="I131" s="197"/>
      <c r="J131" s="197"/>
      <c r="K131" s="190"/>
      <c r="L131" s="190"/>
      <c r="M131" s="190"/>
      <c r="N131" s="190"/>
      <c r="O131" s="190"/>
      <c r="P131" s="190"/>
      <c r="Q131" s="190"/>
      <c r="R131" s="190"/>
      <c r="S131" s="190"/>
      <c r="T131" s="190"/>
      <c r="U131" s="190"/>
      <c r="V131" s="190"/>
      <c r="W131" s="190"/>
      <c r="X131" s="190"/>
      <c r="Y131" s="190"/>
      <c r="Z131" s="190"/>
    </row>
    <row r="132" spans="1:26" ht="57" customHeight="1">
      <c r="A132" s="265" t="s">
        <v>936</v>
      </c>
      <c r="B132" s="197"/>
      <c r="C132" s="197"/>
      <c r="D132" s="197"/>
      <c r="E132" s="197"/>
      <c r="F132" s="197"/>
      <c r="G132" s="197"/>
      <c r="H132" s="197"/>
      <c r="I132" s="197"/>
      <c r="J132" s="197"/>
      <c r="K132" s="190"/>
      <c r="L132" s="190"/>
      <c r="M132" s="190"/>
      <c r="N132" s="190"/>
      <c r="O132" s="190"/>
      <c r="P132" s="190"/>
      <c r="Q132" s="190"/>
      <c r="R132" s="190"/>
      <c r="S132" s="190"/>
      <c r="T132" s="190"/>
      <c r="U132" s="190"/>
      <c r="V132" s="190"/>
      <c r="W132" s="190"/>
      <c r="X132" s="190"/>
      <c r="Y132" s="190"/>
      <c r="Z132" s="190"/>
    </row>
    <row r="133" spans="1:26" ht="57" customHeight="1">
      <c r="A133" s="265" t="s">
        <v>937</v>
      </c>
      <c r="B133" s="197"/>
      <c r="C133" s="197"/>
      <c r="D133" s="197"/>
      <c r="E133" s="197"/>
      <c r="F133" s="197"/>
      <c r="G133" s="197"/>
      <c r="H133" s="197"/>
      <c r="I133" s="197"/>
      <c r="J133" s="197"/>
      <c r="K133" s="190"/>
      <c r="L133" s="190"/>
      <c r="M133" s="190"/>
      <c r="N133" s="190"/>
      <c r="O133" s="190"/>
      <c r="P133" s="190"/>
      <c r="Q133" s="190"/>
      <c r="R133" s="190"/>
      <c r="S133" s="190"/>
      <c r="T133" s="190"/>
      <c r="U133" s="190"/>
      <c r="V133" s="190"/>
      <c r="W133" s="190"/>
      <c r="X133" s="190"/>
      <c r="Y133" s="190"/>
      <c r="Z133" s="190"/>
    </row>
    <row r="134" spans="1:26" ht="57" customHeight="1">
      <c r="A134" s="265" t="s">
        <v>938</v>
      </c>
      <c r="B134" s="197"/>
      <c r="C134" s="197"/>
      <c r="D134" s="197"/>
      <c r="E134" s="197"/>
      <c r="F134" s="197"/>
      <c r="G134" s="197"/>
      <c r="H134" s="197"/>
      <c r="I134" s="197"/>
      <c r="J134" s="197"/>
      <c r="K134" s="190"/>
      <c r="L134" s="190"/>
      <c r="M134" s="190"/>
      <c r="N134" s="190"/>
      <c r="O134" s="190"/>
      <c r="P134" s="190"/>
      <c r="Q134" s="190"/>
      <c r="R134" s="190"/>
      <c r="S134" s="190"/>
      <c r="T134" s="190"/>
      <c r="U134" s="190"/>
      <c r="V134" s="190"/>
      <c r="W134" s="190"/>
      <c r="X134" s="190"/>
      <c r="Y134" s="190"/>
      <c r="Z134" s="190"/>
    </row>
    <row r="135" spans="1:26" ht="57" customHeight="1">
      <c r="A135" s="265" t="s">
        <v>939</v>
      </c>
      <c r="B135" s="197"/>
      <c r="C135" s="197"/>
      <c r="D135" s="197"/>
      <c r="E135" s="197"/>
      <c r="F135" s="197"/>
      <c r="G135" s="197"/>
      <c r="H135" s="197"/>
      <c r="I135" s="197"/>
      <c r="J135" s="197"/>
      <c r="K135" s="190"/>
      <c r="L135" s="190"/>
      <c r="M135" s="190"/>
      <c r="N135" s="190"/>
      <c r="O135" s="190"/>
      <c r="P135" s="190"/>
      <c r="Q135" s="190"/>
      <c r="R135" s="190"/>
      <c r="S135" s="190"/>
      <c r="T135" s="190"/>
      <c r="U135" s="190"/>
      <c r="V135" s="190"/>
      <c r="W135" s="190"/>
      <c r="X135" s="190"/>
      <c r="Y135" s="190"/>
      <c r="Z135" s="190"/>
    </row>
    <row r="136" spans="1:26" ht="57" customHeight="1">
      <c r="A136" s="265" t="s">
        <v>940</v>
      </c>
      <c r="B136" s="197"/>
      <c r="C136" s="197"/>
      <c r="D136" s="197"/>
      <c r="E136" s="197"/>
      <c r="F136" s="197"/>
      <c r="G136" s="197"/>
      <c r="H136" s="197"/>
      <c r="I136" s="197"/>
      <c r="J136" s="197"/>
      <c r="K136" s="190"/>
      <c r="L136" s="190"/>
      <c r="M136" s="190"/>
      <c r="N136" s="190"/>
      <c r="O136" s="190"/>
      <c r="P136" s="190"/>
      <c r="Q136" s="190"/>
      <c r="R136" s="190"/>
      <c r="S136" s="190"/>
      <c r="T136" s="190"/>
      <c r="U136" s="190"/>
      <c r="V136" s="190"/>
      <c r="W136" s="190"/>
      <c r="X136" s="190"/>
      <c r="Y136" s="190"/>
      <c r="Z136" s="190"/>
    </row>
    <row r="137" spans="1:26" ht="57" customHeight="1">
      <c r="A137" s="265" t="s">
        <v>941</v>
      </c>
      <c r="B137" s="197"/>
      <c r="C137" s="197"/>
      <c r="D137" s="197"/>
      <c r="E137" s="197"/>
      <c r="F137" s="197"/>
      <c r="G137" s="197"/>
      <c r="H137" s="197"/>
      <c r="I137" s="197"/>
      <c r="J137" s="197"/>
      <c r="K137" s="190"/>
      <c r="L137" s="190"/>
      <c r="M137" s="190"/>
      <c r="N137" s="190"/>
      <c r="O137" s="190"/>
      <c r="P137" s="190"/>
      <c r="Q137" s="190"/>
      <c r="R137" s="190"/>
      <c r="S137" s="190"/>
      <c r="T137" s="190"/>
      <c r="U137" s="190"/>
      <c r="V137" s="190"/>
      <c r="W137" s="190"/>
      <c r="X137" s="190"/>
      <c r="Y137" s="190"/>
      <c r="Z137" s="190"/>
    </row>
    <row r="138" spans="1:26" ht="57" customHeight="1">
      <c r="A138" s="265" t="s">
        <v>942</v>
      </c>
      <c r="B138" s="197"/>
      <c r="C138" s="197"/>
      <c r="D138" s="197"/>
      <c r="E138" s="197"/>
      <c r="F138" s="197"/>
      <c r="G138" s="197"/>
      <c r="H138" s="197"/>
      <c r="I138" s="197"/>
      <c r="J138" s="197"/>
      <c r="K138" s="190"/>
      <c r="L138" s="190"/>
      <c r="M138" s="190"/>
      <c r="N138" s="190"/>
      <c r="O138" s="190"/>
      <c r="P138" s="190"/>
      <c r="Q138" s="190"/>
      <c r="R138" s="190"/>
      <c r="S138" s="190"/>
      <c r="T138" s="190"/>
      <c r="U138" s="190"/>
      <c r="V138" s="190"/>
      <c r="W138" s="190"/>
      <c r="X138" s="190"/>
      <c r="Y138" s="190"/>
      <c r="Z138" s="190"/>
    </row>
    <row r="139" spans="1:26" ht="36" customHeight="1">
      <c r="A139" s="189"/>
      <c r="B139" s="189"/>
      <c r="C139" s="189"/>
      <c r="D139" s="189"/>
      <c r="E139" s="189"/>
      <c r="F139" s="189"/>
      <c r="G139" s="189"/>
      <c r="H139" s="189"/>
      <c r="I139" s="189"/>
      <c r="J139" s="189"/>
      <c r="K139" s="190"/>
      <c r="L139" s="190"/>
      <c r="M139" s="190"/>
      <c r="N139" s="190"/>
      <c r="O139" s="190"/>
      <c r="P139" s="190"/>
      <c r="Q139" s="190"/>
      <c r="R139" s="190"/>
      <c r="S139" s="190"/>
      <c r="T139" s="190"/>
      <c r="U139" s="190"/>
      <c r="V139" s="190"/>
      <c r="W139" s="190"/>
      <c r="X139" s="190"/>
      <c r="Y139" s="190"/>
      <c r="Z139" s="190"/>
    </row>
    <row r="140" spans="1:26" ht="36" customHeight="1">
      <c r="A140" s="122"/>
      <c r="B140" s="122"/>
      <c r="C140" s="122"/>
      <c r="D140" s="122"/>
      <c r="E140" s="122"/>
      <c r="F140" s="122"/>
      <c r="G140" s="122"/>
      <c r="H140" s="122"/>
      <c r="I140" s="122"/>
      <c r="J140" s="122"/>
      <c r="K140" s="190"/>
      <c r="L140" s="190"/>
      <c r="M140" s="190"/>
      <c r="N140" s="190"/>
      <c r="O140" s="190"/>
      <c r="P140" s="190"/>
      <c r="Q140" s="190"/>
      <c r="R140" s="190"/>
      <c r="S140" s="190"/>
      <c r="T140" s="190"/>
      <c r="U140" s="190"/>
      <c r="V140" s="190"/>
      <c r="W140" s="190"/>
      <c r="X140" s="190"/>
      <c r="Y140" s="190"/>
      <c r="Z140" s="190"/>
    </row>
    <row r="141" spans="1:26" ht="36" customHeight="1">
      <c r="A141" s="190"/>
      <c r="B141" s="190"/>
      <c r="C141" s="190"/>
      <c r="D141" s="190"/>
      <c r="E141" s="190"/>
      <c r="F141" s="190"/>
      <c r="G141" s="190"/>
      <c r="H141" s="190"/>
      <c r="I141" s="190"/>
      <c r="J141" s="190"/>
      <c r="K141" s="190"/>
      <c r="L141" s="190"/>
      <c r="M141" s="190"/>
      <c r="N141" s="190"/>
      <c r="O141" s="190"/>
      <c r="P141" s="190"/>
      <c r="Q141" s="190"/>
      <c r="R141" s="190"/>
      <c r="S141" s="190"/>
      <c r="T141" s="190"/>
      <c r="U141" s="190"/>
      <c r="V141" s="190"/>
      <c r="W141" s="190"/>
      <c r="X141" s="190"/>
      <c r="Y141" s="190"/>
      <c r="Z141" s="190"/>
    </row>
    <row r="142" spans="1:26" ht="36" customHeight="1">
      <c r="A142" s="266" t="s">
        <v>943</v>
      </c>
      <c r="B142" s="200"/>
      <c r="C142" s="200"/>
      <c r="D142" s="200"/>
      <c r="E142" s="200"/>
      <c r="F142" s="200"/>
      <c r="G142" s="200"/>
      <c r="H142" s="200"/>
      <c r="I142" s="200"/>
      <c r="J142" s="201"/>
      <c r="K142" s="191"/>
      <c r="L142" s="191"/>
      <c r="M142" s="191"/>
      <c r="N142" s="191"/>
      <c r="O142" s="191"/>
      <c r="P142" s="191"/>
      <c r="Q142" s="191"/>
      <c r="R142" s="191"/>
      <c r="S142" s="191"/>
      <c r="T142" s="191"/>
      <c r="U142" s="191"/>
      <c r="V142" s="191"/>
      <c r="W142" s="191"/>
      <c r="X142" s="191"/>
      <c r="Y142" s="191"/>
      <c r="Z142" s="191"/>
    </row>
    <row r="143" spans="1:26" ht="36" customHeight="1">
      <c r="A143" s="240"/>
      <c r="B143" s="197"/>
      <c r="C143" s="197"/>
      <c r="D143" s="197"/>
      <c r="E143" s="197"/>
      <c r="F143" s="197"/>
      <c r="G143" s="197"/>
      <c r="H143" s="197"/>
      <c r="I143" s="197"/>
      <c r="J143" s="197"/>
      <c r="K143" s="190"/>
      <c r="L143" s="190"/>
      <c r="M143" s="190"/>
      <c r="N143" s="190"/>
      <c r="O143" s="190"/>
      <c r="P143" s="190"/>
      <c r="Q143" s="190"/>
      <c r="R143" s="190"/>
      <c r="S143" s="190"/>
      <c r="T143" s="190"/>
      <c r="U143" s="190"/>
      <c r="V143" s="190"/>
      <c r="W143" s="190"/>
      <c r="X143" s="190"/>
      <c r="Y143" s="190"/>
      <c r="Z143" s="190"/>
    </row>
    <row r="144" spans="1:26" ht="66.75" customHeight="1">
      <c r="A144" s="265" t="s">
        <v>944</v>
      </c>
      <c r="B144" s="197"/>
      <c r="C144" s="197"/>
      <c r="D144" s="197"/>
      <c r="E144" s="197"/>
      <c r="F144" s="197"/>
      <c r="G144" s="197"/>
      <c r="H144" s="197"/>
      <c r="I144" s="197"/>
      <c r="J144" s="197"/>
      <c r="K144" s="190"/>
      <c r="L144" s="190"/>
      <c r="M144" s="190"/>
      <c r="N144" s="190"/>
      <c r="O144" s="190"/>
      <c r="P144" s="190"/>
      <c r="Q144" s="190"/>
      <c r="R144" s="190"/>
      <c r="S144" s="190"/>
      <c r="T144" s="190"/>
      <c r="U144" s="190"/>
      <c r="V144" s="190"/>
      <c r="W144" s="190"/>
      <c r="X144" s="190"/>
      <c r="Y144" s="190"/>
      <c r="Z144" s="190"/>
    </row>
    <row r="145" spans="1:26" ht="46.5" customHeight="1">
      <c r="A145" s="265" t="s">
        <v>945</v>
      </c>
      <c r="B145" s="197"/>
      <c r="C145" s="197"/>
      <c r="D145" s="197"/>
      <c r="E145" s="197"/>
      <c r="F145" s="197"/>
      <c r="G145" s="197"/>
      <c r="H145" s="197"/>
      <c r="I145" s="197"/>
      <c r="J145" s="197"/>
      <c r="K145" s="190"/>
      <c r="L145" s="190"/>
      <c r="M145" s="190"/>
      <c r="N145" s="190"/>
      <c r="O145" s="190"/>
      <c r="P145" s="190"/>
      <c r="Q145" s="190"/>
      <c r="R145" s="190"/>
      <c r="S145" s="190"/>
      <c r="T145" s="190"/>
      <c r="U145" s="190"/>
      <c r="V145" s="190"/>
      <c r="W145" s="190"/>
      <c r="X145" s="190"/>
      <c r="Y145" s="190"/>
      <c r="Z145" s="190"/>
    </row>
    <row r="146" spans="1:26" ht="60" customHeight="1">
      <c r="A146" s="265" t="s">
        <v>946</v>
      </c>
      <c r="B146" s="197"/>
      <c r="C146" s="197"/>
      <c r="D146" s="197"/>
      <c r="E146" s="197"/>
      <c r="F146" s="197"/>
      <c r="G146" s="197"/>
      <c r="H146" s="197"/>
      <c r="I146" s="197"/>
      <c r="J146" s="197"/>
      <c r="K146" s="190"/>
      <c r="L146" s="190"/>
      <c r="M146" s="190"/>
      <c r="N146" s="190"/>
      <c r="O146" s="190"/>
      <c r="P146" s="190"/>
      <c r="Q146" s="190"/>
      <c r="R146" s="190"/>
      <c r="S146" s="190"/>
      <c r="T146" s="190"/>
      <c r="U146" s="190"/>
      <c r="V146" s="190"/>
      <c r="W146" s="190"/>
      <c r="X146" s="190"/>
      <c r="Y146" s="190"/>
      <c r="Z146" s="190"/>
    </row>
    <row r="147" spans="1:26" ht="36" customHeight="1">
      <c r="A147" s="265" t="s">
        <v>947</v>
      </c>
      <c r="B147" s="197"/>
      <c r="C147" s="197"/>
      <c r="D147" s="197"/>
      <c r="E147" s="197"/>
      <c r="F147" s="197"/>
      <c r="G147" s="197"/>
      <c r="H147" s="197"/>
      <c r="I147" s="197"/>
      <c r="J147" s="197"/>
      <c r="K147" s="190"/>
      <c r="L147" s="190"/>
      <c r="M147" s="190"/>
      <c r="N147" s="190"/>
      <c r="O147" s="190"/>
      <c r="P147" s="190"/>
      <c r="Q147" s="190"/>
      <c r="R147" s="190"/>
      <c r="S147" s="190"/>
      <c r="T147" s="190"/>
      <c r="U147" s="190"/>
      <c r="V147" s="190"/>
      <c r="W147" s="190"/>
      <c r="X147" s="190"/>
      <c r="Y147" s="190"/>
      <c r="Z147" s="190"/>
    </row>
    <row r="148" spans="1:26" ht="36" customHeight="1">
      <c r="A148" s="265" t="s">
        <v>948</v>
      </c>
      <c r="B148" s="197"/>
      <c r="C148" s="197"/>
      <c r="D148" s="197"/>
      <c r="E148" s="197"/>
      <c r="F148" s="197"/>
      <c r="G148" s="197"/>
      <c r="H148" s="197"/>
      <c r="I148" s="197"/>
      <c r="J148" s="197"/>
      <c r="K148" s="190"/>
      <c r="L148" s="190"/>
      <c r="M148" s="190"/>
      <c r="N148" s="190"/>
      <c r="O148" s="190"/>
      <c r="P148" s="190"/>
      <c r="Q148" s="190"/>
      <c r="R148" s="190"/>
      <c r="S148" s="190"/>
      <c r="T148" s="190"/>
      <c r="U148" s="190"/>
      <c r="V148" s="190"/>
      <c r="W148" s="190"/>
      <c r="X148" s="190"/>
      <c r="Y148" s="190"/>
      <c r="Z148" s="190"/>
    </row>
    <row r="149" spans="1:26" ht="60" customHeight="1">
      <c r="A149" s="265" t="s">
        <v>949</v>
      </c>
      <c r="B149" s="197"/>
      <c r="C149" s="197"/>
      <c r="D149" s="197"/>
      <c r="E149" s="197"/>
      <c r="F149" s="197"/>
      <c r="G149" s="197"/>
      <c r="H149" s="197"/>
      <c r="I149" s="197"/>
      <c r="J149" s="197"/>
      <c r="K149" s="190"/>
      <c r="L149" s="190"/>
      <c r="M149" s="190"/>
      <c r="N149" s="190"/>
      <c r="O149" s="190"/>
      <c r="P149" s="190"/>
      <c r="Q149" s="190"/>
      <c r="R149" s="190"/>
      <c r="S149" s="190"/>
      <c r="T149" s="190"/>
      <c r="U149" s="190"/>
      <c r="V149" s="190"/>
      <c r="W149" s="190"/>
      <c r="X149" s="190"/>
      <c r="Y149" s="190"/>
      <c r="Z149" s="190"/>
    </row>
    <row r="150" spans="1:26" ht="36" customHeight="1">
      <c r="A150" s="265" t="s">
        <v>950</v>
      </c>
      <c r="B150" s="197"/>
      <c r="C150" s="197"/>
      <c r="D150" s="197"/>
      <c r="E150" s="197"/>
      <c r="F150" s="197"/>
      <c r="G150" s="197"/>
      <c r="H150" s="197"/>
      <c r="I150" s="197"/>
      <c r="J150" s="197"/>
      <c r="K150" s="190"/>
      <c r="L150" s="190"/>
      <c r="M150" s="190"/>
      <c r="N150" s="190"/>
      <c r="O150" s="190"/>
      <c r="P150" s="190"/>
      <c r="Q150" s="190"/>
      <c r="R150" s="190"/>
      <c r="S150" s="190"/>
      <c r="T150" s="190"/>
      <c r="U150" s="190"/>
      <c r="V150" s="190"/>
      <c r="W150" s="190"/>
      <c r="X150" s="190"/>
      <c r="Y150" s="190"/>
      <c r="Z150" s="190"/>
    </row>
    <row r="151" spans="1:26" ht="36" customHeight="1">
      <c r="A151" s="265" t="s">
        <v>951</v>
      </c>
      <c r="B151" s="197"/>
      <c r="C151" s="197"/>
      <c r="D151" s="197"/>
      <c r="E151" s="197"/>
      <c r="F151" s="197"/>
      <c r="G151" s="197"/>
      <c r="H151" s="197"/>
      <c r="I151" s="197"/>
      <c r="J151" s="197"/>
      <c r="K151" s="190"/>
      <c r="L151" s="190"/>
      <c r="M151" s="190"/>
      <c r="N151" s="190"/>
      <c r="O151" s="190"/>
      <c r="P151" s="190"/>
      <c r="Q151" s="190"/>
      <c r="R151" s="190"/>
      <c r="S151" s="190"/>
      <c r="T151" s="190"/>
      <c r="U151" s="190"/>
      <c r="V151" s="190"/>
      <c r="W151" s="190"/>
      <c r="X151" s="190"/>
      <c r="Y151" s="190"/>
      <c r="Z151" s="190"/>
    </row>
    <row r="152" spans="1:26" ht="61.5" customHeight="1">
      <c r="A152" s="265" t="s">
        <v>952</v>
      </c>
      <c r="B152" s="197"/>
      <c r="C152" s="197"/>
      <c r="D152" s="197"/>
      <c r="E152" s="197"/>
      <c r="F152" s="197"/>
      <c r="G152" s="197"/>
      <c r="H152" s="197"/>
      <c r="I152" s="197"/>
      <c r="J152" s="197"/>
      <c r="K152" s="190"/>
      <c r="L152" s="190"/>
      <c r="M152" s="190"/>
      <c r="N152" s="190"/>
      <c r="O152" s="190"/>
      <c r="P152" s="190"/>
      <c r="Q152" s="190"/>
      <c r="R152" s="190"/>
      <c r="S152" s="190"/>
      <c r="T152" s="190"/>
      <c r="U152" s="190"/>
      <c r="V152" s="190"/>
      <c r="W152" s="190"/>
      <c r="X152" s="190"/>
      <c r="Y152" s="190"/>
      <c r="Z152" s="190"/>
    </row>
    <row r="153" spans="1:26" ht="18.75" customHeight="1">
      <c r="A153" s="261" t="s">
        <v>953</v>
      </c>
      <c r="B153" s="197"/>
      <c r="C153" s="197"/>
      <c r="D153" s="197"/>
      <c r="E153" s="197"/>
      <c r="F153" s="197"/>
      <c r="G153" s="197"/>
      <c r="H153" s="197"/>
      <c r="I153" s="197"/>
      <c r="J153" s="197"/>
      <c r="K153" s="190"/>
      <c r="L153" s="190"/>
      <c r="M153" s="190"/>
      <c r="N153" s="190"/>
      <c r="O153" s="190"/>
      <c r="P153" s="190"/>
      <c r="Q153" s="190"/>
      <c r="R153" s="190"/>
      <c r="S153" s="190"/>
      <c r="T153" s="190"/>
      <c r="U153" s="190"/>
      <c r="V153" s="190"/>
      <c r="W153" s="190"/>
      <c r="X153" s="190"/>
      <c r="Y153" s="190"/>
      <c r="Z153" s="190"/>
    </row>
    <row r="154" spans="1:26" ht="36" customHeight="1">
      <c r="A154" s="240" t="s">
        <v>954</v>
      </c>
      <c r="B154" s="197"/>
      <c r="C154" s="197"/>
      <c r="D154" s="197"/>
      <c r="E154" s="197"/>
      <c r="F154" s="197"/>
      <c r="G154" s="197"/>
      <c r="H154" s="197"/>
      <c r="I154" s="197"/>
      <c r="J154" s="197"/>
      <c r="K154" s="190"/>
      <c r="L154" s="190"/>
      <c r="M154" s="190"/>
      <c r="N154" s="190"/>
      <c r="O154" s="190"/>
      <c r="P154" s="190"/>
      <c r="Q154" s="190"/>
      <c r="R154" s="190"/>
      <c r="S154" s="190"/>
      <c r="T154" s="190"/>
      <c r="U154" s="190"/>
      <c r="V154" s="190"/>
      <c r="W154" s="190"/>
      <c r="X154" s="190"/>
      <c r="Y154" s="190"/>
      <c r="Z154" s="190"/>
    </row>
    <row r="155" spans="1:26" ht="36" customHeight="1">
      <c r="A155" s="240" t="s">
        <v>955</v>
      </c>
      <c r="B155" s="197"/>
      <c r="C155" s="197"/>
      <c r="D155" s="197"/>
      <c r="E155" s="197"/>
      <c r="F155" s="197"/>
      <c r="G155" s="197"/>
      <c r="H155" s="197"/>
      <c r="I155" s="197"/>
      <c r="J155" s="197"/>
      <c r="K155" s="190"/>
      <c r="L155" s="190"/>
      <c r="M155" s="190"/>
      <c r="N155" s="190"/>
      <c r="O155" s="190"/>
      <c r="P155" s="190"/>
      <c r="Q155" s="190"/>
      <c r="R155" s="190"/>
      <c r="S155" s="190"/>
      <c r="T155" s="190"/>
      <c r="U155" s="190"/>
      <c r="V155" s="190"/>
      <c r="W155" s="190"/>
      <c r="X155" s="190"/>
      <c r="Y155" s="190"/>
      <c r="Z155" s="190"/>
    </row>
    <row r="156" spans="1:26" ht="36" customHeight="1">
      <c r="A156" s="240" t="s">
        <v>956</v>
      </c>
      <c r="B156" s="197"/>
      <c r="C156" s="197"/>
      <c r="D156" s="197"/>
      <c r="E156" s="197"/>
      <c r="F156" s="197"/>
      <c r="G156" s="197"/>
      <c r="H156" s="197"/>
      <c r="I156" s="197"/>
      <c r="J156" s="197"/>
      <c r="K156" s="190"/>
      <c r="L156" s="190"/>
      <c r="M156" s="190"/>
      <c r="N156" s="190"/>
      <c r="O156" s="190"/>
      <c r="P156" s="190"/>
      <c r="Q156" s="190"/>
      <c r="R156" s="190"/>
      <c r="S156" s="190"/>
      <c r="T156" s="190"/>
      <c r="U156" s="190"/>
      <c r="V156" s="190"/>
      <c r="W156" s="190"/>
      <c r="X156" s="190"/>
      <c r="Y156" s="190"/>
      <c r="Z156" s="190"/>
    </row>
    <row r="157" spans="1:26" ht="36" customHeight="1">
      <c r="A157" s="240" t="s">
        <v>957</v>
      </c>
      <c r="B157" s="197"/>
      <c r="C157" s="197"/>
      <c r="D157" s="197"/>
      <c r="E157" s="197"/>
      <c r="F157" s="197"/>
      <c r="G157" s="197"/>
      <c r="H157" s="197"/>
      <c r="I157" s="197"/>
      <c r="J157" s="197"/>
      <c r="K157" s="190"/>
      <c r="L157" s="190"/>
      <c r="M157" s="190"/>
      <c r="N157" s="190"/>
      <c r="O157" s="190"/>
      <c r="P157" s="190"/>
      <c r="Q157" s="190"/>
      <c r="R157" s="190"/>
      <c r="S157" s="190"/>
      <c r="T157" s="190"/>
      <c r="U157" s="190"/>
      <c r="V157" s="190"/>
      <c r="W157" s="190"/>
      <c r="X157" s="190"/>
      <c r="Y157" s="190"/>
      <c r="Z157" s="190"/>
    </row>
    <row r="158" spans="1:26" ht="36" customHeight="1">
      <c r="A158" s="240" t="s">
        <v>958</v>
      </c>
      <c r="B158" s="197"/>
      <c r="C158" s="197"/>
      <c r="D158" s="197"/>
      <c r="E158" s="197"/>
      <c r="F158" s="197"/>
      <c r="G158" s="197"/>
      <c r="H158" s="197"/>
      <c r="I158" s="197"/>
      <c r="J158" s="197"/>
      <c r="K158" s="190"/>
      <c r="L158" s="190"/>
      <c r="M158" s="190"/>
      <c r="N158" s="190"/>
      <c r="O158" s="190"/>
      <c r="P158" s="190"/>
      <c r="Q158" s="190"/>
      <c r="R158" s="190"/>
      <c r="S158" s="190"/>
      <c r="T158" s="190"/>
      <c r="U158" s="190"/>
      <c r="V158" s="190"/>
      <c r="W158" s="190"/>
      <c r="X158" s="190"/>
      <c r="Y158" s="190"/>
      <c r="Z158" s="190"/>
    </row>
    <row r="159" spans="1:26" ht="36" customHeight="1">
      <c r="A159" s="240" t="s">
        <v>959</v>
      </c>
      <c r="B159" s="197"/>
      <c r="C159" s="197"/>
      <c r="D159" s="197"/>
      <c r="E159" s="197"/>
      <c r="F159" s="197"/>
      <c r="G159" s="197"/>
      <c r="H159" s="197"/>
      <c r="I159" s="197"/>
      <c r="J159" s="197"/>
      <c r="K159" s="190"/>
      <c r="L159" s="190"/>
      <c r="M159" s="190"/>
      <c r="N159" s="190"/>
      <c r="O159" s="190"/>
      <c r="P159" s="190"/>
      <c r="Q159" s="190"/>
      <c r="R159" s="190"/>
      <c r="S159" s="190"/>
      <c r="T159" s="190"/>
      <c r="U159" s="190"/>
      <c r="V159" s="190"/>
      <c r="W159" s="190"/>
      <c r="X159" s="190"/>
      <c r="Y159" s="190"/>
      <c r="Z159" s="190"/>
    </row>
    <row r="160" spans="1:26" ht="36" customHeight="1">
      <c r="A160" s="240" t="s">
        <v>960</v>
      </c>
      <c r="B160" s="197"/>
      <c r="C160" s="197"/>
      <c r="D160" s="197"/>
      <c r="E160" s="197"/>
      <c r="F160" s="197"/>
      <c r="G160" s="197"/>
      <c r="H160" s="197"/>
      <c r="I160" s="197"/>
      <c r="J160" s="197"/>
      <c r="K160" s="190"/>
      <c r="L160" s="190"/>
      <c r="M160" s="190"/>
      <c r="N160" s="190"/>
      <c r="O160" s="190"/>
      <c r="P160" s="190"/>
      <c r="Q160" s="190"/>
      <c r="R160" s="190"/>
      <c r="S160" s="190"/>
      <c r="T160" s="190"/>
      <c r="U160" s="190"/>
      <c r="V160" s="190"/>
      <c r="W160" s="190"/>
      <c r="X160" s="190"/>
      <c r="Y160" s="190"/>
      <c r="Z160" s="190"/>
    </row>
    <row r="161" spans="1:26" ht="36" customHeight="1">
      <c r="A161" s="240" t="s">
        <v>961</v>
      </c>
      <c r="B161" s="197"/>
      <c r="C161" s="197"/>
      <c r="D161" s="197"/>
      <c r="E161" s="197"/>
      <c r="F161" s="197"/>
      <c r="G161" s="197"/>
      <c r="H161" s="197"/>
      <c r="I161" s="197"/>
      <c r="J161" s="197"/>
      <c r="K161" s="190"/>
      <c r="L161" s="190"/>
      <c r="M161" s="190"/>
      <c r="N161" s="190"/>
      <c r="O161" s="190"/>
      <c r="P161" s="190"/>
      <c r="Q161" s="190"/>
      <c r="R161" s="190"/>
      <c r="S161" s="190"/>
      <c r="T161" s="190"/>
      <c r="U161" s="190"/>
      <c r="V161" s="190"/>
      <c r="W161" s="190"/>
      <c r="X161" s="190"/>
      <c r="Y161" s="190"/>
      <c r="Z161" s="190"/>
    </row>
    <row r="162" spans="1:26" ht="36" customHeight="1">
      <c r="A162" s="240" t="s">
        <v>962</v>
      </c>
      <c r="B162" s="197"/>
      <c r="C162" s="197"/>
      <c r="D162" s="197"/>
      <c r="E162" s="197"/>
      <c r="F162" s="197"/>
      <c r="G162" s="197"/>
      <c r="H162" s="197"/>
      <c r="I162" s="197"/>
      <c r="J162" s="197"/>
      <c r="K162" s="190"/>
      <c r="L162" s="190"/>
      <c r="M162" s="190"/>
      <c r="N162" s="190"/>
      <c r="O162" s="190"/>
      <c r="P162" s="190"/>
      <c r="Q162" s="190"/>
      <c r="R162" s="190"/>
      <c r="S162" s="190"/>
      <c r="T162" s="190"/>
      <c r="U162" s="190"/>
      <c r="V162" s="190"/>
      <c r="W162" s="190"/>
      <c r="X162" s="190"/>
      <c r="Y162" s="190"/>
      <c r="Z162" s="190"/>
    </row>
    <row r="163" spans="1:26" ht="36" customHeight="1">
      <c r="A163" s="122"/>
      <c r="B163" s="190"/>
      <c r="C163" s="190"/>
      <c r="D163" s="190"/>
      <c r="E163" s="190"/>
      <c r="F163" s="190"/>
      <c r="G163" s="190"/>
      <c r="H163" s="190"/>
      <c r="I163" s="190"/>
      <c r="J163" s="190"/>
      <c r="K163" s="190"/>
      <c r="L163" s="190"/>
      <c r="M163" s="190"/>
      <c r="N163" s="190"/>
      <c r="O163" s="190"/>
      <c r="P163" s="190"/>
      <c r="Q163" s="190"/>
      <c r="R163" s="190"/>
      <c r="S163" s="190"/>
      <c r="T163" s="190"/>
      <c r="U163" s="190"/>
      <c r="V163" s="190"/>
      <c r="W163" s="190"/>
      <c r="X163" s="190"/>
      <c r="Y163" s="190"/>
      <c r="Z163" s="190"/>
    </row>
    <row r="164" spans="1:26" ht="42.75" customHeight="1">
      <c r="A164" s="265" t="s">
        <v>963</v>
      </c>
      <c r="B164" s="197"/>
      <c r="C164" s="197"/>
      <c r="D164" s="197"/>
      <c r="E164" s="197"/>
      <c r="F164" s="197"/>
      <c r="G164" s="197"/>
      <c r="H164" s="197"/>
      <c r="I164" s="197"/>
      <c r="J164" s="197"/>
      <c r="K164" s="190"/>
      <c r="L164" s="190"/>
      <c r="M164" s="190"/>
      <c r="N164" s="190"/>
      <c r="O164" s="190"/>
      <c r="P164" s="190"/>
      <c r="Q164" s="190"/>
      <c r="R164" s="190"/>
      <c r="S164" s="190"/>
      <c r="T164" s="190"/>
      <c r="U164" s="190"/>
      <c r="V164" s="190"/>
      <c r="W164" s="190"/>
      <c r="X164" s="190"/>
      <c r="Y164" s="190"/>
      <c r="Z164" s="190"/>
    </row>
    <row r="165" spans="1:26" ht="40.5" customHeight="1">
      <c r="A165" s="265" t="s">
        <v>964</v>
      </c>
      <c r="B165" s="197"/>
      <c r="C165" s="197"/>
      <c r="D165" s="197"/>
      <c r="E165" s="197"/>
      <c r="F165" s="197"/>
      <c r="G165" s="197"/>
      <c r="H165" s="197"/>
      <c r="I165" s="197"/>
      <c r="J165" s="197"/>
      <c r="K165" s="190"/>
      <c r="L165" s="190"/>
      <c r="M165" s="190"/>
      <c r="N165" s="190"/>
      <c r="O165" s="190"/>
      <c r="P165" s="190"/>
      <c r="Q165" s="190"/>
      <c r="R165" s="190"/>
      <c r="S165" s="190"/>
      <c r="T165" s="190"/>
      <c r="U165" s="190"/>
      <c r="V165" s="190"/>
      <c r="W165" s="190"/>
      <c r="X165" s="190"/>
      <c r="Y165" s="190"/>
      <c r="Z165" s="190"/>
    </row>
    <row r="166" spans="1:26" ht="36" customHeight="1">
      <c r="A166" s="122"/>
      <c r="B166" s="190"/>
      <c r="C166" s="190"/>
      <c r="D166" s="190"/>
      <c r="E166" s="190"/>
      <c r="F166" s="190"/>
      <c r="G166" s="190"/>
      <c r="H166" s="190"/>
      <c r="I166" s="190"/>
      <c r="J166" s="190"/>
      <c r="K166" s="190"/>
      <c r="L166" s="190"/>
      <c r="M166" s="190"/>
      <c r="N166" s="190"/>
      <c r="O166" s="190"/>
      <c r="P166" s="190"/>
      <c r="Q166" s="190"/>
      <c r="R166" s="190"/>
      <c r="S166" s="190"/>
      <c r="T166" s="190"/>
      <c r="U166" s="190"/>
      <c r="V166" s="190"/>
      <c r="W166" s="190"/>
      <c r="X166" s="190"/>
      <c r="Y166" s="190"/>
      <c r="Z166" s="190"/>
    </row>
    <row r="167" spans="1:26" ht="36" customHeight="1">
      <c r="A167" s="190"/>
      <c r="B167" s="190"/>
      <c r="C167" s="190"/>
      <c r="D167" s="190"/>
      <c r="E167" s="190"/>
      <c r="F167" s="190"/>
      <c r="G167" s="190"/>
      <c r="H167" s="190"/>
      <c r="I167" s="190"/>
      <c r="J167" s="190"/>
      <c r="K167" s="190"/>
      <c r="L167" s="190"/>
      <c r="M167" s="190"/>
      <c r="N167" s="190"/>
      <c r="O167" s="190"/>
      <c r="P167" s="190"/>
      <c r="Q167" s="190"/>
      <c r="R167" s="190"/>
      <c r="S167" s="190"/>
      <c r="T167" s="190"/>
      <c r="U167" s="190"/>
      <c r="V167" s="190"/>
      <c r="W167" s="190"/>
      <c r="X167" s="190"/>
      <c r="Y167" s="190"/>
      <c r="Z167" s="190"/>
    </row>
    <row r="168" spans="1:26" ht="36" customHeight="1">
      <c r="A168" s="190"/>
      <c r="B168" s="190"/>
      <c r="C168" s="190"/>
      <c r="D168" s="190"/>
      <c r="E168" s="190"/>
      <c r="F168" s="190"/>
      <c r="G168" s="190"/>
      <c r="H168" s="190"/>
      <c r="I168" s="190"/>
      <c r="J168" s="190"/>
      <c r="K168" s="190"/>
      <c r="L168" s="190"/>
      <c r="M168" s="190"/>
      <c r="N168" s="190"/>
      <c r="O168" s="190"/>
      <c r="P168" s="190"/>
      <c r="Q168" s="190"/>
      <c r="R168" s="190"/>
      <c r="S168" s="190"/>
      <c r="T168" s="190"/>
      <c r="U168" s="190"/>
      <c r="V168" s="190"/>
      <c r="W168" s="190"/>
      <c r="X168" s="190"/>
      <c r="Y168" s="190"/>
      <c r="Z168" s="190"/>
    </row>
    <row r="169" spans="1:26" ht="36"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36"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36"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36"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36"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36"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36"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36"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36"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36"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36"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36"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36"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36"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36"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36"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36"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36"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36"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36"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36"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36"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36"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36"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36"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36"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36"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36"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36"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36"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36"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36"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36"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36"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36"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36"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36"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36"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36"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36"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36"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36"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36"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36"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36"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36"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36"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36"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36"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36"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36"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36"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36"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36"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36"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36"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36"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36"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36"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36"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36"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36"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36"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36"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36"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36"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36"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36"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36"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36"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36"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36"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36"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36"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36"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36"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36"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36"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36"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36"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36"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36"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36"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36"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36"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36"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36"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36"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36"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36"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36"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36"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36"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36"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36"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36"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36"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36"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36"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36"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36"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36"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36"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36"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36"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36"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36"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36"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36"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36"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36"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36"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36"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36"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36"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36"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36"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36"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36"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36"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36"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36"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36"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36"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36"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36"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36"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36"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36"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36"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36"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36"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36"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36"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36"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36"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36"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36"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36"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36"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36"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36"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36"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36"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36"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36"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36"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36"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36"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36"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36"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36"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36"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36"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36"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36"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36"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36"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36"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36"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36"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36"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36"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36"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36"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36"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36"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36"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36"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36"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36"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36"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36"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36"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36"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36"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36"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36"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36"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36"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36"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36"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36"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36"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36"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36"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36"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36"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36"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36"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36"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36"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36"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36"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36"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36"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36"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36"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36"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36"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36"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36"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36"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36"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36"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36"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36"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36"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36"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36"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36"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36"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36"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36"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36"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36"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36"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36"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36"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36"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36"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36"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36"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36"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36"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36"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36"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36"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36"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36"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36"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36"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36"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36"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36"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36"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36"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36"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36"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36"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36"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36"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36"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36"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36"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36"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36"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36"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36"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36"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36"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36"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36"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36"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36"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36"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36"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36"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36"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36"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36"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36"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36"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36"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36"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36"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36"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36"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36"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36"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36"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36"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36"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36"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36"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36"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36"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36"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36"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36"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36"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36"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36"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36"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36"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36"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36"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36"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36"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36"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36"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36"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36"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36"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36"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36"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36"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36"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36"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36"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36"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36"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36"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36"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36"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36"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36"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36"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36"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36"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36"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36"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36"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36"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36"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36"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36"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36"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36"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36"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36"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36"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36"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36"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36"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36"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36"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36"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36"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36"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36"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36"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36"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36"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36"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36"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36"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36"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36"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36"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36"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36"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36"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36"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36"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36"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36"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36"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36"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36"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36"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36"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36"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36"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36"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36"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36"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36"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36"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36"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36"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36"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36"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36"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36"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36"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36"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36"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36"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36"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36"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36"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36"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36"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36"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36"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36"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36"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36"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36"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36"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36"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36"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36"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36"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36"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36"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36"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36"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36"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36"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36"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36"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36"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36"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36"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36"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36"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36"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36"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36"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36"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36"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36"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36"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36"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36"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36"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36"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36"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36"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36"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36"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36"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36"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36"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36"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36"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36"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36"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36"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36"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36"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36"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36"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36"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36"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36"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36"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36"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36"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36"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36"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36"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36"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36"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36"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36"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36"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36"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36"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36"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36"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36"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36"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36"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36"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36"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36"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36"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36"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36"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36"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36"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36"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36"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36"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36"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36"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36"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36"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36"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36"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36"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36"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36"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36"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36"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36"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36"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36"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36"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36"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36"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36"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36"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36"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36"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36"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36"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36"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36"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36"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36"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36"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36"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36"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36"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36"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36"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36"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36"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36"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36"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36"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36"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36"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36"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36"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36"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36"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36"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36"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36"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36"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36"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36"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36"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36"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36"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36"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36"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36"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36"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36"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36"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36"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36"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36"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36"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36"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36"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36"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36"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36"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36"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36"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36"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36"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36"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36"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36"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36"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36"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36"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36"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36"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36"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36"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36"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36"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36"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36"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36"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36"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36"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36"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36"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36"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36"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36"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36"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36"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36"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36"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36"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36"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36"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36"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36"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36"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36"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36"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36"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36"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36"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36"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36"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36"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36"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36"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36"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36"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36"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36"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36"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36"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36"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36"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36"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36"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36"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36"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36"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36"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36"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36"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36"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36"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36"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36"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36"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36"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36"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36"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36"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36"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36"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36"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36"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36"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36"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36"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36"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36"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36"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36"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36"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36"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36"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36"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36"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36"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36"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36"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36"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36"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36"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36"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36"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36"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36"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36"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36"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36"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36"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36"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36"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36"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36"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36"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36"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36"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36"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36"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36"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36"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36"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36"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36"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36"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36"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36"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36"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36"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36"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36"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36"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36"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36"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36"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36"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36"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36"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36"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36"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36"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36"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36"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36"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36"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36"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36"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36"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36"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36"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36"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36"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36"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36"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36"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36"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36"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36"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36"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36"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36"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36"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36"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36"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36"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36"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36"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36"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36"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36"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36"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36"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36"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36"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36"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36"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36"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36"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36"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36"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36"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36"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36"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36"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36"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36"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36"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36"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36"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36"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36"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36"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36"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36"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36"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36"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36"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36"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36"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36"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36"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36"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36"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36"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36"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36"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36"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36"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36"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36"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36"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36"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36"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36"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36"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36"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36"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36"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36"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36"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36"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36"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36"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36"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36"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36"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36"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36"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36"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36"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36"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36"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36"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36"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36"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36"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36"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36"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36"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36"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36"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36"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36"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36"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36"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36"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36"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36"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36"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36"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36"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36"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36"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36"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36"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36"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36"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36"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36"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36"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36"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36"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36"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36"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36"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36"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36"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36"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36"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36"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36"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36"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36"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36"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36"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36"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36"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36"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36"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36"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36"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36"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36"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36"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36"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36"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36"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36"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36"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36"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36"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36"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36"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36"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36"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36"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36"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36"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36"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36"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36"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36"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36"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36"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36"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36"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36"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36"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36"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36"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36"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36"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36"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36"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36"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36"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159">
    <mergeCell ref="A1:J1"/>
    <mergeCell ref="A2:J2"/>
    <mergeCell ref="A3:J3"/>
    <mergeCell ref="A4:J4"/>
    <mergeCell ref="A5:J5"/>
    <mergeCell ref="A7:J7"/>
    <mergeCell ref="A8:J8"/>
    <mergeCell ref="A10:J10"/>
    <mergeCell ref="A11:J11"/>
    <mergeCell ref="A12:J12"/>
    <mergeCell ref="A13:J13"/>
    <mergeCell ref="A14:J14"/>
    <mergeCell ref="A15:J15"/>
    <mergeCell ref="A16:J16"/>
    <mergeCell ref="A17:J17"/>
    <mergeCell ref="A18:J18"/>
    <mergeCell ref="A19:J19"/>
    <mergeCell ref="A20:J20"/>
    <mergeCell ref="A21:J21"/>
    <mergeCell ref="A22:J22"/>
    <mergeCell ref="A23:J23"/>
    <mergeCell ref="A24:J24"/>
    <mergeCell ref="A25:J25"/>
    <mergeCell ref="A26:J26"/>
    <mergeCell ref="A27:J27"/>
    <mergeCell ref="A28:J28"/>
    <mergeCell ref="A29:J29"/>
    <mergeCell ref="A30:J30"/>
    <mergeCell ref="A31:J31"/>
    <mergeCell ref="A32:J32"/>
    <mergeCell ref="A33:J33"/>
    <mergeCell ref="A34:J34"/>
    <mergeCell ref="A35:J35"/>
    <mergeCell ref="A36:J36"/>
    <mergeCell ref="A37:J37"/>
    <mergeCell ref="A38:J38"/>
    <mergeCell ref="A39:J39"/>
    <mergeCell ref="A40:J40"/>
    <mergeCell ref="A41:J41"/>
    <mergeCell ref="A42:J42"/>
    <mergeCell ref="A43:J43"/>
    <mergeCell ref="A44:J44"/>
    <mergeCell ref="A45:J45"/>
    <mergeCell ref="A46:J46"/>
    <mergeCell ref="A47:J47"/>
    <mergeCell ref="A48:J48"/>
    <mergeCell ref="A49:J49"/>
    <mergeCell ref="A50:J50"/>
    <mergeCell ref="A51:J51"/>
    <mergeCell ref="A52:J52"/>
    <mergeCell ref="A53:J53"/>
    <mergeCell ref="A54:J54"/>
    <mergeCell ref="A55:J55"/>
    <mergeCell ref="A56:J56"/>
    <mergeCell ref="A57:J57"/>
    <mergeCell ref="A58:J58"/>
    <mergeCell ref="A59:J59"/>
    <mergeCell ref="A60:J60"/>
    <mergeCell ref="A61:J61"/>
    <mergeCell ref="A62:J62"/>
    <mergeCell ref="A63:J63"/>
    <mergeCell ref="A64:J64"/>
    <mergeCell ref="A65:J65"/>
    <mergeCell ref="A66:J66"/>
    <mergeCell ref="A67:J67"/>
    <mergeCell ref="A68:J68"/>
    <mergeCell ref="A69:J69"/>
    <mergeCell ref="A70:J70"/>
    <mergeCell ref="A71:J71"/>
    <mergeCell ref="A72:J72"/>
    <mergeCell ref="A73:J73"/>
    <mergeCell ref="A74:J74"/>
    <mergeCell ref="A75:J75"/>
    <mergeCell ref="A76:J76"/>
    <mergeCell ref="A77:J77"/>
    <mergeCell ref="A78:J78"/>
    <mergeCell ref="A79:J79"/>
    <mergeCell ref="A80:J80"/>
    <mergeCell ref="A81:J81"/>
    <mergeCell ref="A82:J82"/>
    <mergeCell ref="A83:J83"/>
    <mergeCell ref="A84:J84"/>
    <mergeCell ref="A85:J85"/>
    <mergeCell ref="A86:J86"/>
    <mergeCell ref="A87:J87"/>
    <mergeCell ref="A88:J88"/>
    <mergeCell ref="A89:J89"/>
    <mergeCell ref="A90:J90"/>
    <mergeCell ref="A91:J91"/>
    <mergeCell ref="A92:J92"/>
    <mergeCell ref="A93:J93"/>
    <mergeCell ref="A94:J94"/>
    <mergeCell ref="A95:J95"/>
    <mergeCell ref="A96:J96"/>
    <mergeCell ref="A97:J97"/>
    <mergeCell ref="A98:J98"/>
    <mergeCell ref="A99:J99"/>
    <mergeCell ref="A100:J100"/>
    <mergeCell ref="A160:J160"/>
    <mergeCell ref="A101:J101"/>
    <mergeCell ref="A102:J102"/>
    <mergeCell ref="A103:J103"/>
    <mergeCell ref="A104:J104"/>
    <mergeCell ref="A105:J105"/>
    <mergeCell ref="A106:J106"/>
    <mergeCell ref="A107:J107"/>
    <mergeCell ref="A108:J108"/>
    <mergeCell ref="A109:J109"/>
    <mergeCell ref="A110:J110"/>
    <mergeCell ref="A111:J111"/>
    <mergeCell ref="A112:J112"/>
    <mergeCell ref="A113:J113"/>
    <mergeCell ref="A114:J114"/>
    <mergeCell ref="A115:J115"/>
    <mergeCell ref="A161:J161"/>
    <mergeCell ref="A162:J162"/>
    <mergeCell ref="A164:J164"/>
    <mergeCell ref="A165:J165"/>
    <mergeCell ref="A153:J153"/>
    <mergeCell ref="A154:J154"/>
    <mergeCell ref="A155:J155"/>
    <mergeCell ref="A156:J156"/>
    <mergeCell ref="A157:J157"/>
    <mergeCell ref="A158:J158"/>
    <mergeCell ref="A159:J159"/>
    <mergeCell ref="A116:J116"/>
    <mergeCell ref="A117:J117"/>
    <mergeCell ref="A118:J118"/>
    <mergeCell ref="A119:J119"/>
    <mergeCell ref="A120:J120"/>
    <mergeCell ref="A121:J121"/>
    <mergeCell ref="A122:J122"/>
    <mergeCell ref="A123:J123"/>
    <mergeCell ref="A124:J124"/>
    <mergeCell ref="A125:J125"/>
    <mergeCell ref="A126:J126"/>
    <mergeCell ref="A127:J127"/>
    <mergeCell ref="A128:J128"/>
    <mergeCell ref="A129:J129"/>
    <mergeCell ref="A130:J130"/>
    <mergeCell ref="A131:J131"/>
    <mergeCell ref="A132:J132"/>
    <mergeCell ref="A133:J133"/>
    <mergeCell ref="A146:J146"/>
    <mergeCell ref="A147:J147"/>
    <mergeCell ref="A148:J148"/>
    <mergeCell ref="A149:J149"/>
    <mergeCell ref="A150:J150"/>
    <mergeCell ref="A151:J151"/>
    <mergeCell ref="A152:J152"/>
    <mergeCell ref="A134:J134"/>
    <mergeCell ref="A135:J135"/>
    <mergeCell ref="A136:J136"/>
    <mergeCell ref="A137:J137"/>
    <mergeCell ref="A138:J138"/>
    <mergeCell ref="A142:J142"/>
    <mergeCell ref="A143:J143"/>
    <mergeCell ref="A144:J144"/>
    <mergeCell ref="A145:J145"/>
  </mergeCells>
  <hyperlinks>
    <hyperlink ref="A8" r:id="rId1" xr:uid="{00000000-0004-0000-0B00-000000000000}"/>
  </hyperlinks>
  <pageMargins left="0.7" right="0.7" top="0.75" bottom="0.75" header="0" footer="0"/>
  <pageSetup orientation="landscape"/>
  <headerFooter>
    <oddHeader>&amp;L  &amp;C000000  &amp;R</oddHeader>
    <oddFooter>&amp;C</oddFooter>
  </headerFooter>
  <rowBreaks count="1" manualBreakCount="1">
    <brk id="140"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U1000"/>
  <sheetViews>
    <sheetView workbookViewId="0"/>
  </sheetViews>
  <sheetFormatPr defaultColWidth="11.19921875" defaultRowHeight="15" customHeight="1"/>
  <cols>
    <col min="1" max="1" width="10.8984375" customWidth="1"/>
    <col min="2" max="2" width="37.69921875" customWidth="1"/>
    <col min="3" max="10" width="10.8984375" customWidth="1"/>
    <col min="11" max="11" width="19.296875" customWidth="1"/>
    <col min="12" max="12" width="10.8984375" customWidth="1"/>
    <col min="13" max="13" width="38.09765625" customWidth="1"/>
    <col min="14" max="14" width="10.8984375" customWidth="1"/>
    <col min="15" max="15" width="49.3984375" customWidth="1"/>
    <col min="16" max="16" width="10.8984375" customWidth="1"/>
    <col min="17" max="17" width="43.69921875" customWidth="1"/>
    <col min="18" max="18" width="10.8984375" customWidth="1"/>
    <col min="19" max="19" width="33" customWidth="1"/>
    <col min="20" max="20" width="10.8984375" customWidth="1"/>
    <col min="21" max="21" width="27.09765625" customWidth="1"/>
    <col min="22" max="22" width="10.8984375" customWidth="1"/>
    <col min="23" max="23" width="30" customWidth="1"/>
    <col min="24" max="24" width="10.8984375" customWidth="1"/>
    <col min="25" max="25" width="31" customWidth="1"/>
    <col min="26" max="26" width="31.3984375" customWidth="1"/>
    <col min="27" max="27" width="10.8984375" customWidth="1"/>
    <col min="28" max="28" width="23.296875" customWidth="1"/>
    <col min="29" max="29" width="38.3984375" customWidth="1"/>
    <col min="30" max="30" width="10.8984375" customWidth="1"/>
    <col min="31" max="31" width="29.69921875" customWidth="1"/>
    <col min="32" max="34" width="10.8984375" customWidth="1"/>
    <col min="35" max="35" width="56.296875" customWidth="1"/>
    <col min="36" max="36" width="10.8984375" customWidth="1"/>
    <col min="37" max="37" width="31.296875" customWidth="1"/>
    <col min="38" max="38" width="10.8984375" customWidth="1"/>
    <col min="39" max="39" width="31.296875" customWidth="1"/>
    <col min="40" max="40" width="10.8984375" customWidth="1"/>
    <col min="41" max="41" width="43.296875" customWidth="1"/>
    <col min="42" max="42" width="10.8984375" customWidth="1"/>
    <col min="43" max="43" width="58.69921875" customWidth="1"/>
    <col min="44" max="44" width="13.09765625" customWidth="1"/>
    <col min="45" max="45" width="27.3984375" customWidth="1"/>
    <col min="46" max="46" width="14.8984375" customWidth="1"/>
    <col min="47" max="47" width="20.296875" customWidth="1"/>
  </cols>
  <sheetData>
    <row r="1" spans="1:47" ht="15.75" customHeight="1">
      <c r="A1" s="3" t="s">
        <v>965</v>
      </c>
      <c r="B1" s="3"/>
      <c r="C1" s="3"/>
      <c r="D1" s="3"/>
      <c r="E1" s="3" t="s">
        <v>966</v>
      </c>
      <c r="F1" s="3"/>
      <c r="G1" s="3"/>
      <c r="H1" s="3" t="s">
        <v>967</v>
      </c>
      <c r="I1" s="3"/>
      <c r="J1" s="3" t="s">
        <v>968</v>
      </c>
      <c r="K1" s="3"/>
      <c r="L1" s="3" t="s">
        <v>969</v>
      </c>
      <c r="M1" s="3"/>
      <c r="N1" s="3"/>
      <c r="O1" s="3" t="s">
        <v>970</v>
      </c>
      <c r="P1" s="3"/>
      <c r="Q1" s="3"/>
      <c r="R1" s="3"/>
      <c r="S1" s="3" t="s">
        <v>971</v>
      </c>
      <c r="T1" s="3"/>
      <c r="U1" s="3"/>
      <c r="V1" s="3"/>
      <c r="W1" s="3" t="s">
        <v>972</v>
      </c>
      <c r="X1" s="3"/>
      <c r="Y1" s="3"/>
      <c r="Z1" s="3" t="s">
        <v>973</v>
      </c>
      <c r="AA1" s="3"/>
      <c r="AB1" s="3"/>
      <c r="AC1" s="3" t="s">
        <v>974</v>
      </c>
      <c r="AD1" s="3"/>
      <c r="AE1" s="3"/>
      <c r="AF1" s="3" t="s">
        <v>975</v>
      </c>
      <c r="AG1" s="3"/>
      <c r="AH1" s="3" t="s">
        <v>976</v>
      </c>
      <c r="AI1" s="3"/>
      <c r="AJ1" s="3" t="s">
        <v>977</v>
      </c>
      <c r="AK1" s="3"/>
      <c r="AL1" s="3" t="s">
        <v>978</v>
      </c>
      <c r="AM1" s="3"/>
      <c r="AN1" s="3" t="s">
        <v>979</v>
      </c>
      <c r="AO1" s="3"/>
      <c r="AP1" s="3" t="s">
        <v>980</v>
      </c>
      <c r="AQ1" s="3"/>
      <c r="AR1" s="3" t="s">
        <v>981</v>
      </c>
      <c r="AS1" s="3"/>
      <c r="AT1" s="3" t="s">
        <v>982</v>
      </c>
      <c r="AU1" s="3"/>
    </row>
    <row r="2" spans="1:47" ht="15.75" customHeight="1">
      <c r="A2" s="128" t="b">
        <v>0</v>
      </c>
      <c r="B2" s="192" t="str">
        <f>IF(A2= TRUE, "Certificate|", "")</f>
        <v/>
      </c>
      <c r="C2" s="8"/>
      <c r="D2" s="8"/>
      <c r="E2" s="38" t="b">
        <v>1</v>
      </c>
      <c r="F2" s="38" t="str">
        <f>IF(E2= TRUE, "SAT|", "")</f>
        <v>SAT|</v>
      </c>
      <c r="G2" s="8"/>
      <c r="H2" s="38" t="b">
        <v>1</v>
      </c>
      <c r="I2" s="38" t="str">
        <f>IF(H2= TRUE, "Fall|", "")</f>
        <v>Fall|</v>
      </c>
      <c r="J2" s="38" t="b">
        <v>1</v>
      </c>
      <c r="K2" s="38" t="str">
        <f t="shared" ref="K2:K5" si="0">IF(J2= TRUE, "Rolling Admission", "")</f>
        <v>Rolling Admission</v>
      </c>
      <c r="L2" s="193" t="b">
        <v>1</v>
      </c>
      <c r="M2" s="38" t="str">
        <f>IF(L2= TRUE, "American Council on Education (ACE)|", "")</f>
        <v>American Council on Education (ACE)|</v>
      </c>
      <c r="N2" s="8"/>
      <c r="O2" s="39" t="s">
        <v>983</v>
      </c>
      <c r="P2" s="38" t="b">
        <v>1</v>
      </c>
      <c r="Q2" s="38" t="str">
        <f>IF(P2= TRUE, "Accelerated program|", "")</f>
        <v>Accelerated program|</v>
      </c>
      <c r="R2" s="8"/>
      <c r="S2" s="39" t="s">
        <v>984</v>
      </c>
      <c r="T2" s="38" t="b">
        <v>1</v>
      </c>
      <c r="U2" s="38" t="str">
        <f>IF(T2= TRUE, "Arts/fine arts|", "")</f>
        <v>Arts/fine arts|</v>
      </c>
      <c r="V2" s="8"/>
      <c r="W2" s="8" t="s">
        <v>985</v>
      </c>
      <c r="X2" s="8" t="b">
        <v>1</v>
      </c>
      <c r="Y2" s="8" t="str">
        <f>IF(X2= TRUE, "Campus Ministries|", "")</f>
        <v>Campus Ministries|</v>
      </c>
      <c r="Z2" s="8" t="s">
        <v>986</v>
      </c>
      <c r="AA2" s="8" t="b">
        <v>0</v>
      </c>
      <c r="AB2" s="8" t="str">
        <f>IF(AA2= TRUE, "On Campus|", "")</f>
        <v/>
      </c>
      <c r="AC2" s="8" t="s">
        <v>987</v>
      </c>
      <c r="AD2" s="8" t="b">
        <v>1</v>
      </c>
      <c r="AE2" s="8" t="str">
        <f>IF(AD2= TRUE, "Apartments for married students|", "")</f>
        <v>Apartments for married students|</v>
      </c>
      <c r="AF2" s="8" t="b">
        <v>0</v>
      </c>
      <c r="AG2" s="8" t="str">
        <f>IF(AF2, "2023-2024 academic costs not currently available", "")</f>
        <v/>
      </c>
      <c r="AH2" s="8" t="b">
        <v>1</v>
      </c>
      <c r="AI2" s="8" t="str">
        <f>IF(AH2= TRUE, "Institutional need-based grant or scholarship aid is available.|", "")</f>
        <v>Institutional need-based grant or scholarship aid is available.|</v>
      </c>
      <c r="AJ2" s="128" t="b">
        <v>1</v>
      </c>
      <c r="AK2" s="8" t="str">
        <f>IF(AJ2= TRUE, "Institution's own financial aid form|", "")</f>
        <v>Institution's own financial aid form|</v>
      </c>
      <c r="AL2" s="8" t="b">
        <v>1</v>
      </c>
      <c r="AM2" s="8" t="str">
        <f>IF(AL2= TRUE, "FAFSA|", "")</f>
        <v>FAFSA|</v>
      </c>
      <c r="AN2" s="128" t="b">
        <v>1</v>
      </c>
      <c r="AO2" s="8" t="str">
        <f>IF(AN2= TRUE, "Direct Subsidized Stafford Loans | ", "")</f>
        <v xml:space="preserve">Direct Subsidized Stafford Loans | </v>
      </c>
      <c r="AP2" s="128" t="b">
        <v>1</v>
      </c>
      <c r="AQ2" s="8" t="str">
        <f>IF(AP2= TRUE, "Federal Pell| ", "")</f>
        <v xml:space="preserve">Federal Pell| </v>
      </c>
      <c r="AR2" s="128" t="b">
        <v>1</v>
      </c>
      <c r="AS2" s="8" t="str">
        <f>IF(AR2= TRUE, "Academics| ", "")</f>
        <v xml:space="preserve">Academics| </v>
      </c>
      <c r="AT2" s="8" t="b">
        <v>0</v>
      </c>
      <c r="AU2" s="8" t="str">
        <f>IF(AT2= TRUE, "Academics| ", "")</f>
        <v/>
      </c>
    </row>
    <row r="3" spans="1:47" ht="15.75" customHeight="1">
      <c r="A3" s="128" t="b">
        <v>0</v>
      </c>
      <c r="B3" s="192" t="str">
        <f>IF(A3= TRUE, "Diploma|", "")</f>
        <v/>
      </c>
      <c r="C3" s="8"/>
      <c r="D3" s="8"/>
      <c r="E3" s="38" t="b">
        <v>1</v>
      </c>
      <c r="F3" s="38" t="str">
        <f>IF(E3= TRUE, "ACT|", "")</f>
        <v>ACT|</v>
      </c>
      <c r="G3" s="8"/>
      <c r="H3" s="38" t="b">
        <v>0</v>
      </c>
      <c r="I3" s="38" t="str">
        <f>IF(H3= TRUE, "Winter|", "")</f>
        <v/>
      </c>
      <c r="J3" s="38" t="b">
        <v>0</v>
      </c>
      <c r="K3" s="38" t="str">
        <f t="shared" si="0"/>
        <v/>
      </c>
      <c r="L3" s="193" t="b">
        <v>1</v>
      </c>
      <c r="M3" s="38" t="str">
        <f>IF(L3= TRUE, "College Level Examination Program (CLEP)|", "")</f>
        <v>College Level Examination Program (CLEP)|</v>
      </c>
      <c r="N3" s="8"/>
      <c r="O3" s="39" t="s">
        <v>988</v>
      </c>
      <c r="P3" s="38" t="b">
        <v>1</v>
      </c>
      <c r="Q3" s="39" t="str">
        <f>IF(P3= TRUE, "Comprehensive transition and postsecondary program for students with intellectual disabilities|", "")</f>
        <v>Comprehensive transition and postsecondary program for students with intellectual disabilities|</v>
      </c>
      <c r="R3" s="8"/>
      <c r="S3" s="39" t="s">
        <v>989</v>
      </c>
      <c r="T3" s="38" t="b">
        <v>0</v>
      </c>
      <c r="U3" s="38" t="str">
        <f>IF(T3= TRUE, "Computer literacy|", "")</f>
        <v/>
      </c>
      <c r="V3" s="8"/>
      <c r="W3" s="8" t="s">
        <v>990</v>
      </c>
      <c r="X3" s="8" t="b">
        <v>1</v>
      </c>
      <c r="Y3" s="8" t="str">
        <f>IF(X3= TRUE, "Choral groups|", "")</f>
        <v>Choral groups|</v>
      </c>
      <c r="Z3" s="8" t="s">
        <v>991</v>
      </c>
      <c r="AA3" s="8" t="b">
        <v>0</v>
      </c>
      <c r="AB3" s="8" t="str">
        <f>IF(AA3= TRUE, "At cooperating institution|", "")</f>
        <v/>
      </c>
      <c r="AC3" s="8" t="s">
        <v>992</v>
      </c>
      <c r="AD3" s="8" t="b">
        <v>1</v>
      </c>
      <c r="AE3" s="8" t="str">
        <f>IF(AD3= TRUE, "Apartments for single students|", "")</f>
        <v>Apartments for single students|</v>
      </c>
      <c r="AF3" s="8"/>
      <c r="AG3" s="8"/>
      <c r="AH3" s="8" t="b">
        <v>1</v>
      </c>
      <c r="AI3" s="8" t="str">
        <f>IF(AH3= TRUE, "Institutional non-need-based grant or scholarship aid is available.|", "")</f>
        <v>Institutional non-need-based grant or scholarship aid is available.|</v>
      </c>
      <c r="AJ3" s="128" t="b">
        <v>0</v>
      </c>
      <c r="AK3" s="8" t="str">
        <f>IF(AJ3= TRUE, "CSS Profile|", "")</f>
        <v/>
      </c>
      <c r="AL3" s="8" t="b">
        <v>0</v>
      </c>
      <c r="AM3" s="8" t="str">
        <f>IF(AL3= TRUE, "Institution's own financial aid form|", "")</f>
        <v/>
      </c>
      <c r="AN3" s="128" t="b">
        <v>1</v>
      </c>
      <c r="AO3" s="8" t="str">
        <f>IF(AN3= TRUE, "Direct Unsubsidized Stafford Loans | ", "")</f>
        <v xml:space="preserve">Direct Unsubsidized Stafford Loans | </v>
      </c>
      <c r="AP3" s="128" t="b">
        <v>1</v>
      </c>
      <c r="AQ3" s="8" t="str">
        <f>IF(AP3= TRUE, "SEOG| ", "")</f>
        <v xml:space="preserve">SEOG| </v>
      </c>
      <c r="AR3" s="128" t="b">
        <v>1</v>
      </c>
      <c r="AS3" s="8" t="str">
        <f>IF(AR3= TRUE, "Alumni Affiliation| ", "")</f>
        <v xml:space="preserve">Alumni Affiliation| </v>
      </c>
      <c r="AT3" s="8" t="b">
        <v>0</v>
      </c>
      <c r="AU3" s="8" t="str">
        <f>IF(AT3= TRUE, "Alumni Affiliation| ", "")</f>
        <v/>
      </c>
    </row>
    <row r="4" spans="1:47" ht="15.75" customHeight="1">
      <c r="A4" s="128" t="b">
        <v>0</v>
      </c>
      <c r="B4" s="192" t="e">
        <f t="array" aca="1" ref="B4" ca="1">_xludf.IFS(A4= TRUE, "Associate|",A4=FALSE, "")</f>
        <v>#NAME?</v>
      </c>
      <c r="C4" s="8"/>
      <c r="D4" s="8"/>
      <c r="E4" s="38" t="b">
        <v>1</v>
      </c>
      <c r="F4" s="38" t="str">
        <f>IF(E4= TRUE, "AP|", "")</f>
        <v>AP|</v>
      </c>
      <c r="G4" s="8"/>
      <c r="H4" s="38" t="b">
        <v>1</v>
      </c>
      <c r="I4" s="38" t="str">
        <f>IF(H4= TRUE, "Spring|", "")</f>
        <v>Spring|</v>
      </c>
      <c r="J4" s="38" t="b">
        <v>1</v>
      </c>
      <c r="K4" s="38" t="str">
        <f t="shared" si="0"/>
        <v>Rolling Admission</v>
      </c>
      <c r="L4" s="193" t="b">
        <v>1</v>
      </c>
      <c r="M4" s="38" t="str">
        <f>IF(L4= TRUE, "DANTES Subject Standardized Tests (DSST)|", "")</f>
        <v>DANTES Subject Standardized Tests (DSST)|</v>
      </c>
      <c r="N4" s="8"/>
      <c r="O4" s="39" t="s">
        <v>993</v>
      </c>
      <c r="P4" s="38" t="b">
        <v>1</v>
      </c>
      <c r="Q4" s="38" t="str">
        <f>IF(P4= TRUE, "Cross-registration|", "")</f>
        <v>Cross-registration|</v>
      </c>
      <c r="R4" s="8"/>
      <c r="S4" s="39" t="s">
        <v>994</v>
      </c>
      <c r="T4" s="38" t="b">
        <v>1</v>
      </c>
      <c r="U4" s="38" t="str">
        <f>IF(T4= TRUE, "English (including composition)|", "")</f>
        <v>English (including composition)|</v>
      </c>
      <c r="V4" s="8"/>
      <c r="W4" s="8" t="s">
        <v>995</v>
      </c>
      <c r="X4" s="8" t="b">
        <v>1</v>
      </c>
      <c r="Y4" s="8" t="str">
        <f>IF(X4= TRUE, "Concert band|", "")</f>
        <v>Concert band|</v>
      </c>
      <c r="Z4" s="8"/>
      <c r="AA4" s="8"/>
      <c r="AB4" s="8"/>
      <c r="AC4" s="8" t="s">
        <v>996</v>
      </c>
      <c r="AD4" s="8" t="b">
        <v>1</v>
      </c>
      <c r="AE4" s="8" t="str">
        <f>IF(AD4= TRUE, "Coed residence halls|", "")</f>
        <v>Coed residence halls|</v>
      </c>
      <c r="AF4" s="8"/>
      <c r="AG4" s="8"/>
      <c r="AH4" s="8" t="b">
        <v>0</v>
      </c>
      <c r="AI4" s="8" t="str">
        <f>IF(AH4= TRUE, "Institutional grant and scholarship aid is not available.|", "")</f>
        <v/>
      </c>
      <c r="AJ4" s="128" t="b">
        <v>1</v>
      </c>
      <c r="AK4" s="8" t="str">
        <f>IF(AJ4= TRUE, "Other|", "")</f>
        <v>Other|</v>
      </c>
      <c r="AL4" s="8" t="b">
        <v>0</v>
      </c>
      <c r="AM4" s="8" t="str">
        <f>IF(AL4= TRUE, "CSS Profile|", "")</f>
        <v/>
      </c>
      <c r="AN4" s="128" t="b">
        <v>0</v>
      </c>
      <c r="AO4" s="8" t="str">
        <f>IF(AN4= TRUE, "Direct PLUS Loans | ", "")</f>
        <v/>
      </c>
      <c r="AP4" s="128" t="b">
        <v>1</v>
      </c>
      <c r="AQ4" s="8" t="str">
        <f>IF(AP4= TRUE, "State scholarships/grants| ", "")</f>
        <v xml:space="preserve">State scholarships/grants| </v>
      </c>
      <c r="AR4" s="128" t="b">
        <v>1</v>
      </c>
      <c r="AS4" s="8" t="str">
        <f>IF(AR4= TRUE, "Art| ", "")</f>
        <v xml:space="preserve">Art| </v>
      </c>
      <c r="AT4" s="8" t="b">
        <v>0</v>
      </c>
      <c r="AU4" s="8" t="str">
        <f>IF(AT4= TRUE, "Art| ", "")</f>
        <v/>
      </c>
    </row>
    <row r="5" spans="1:47" ht="15.75" customHeight="1">
      <c r="A5" s="128" t="b">
        <v>0</v>
      </c>
      <c r="B5" s="192" t="e">
        <f t="array" aca="1" ref="B5" ca="1">_xludf.IFS(A5=TRUE, "Transfer|",A5=FALSE, "")</f>
        <v>#NAME?</v>
      </c>
      <c r="C5" s="8"/>
      <c r="D5" s="8"/>
      <c r="E5" s="38" t="b">
        <v>1</v>
      </c>
      <c r="F5" s="38" t="str">
        <f>IF(E5= TRUE, "CLEP|", "")</f>
        <v>CLEP|</v>
      </c>
      <c r="G5" s="8"/>
      <c r="H5" s="38" t="b">
        <v>0</v>
      </c>
      <c r="I5" s="38" t="str">
        <f>IF(H5= TRUE, "Summer|", "")</f>
        <v/>
      </c>
      <c r="J5" s="38" t="b">
        <v>0</v>
      </c>
      <c r="K5" s="38" t="str">
        <f t="shared" si="0"/>
        <v/>
      </c>
      <c r="L5" s="8"/>
      <c r="M5" s="8"/>
      <c r="N5" s="8"/>
      <c r="O5" s="39" t="s">
        <v>997</v>
      </c>
      <c r="P5" s="38" t="b">
        <v>1</v>
      </c>
      <c r="Q5" s="38" t="str">
        <f>IF(P5= TRUE, "Distance learning|", "")</f>
        <v>Distance learning|</v>
      </c>
      <c r="R5" s="8"/>
      <c r="S5" s="39" t="s">
        <v>998</v>
      </c>
      <c r="T5" s="38" t="b">
        <v>1</v>
      </c>
      <c r="U5" s="38" t="str">
        <f>IF(T5= TRUE, "Foreign languages|", "")</f>
        <v>Foreign languages|</v>
      </c>
      <c r="V5" s="8"/>
      <c r="W5" s="8" t="s">
        <v>999</v>
      </c>
      <c r="X5" s="8" t="b">
        <v>1</v>
      </c>
      <c r="Y5" s="8" t="str">
        <f>IF(X5= TRUE, "Dance|", "")</f>
        <v>Dance|</v>
      </c>
      <c r="Z5" s="8" t="s">
        <v>1000</v>
      </c>
      <c r="AA5" s="8" t="b">
        <v>0</v>
      </c>
      <c r="AB5" s="8" t="str">
        <f>IF(AA5= TRUE, "Marine Option|", "")</f>
        <v/>
      </c>
      <c r="AC5" s="8" t="s">
        <v>1001</v>
      </c>
      <c r="AD5" s="8" t="b">
        <v>0</v>
      </c>
      <c r="AE5" s="8" t="str">
        <f>IF(AD5= TRUE, "Cooperative housing|", "")</f>
        <v/>
      </c>
      <c r="AF5" s="8"/>
      <c r="AG5" s="8"/>
      <c r="AH5" s="8"/>
      <c r="AI5" s="8"/>
      <c r="AJ5" s="8"/>
      <c r="AK5" s="8"/>
      <c r="AL5" s="8" t="b">
        <v>0</v>
      </c>
      <c r="AM5" s="8" t="str">
        <f>IF(AL5= TRUE, "State aid form|", "")</f>
        <v/>
      </c>
      <c r="AN5" s="128" t="b">
        <v>0</v>
      </c>
      <c r="AO5" s="8" t="str">
        <f>IF(AN5= TRUE, "Federal Perkins Loans | ", "")</f>
        <v/>
      </c>
      <c r="AP5" s="128" t="b">
        <v>1</v>
      </c>
      <c r="AQ5" s="8" t="str">
        <f>IF(AP5= TRUE, "Private Scholarships| ", "")</f>
        <v xml:space="preserve">Private Scholarships| </v>
      </c>
      <c r="AR5" s="128" t="b">
        <v>1</v>
      </c>
      <c r="AS5" s="8" t="str">
        <f>IF(AR5= TRUE, "Athletics| ", "")</f>
        <v xml:space="preserve">Athletics| </v>
      </c>
      <c r="AT5" s="8" t="b">
        <v>0</v>
      </c>
      <c r="AU5" s="8" t="str">
        <f>IF(AT5= TRUE, "Athletics| ", "")</f>
        <v/>
      </c>
    </row>
    <row r="6" spans="1:47" ht="15.75" customHeight="1">
      <c r="A6" s="128" t="b">
        <v>0</v>
      </c>
      <c r="B6" s="192" t="e">
        <f t="array" aca="1" ref="B6" ca="1">_xludf.IFS(A6=TRUE, "Terminal|",A6=FALSE, "")</f>
        <v>#NAME?</v>
      </c>
      <c r="C6" s="8"/>
      <c r="D6" s="8"/>
      <c r="E6" s="38" t="b">
        <v>0</v>
      </c>
      <c r="F6" s="38" t="str">
        <f>IF(E6= TRUE, "Institutional Exam|", "")</f>
        <v/>
      </c>
      <c r="G6" s="8"/>
      <c r="H6" s="8"/>
      <c r="I6" s="8"/>
      <c r="J6" s="8"/>
      <c r="K6" s="8"/>
      <c r="L6" s="8"/>
      <c r="M6" s="8"/>
      <c r="N6" s="8"/>
      <c r="O6" s="39" t="s">
        <v>1002</v>
      </c>
      <c r="P6" s="38" t="b">
        <v>1</v>
      </c>
      <c r="Q6" s="38" t="str">
        <f>IF(P6= TRUE, "Double major|", "")</f>
        <v>Double major|</v>
      </c>
      <c r="R6" s="8"/>
      <c r="S6" s="39" t="s">
        <v>232</v>
      </c>
      <c r="T6" s="38" t="b">
        <v>1</v>
      </c>
      <c r="U6" s="38" t="str">
        <f>IF(T6= TRUE, "History|", "")</f>
        <v>History|</v>
      </c>
      <c r="V6" s="8"/>
      <c r="W6" s="8" t="s">
        <v>1003</v>
      </c>
      <c r="X6" s="8" t="b">
        <v>1</v>
      </c>
      <c r="Y6" s="8" t="str">
        <f>IF(X6= TRUE, "Drama/theater|", "")</f>
        <v>Drama/theater|</v>
      </c>
      <c r="Z6" s="8" t="s">
        <v>1004</v>
      </c>
      <c r="AA6" s="8" t="b">
        <v>0</v>
      </c>
      <c r="AB6" s="8" t="str">
        <f>IF(AA6= TRUE, "On Campus|", "")</f>
        <v/>
      </c>
      <c r="AC6" s="8" t="s">
        <v>1005</v>
      </c>
      <c r="AD6" s="8" t="b">
        <v>0</v>
      </c>
      <c r="AE6" s="8" t="str">
        <f>IF(AD6= TRUE, "Fraternity/sorority housing|", "")</f>
        <v/>
      </c>
      <c r="AF6" s="8"/>
      <c r="AG6" s="8"/>
      <c r="AH6" s="8"/>
      <c r="AI6" s="8"/>
      <c r="AJ6" s="8"/>
      <c r="AK6" s="8"/>
      <c r="AL6" s="8" t="b">
        <v>0</v>
      </c>
      <c r="AM6" s="8" t="str">
        <f>IF(AL6= TRUE, "Business/Farm Supplement|", "")</f>
        <v/>
      </c>
      <c r="AN6" s="128" t="b">
        <v>1</v>
      </c>
      <c r="AO6" s="8" t="str">
        <f>IF(AN6= TRUE, "Federal Nursing Loans | ", "")</f>
        <v xml:space="preserve">Federal Nursing Loans | </v>
      </c>
      <c r="AP6" s="128" t="b">
        <v>1</v>
      </c>
      <c r="AQ6" s="8" t="str">
        <f>IF(AP6= TRUE, "College/university scholarship or grant aid from institutional funds| ", "")</f>
        <v xml:space="preserve">College/university scholarship or grant aid from institutional funds| </v>
      </c>
      <c r="AR6" s="128" t="b">
        <v>1</v>
      </c>
      <c r="AS6" s="8" t="str">
        <f>IF(AR6= TRUE, "Job Skills| ", "")</f>
        <v xml:space="preserve">Job Skills| </v>
      </c>
      <c r="AT6" s="8" t="b">
        <v>0</v>
      </c>
      <c r="AU6" s="8" t="str">
        <f>IF(AT6= TRUE, "Job Skills| ", "")</f>
        <v/>
      </c>
    </row>
    <row r="7" spans="1:47" ht="15.75" customHeight="1">
      <c r="A7" s="128" t="b">
        <v>1</v>
      </c>
      <c r="B7" s="192" t="e">
        <f t="array" aca="1" ref="B7" ca="1">_xludf.IFS(A7=TRUE, "Bachelor's|",A7=FALSE, "")</f>
        <v>#NAME?</v>
      </c>
      <c r="C7" s="8"/>
      <c r="D7" s="8"/>
      <c r="E7" s="38" t="b">
        <v>0</v>
      </c>
      <c r="F7" s="38" t="str">
        <f>IF(E7= TRUE, "State Exam|", "")</f>
        <v/>
      </c>
      <c r="G7" s="8"/>
      <c r="H7" s="8"/>
      <c r="I7" s="8"/>
      <c r="J7" s="8"/>
      <c r="K7" s="8"/>
      <c r="L7" s="8"/>
      <c r="M7" s="8"/>
      <c r="N7" s="8"/>
      <c r="O7" s="39" t="s">
        <v>1006</v>
      </c>
      <c r="P7" s="38" t="b">
        <v>1</v>
      </c>
      <c r="Q7" s="38" t="str">
        <f>IF(P7= TRUE, "Dual enrollment|", "")</f>
        <v>Dual enrollment|</v>
      </c>
      <c r="R7" s="8"/>
      <c r="S7" s="39" t="s">
        <v>1007</v>
      </c>
      <c r="T7" s="38" t="b">
        <v>1</v>
      </c>
      <c r="U7" s="38" t="str">
        <f>IF(T7= TRUE, "Humanities|", "")</f>
        <v>Humanities|</v>
      </c>
      <c r="V7" s="8"/>
      <c r="W7" s="8" t="s">
        <v>1008</v>
      </c>
      <c r="X7" s="8" t="b">
        <v>1</v>
      </c>
      <c r="Y7" s="8" t="str">
        <f>IF(X7= TRUE, "International Student Organization|", "")</f>
        <v>International Student Organization|</v>
      </c>
      <c r="Z7" s="8" t="s">
        <v>1009</v>
      </c>
      <c r="AA7" s="8" t="b">
        <v>0</v>
      </c>
      <c r="AB7" s="8" t="str">
        <f>IF(AA7= TRUE, "At cooperating institution|", "")</f>
        <v/>
      </c>
      <c r="AC7" s="8" t="s">
        <v>1010</v>
      </c>
      <c r="AD7" s="8" t="b">
        <v>1</v>
      </c>
      <c r="AE7" s="8" t="str">
        <f>IF(AD7= TRUE, "Living Learning Communities|", "")</f>
        <v>Living Learning Communities|</v>
      </c>
      <c r="AF7" s="8"/>
      <c r="AG7" s="8"/>
      <c r="AH7" s="8"/>
      <c r="AI7" s="8"/>
      <c r="AJ7" s="8"/>
      <c r="AK7" s="8"/>
      <c r="AL7" s="8" t="b">
        <v>0</v>
      </c>
      <c r="AM7" s="8" t="str">
        <f>IF(AL7= TRUE, "Other", "")</f>
        <v/>
      </c>
      <c r="AN7" s="128" t="b">
        <v>0</v>
      </c>
      <c r="AO7" s="8" t="str">
        <f>IF(AN7= TRUE, "State Loans | ", "")</f>
        <v/>
      </c>
      <c r="AP7" s="128" t="b">
        <v>0</v>
      </c>
      <c r="AQ7" s="8" t="str">
        <f>IF(AP7= TRUE, "United Negro College Fund| ", "")</f>
        <v/>
      </c>
      <c r="AR7" s="128" t="b">
        <v>0</v>
      </c>
      <c r="AS7" s="8" t="str">
        <f>IF(AR7= TRUE, "ROTC| ", "")</f>
        <v/>
      </c>
      <c r="AT7" s="8" t="b">
        <v>0</v>
      </c>
      <c r="AU7" s="8" t="str">
        <f>IF(AT7= TRUE, "ROTC| ", "")</f>
        <v/>
      </c>
    </row>
    <row r="8" spans="1:47" ht="15.75" customHeight="1">
      <c r="A8" s="128" t="b">
        <v>0</v>
      </c>
      <c r="B8" s="192" t="e">
        <f t="array" aca="1" ref="B8" ca="1">_xludf.IFS(A8=TRUE,"Postbachelor's certificate|", A8=FALSE, "")</f>
        <v>#NAME?</v>
      </c>
      <c r="C8" s="8"/>
      <c r="D8" s="8"/>
      <c r="E8" s="8"/>
      <c r="F8" s="8"/>
      <c r="G8" s="8"/>
      <c r="H8" s="8"/>
      <c r="I8" s="8"/>
      <c r="J8" s="8"/>
      <c r="K8" s="8"/>
      <c r="L8" s="8"/>
      <c r="M8" s="8"/>
      <c r="N8" s="8"/>
      <c r="O8" s="39" t="s">
        <v>1011</v>
      </c>
      <c r="P8" s="38" t="b">
        <v>0</v>
      </c>
      <c r="Q8" s="38" t="str">
        <f>IF(P8= TRUE, "English as a Second Language (ESL)|", "")</f>
        <v/>
      </c>
      <c r="R8" s="8"/>
      <c r="S8" s="39" t="s">
        <v>1012</v>
      </c>
      <c r="T8" s="38" t="b">
        <v>1</v>
      </c>
      <c r="U8" s="38" t="str">
        <f>IF(T8= TRUE, "Intensive writing|", "")</f>
        <v>Intensive writing|</v>
      </c>
      <c r="V8" s="8"/>
      <c r="W8" s="8" t="s">
        <v>1013</v>
      </c>
      <c r="X8" s="8" t="b">
        <v>1</v>
      </c>
      <c r="Y8" s="8" t="str">
        <f>IF(X8= TRUE, "Jazz band|", "")</f>
        <v>Jazz band|</v>
      </c>
      <c r="Z8" s="8"/>
      <c r="AA8" s="8"/>
      <c r="AB8" s="8"/>
      <c r="AC8" s="8" t="s">
        <v>1014</v>
      </c>
      <c r="AD8" s="8" t="b">
        <v>0</v>
      </c>
      <c r="AE8" s="8" t="str">
        <f>IF(AD8= TRUE, "Other Housing Options|", "")</f>
        <v/>
      </c>
      <c r="AF8" s="8"/>
      <c r="AG8" s="8"/>
      <c r="AH8" s="8"/>
      <c r="AI8" s="8"/>
      <c r="AJ8" s="8"/>
      <c r="AK8" s="8"/>
      <c r="AL8" s="8"/>
      <c r="AM8" s="8"/>
      <c r="AN8" s="128" t="b">
        <v>0</v>
      </c>
      <c r="AO8" s="8" t="str">
        <f>IF(AN8= TRUE, "College/university loans from institutional funds | ", "")</f>
        <v/>
      </c>
      <c r="AP8" s="128" t="b">
        <v>0</v>
      </c>
      <c r="AQ8" s="8" t="str">
        <f>IF(AP8= TRUE, "Federal Nursing Scholarship| ", "")</f>
        <v/>
      </c>
      <c r="AR8" s="128" t="b">
        <v>1</v>
      </c>
      <c r="AS8" s="8" t="str">
        <f>IF(AR8= TRUE, "Leadership| ", "")</f>
        <v xml:space="preserve">Leadership| </v>
      </c>
      <c r="AT8" s="8" t="b">
        <v>0</v>
      </c>
      <c r="AU8" s="8" t="str">
        <f>IF(AT8= TRUE, "Leadership| ", "")</f>
        <v/>
      </c>
    </row>
    <row r="9" spans="1:47" ht="15.75" customHeight="1">
      <c r="A9" s="128" t="b">
        <v>1</v>
      </c>
      <c r="B9" s="192" t="e">
        <f t="array" aca="1" ref="B9" ca="1">_xludf.IFS(A9= TRUE, "Master's|",A9=FALSE, "")</f>
        <v>#NAME?</v>
      </c>
      <c r="C9" s="8"/>
      <c r="D9" s="8"/>
      <c r="E9" s="8"/>
      <c r="F9" s="8"/>
      <c r="G9" s="8"/>
      <c r="H9" s="8"/>
      <c r="I9" s="8"/>
      <c r="J9" s="8"/>
      <c r="K9" s="8"/>
      <c r="L9" s="8"/>
      <c r="M9" s="8"/>
      <c r="N9" s="8"/>
      <c r="O9" s="39" t="s">
        <v>1015</v>
      </c>
      <c r="P9" s="38" t="b">
        <v>1</v>
      </c>
      <c r="Q9" s="38" t="str">
        <f>IF(P9= TRUE, "Exchange student program (domestic) |", "")</f>
        <v>Exchange student program (domestic) |</v>
      </c>
      <c r="R9" s="8"/>
      <c r="S9" s="39" t="s">
        <v>227</v>
      </c>
      <c r="T9" s="38" t="b">
        <v>1</v>
      </c>
      <c r="U9" s="38" t="str">
        <f>IF(T9= TRUE, "Mathematics|", "")</f>
        <v>Mathematics|</v>
      </c>
      <c r="V9" s="8"/>
      <c r="W9" s="8" t="s">
        <v>1016</v>
      </c>
      <c r="X9" s="8" t="b">
        <v>1</v>
      </c>
      <c r="Y9" s="8" t="str">
        <f>IF(X9= TRUE, "Literary magazine|", "")</f>
        <v>Literary magazine|</v>
      </c>
      <c r="Z9" s="8" t="s">
        <v>1017</v>
      </c>
      <c r="AA9" s="8" t="b">
        <v>0</v>
      </c>
      <c r="AB9" s="8" t="str">
        <f>IF(AA9= TRUE, "On Campus|", "")</f>
        <v/>
      </c>
      <c r="AC9" s="8" t="s">
        <v>1018</v>
      </c>
      <c r="AD9" s="8" t="b">
        <v>0</v>
      </c>
      <c r="AE9" s="8" t="str">
        <f>IF(AD9= TRUE, "Men's residence halls|", "")</f>
        <v/>
      </c>
      <c r="AF9" s="8"/>
      <c r="AG9" s="8"/>
      <c r="AH9" s="8"/>
      <c r="AI9" s="8"/>
      <c r="AJ9" s="8"/>
      <c r="AK9" s="8"/>
      <c r="AL9" s="8"/>
      <c r="AM9" s="8"/>
      <c r="AN9" s="128" t="b">
        <v>0</v>
      </c>
      <c r="AO9" s="8" t="str">
        <f>IF(AN9= TRUE, "Other |", "")</f>
        <v/>
      </c>
      <c r="AP9" s="128" t="b">
        <v>0</v>
      </c>
      <c r="AQ9" s="8" t="str">
        <f>IF(AP9= TRUE, "Other", "")</f>
        <v/>
      </c>
      <c r="AR9" s="128" t="b">
        <v>1</v>
      </c>
      <c r="AS9" s="8" t="str">
        <f>IF(AR9= TRUE, "Minority Status| ", "")</f>
        <v xml:space="preserve">Minority Status| </v>
      </c>
      <c r="AT9" s="8" t="b">
        <v>0</v>
      </c>
      <c r="AU9" s="8" t="str">
        <f>IF(AT9= TRUE, "Minority Status| ", "")</f>
        <v/>
      </c>
    </row>
    <row r="10" spans="1:47" ht="15.75" customHeight="1">
      <c r="A10" s="128" t="b">
        <v>1</v>
      </c>
      <c r="B10" s="192" t="e">
        <f t="array" aca="1" ref="B10" ca="1">_xludf.IFS(A10=TRUE, "Post-master's certificate|",A10=FALSE, "")</f>
        <v>#NAME?</v>
      </c>
      <c r="C10" s="8"/>
      <c r="D10" s="8"/>
      <c r="E10" s="8"/>
      <c r="F10" s="8"/>
      <c r="G10" s="8"/>
      <c r="H10" s="8"/>
      <c r="I10" s="8"/>
      <c r="J10" s="8"/>
      <c r="K10" s="8"/>
      <c r="L10" s="8"/>
      <c r="M10" s="8"/>
      <c r="N10" s="8"/>
      <c r="O10" s="39" t="s">
        <v>1019</v>
      </c>
      <c r="P10" s="38" t="b">
        <v>1</v>
      </c>
      <c r="Q10" s="38" t="str">
        <f>IF(P10= TRUE, "External degree program|", "")</f>
        <v>External degree program|</v>
      </c>
      <c r="R10" s="8"/>
      <c r="S10" s="39" t="s">
        <v>1020</v>
      </c>
      <c r="T10" s="38" t="b">
        <v>1</v>
      </c>
      <c r="U10" s="38" t="str">
        <f>IF(T10= TRUE, "Philosophy|", "")</f>
        <v>Philosophy|</v>
      </c>
      <c r="V10" s="8"/>
      <c r="W10" s="8" t="s">
        <v>1021</v>
      </c>
      <c r="X10" s="8" t="b">
        <v>1</v>
      </c>
      <c r="Y10" s="8" t="str">
        <f>IF(X10= TRUE, "Marching band|", "")</f>
        <v>Marching band|</v>
      </c>
      <c r="Z10" s="8" t="s">
        <v>1022</v>
      </c>
      <c r="AA10" s="8" t="b">
        <v>1</v>
      </c>
      <c r="AB10" s="8" t="str">
        <f>IF(AA10= TRUE, "At cooperating institution|", "")</f>
        <v>At cooperating institution|</v>
      </c>
      <c r="AC10" s="8" t="s">
        <v>1023</v>
      </c>
      <c r="AD10" s="8" t="b">
        <v>0</v>
      </c>
      <c r="AE10" s="8" t="str">
        <f>IF(AD10= TRUE, "Special housing for international students|", "")</f>
        <v/>
      </c>
      <c r="AF10" s="8"/>
      <c r="AG10" s="8"/>
      <c r="AH10" s="8"/>
      <c r="AI10" s="8"/>
      <c r="AJ10" s="8"/>
      <c r="AK10" s="8"/>
      <c r="AL10" s="8"/>
      <c r="AM10" s="8"/>
      <c r="AN10" s="8"/>
      <c r="AO10" s="8"/>
      <c r="AP10" s="8"/>
      <c r="AQ10" s="8"/>
      <c r="AR10" s="128" t="b">
        <v>1</v>
      </c>
      <c r="AS10" s="8" t="str">
        <f>IF(AR10= TRUE, "Music/Drama| ", "")</f>
        <v xml:space="preserve">Music/Drama| </v>
      </c>
      <c r="AT10" s="8" t="b">
        <v>0</v>
      </c>
      <c r="AU10" s="8" t="str">
        <f>IF(AT10= TRUE, "Music/Drama| ", "")</f>
        <v/>
      </c>
    </row>
    <row r="11" spans="1:47" ht="15.75" customHeight="1">
      <c r="A11" s="128" t="b">
        <v>0</v>
      </c>
      <c r="B11" s="192" t="e">
        <f t="array" aca="1" ref="B11" ca="1">_xludf.IFS(A11= TRUE, "Doctoral degree - research/scholarship|",A11=FALSE, "")</f>
        <v>#NAME?</v>
      </c>
      <c r="C11" s="8"/>
      <c r="D11" s="8"/>
      <c r="E11" s="8"/>
      <c r="F11" s="8"/>
      <c r="G11" s="8"/>
      <c r="H11" s="8"/>
      <c r="I11" s="8"/>
      <c r="J11" s="8"/>
      <c r="K11" s="8"/>
      <c r="L11" s="8"/>
      <c r="M11" s="8"/>
      <c r="N11" s="8"/>
      <c r="O11" s="39" t="s">
        <v>1024</v>
      </c>
      <c r="P11" s="38" t="b">
        <v>1</v>
      </c>
      <c r="Q11" s="38" t="str">
        <f>IF(P11= TRUE, "Honors program|", "")</f>
        <v>Honors program|</v>
      </c>
      <c r="R11" s="8"/>
      <c r="S11" s="39" t="s">
        <v>1025</v>
      </c>
      <c r="T11" s="38" t="b">
        <v>1</v>
      </c>
      <c r="U11" s="38" t="str">
        <f>IF(T11= TRUE, "Physical Education|", "")</f>
        <v>Physical Education|</v>
      </c>
      <c r="V11" s="8"/>
      <c r="W11" s="8" t="s">
        <v>1026</v>
      </c>
      <c r="X11" s="8" t="b">
        <v>1</v>
      </c>
      <c r="Y11" s="8" t="str">
        <f>IF(X11= TRUE, "Model UN|", "")</f>
        <v>Model UN|</v>
      </c>
      <c r="Z11" s="8"/>
      <c r="AA11" s="8"/>
      <c r="AB11" s="8"/>
      <c r="AC11" s="8" t="s">
        <v>1027</v>
      </c>
      <c r="AD11" s="8" t="b">
        <v>1</v>
      </c>
      <c r="AE11" s="8" t="str">
        <f>IF(AD11= TRUE, "Special housing for students with disabilities|", "")</f>
        <v>Special housing for students with disabilities|</v>
      </c>
      <c r="AF11" s="8"/>
      <c r="AG11" s="8"/>
      <c r="AH11" s="8"/>
      <c r="AI11" s="8"/>
      <c r="AJ11" s="8"/>
      <c r="AK11" s="8"/>
      <c r="AL11" s="8"/>
      <c r="AM11" s="8"/>
      <c r="AN11" s="8"/>
      <c r="AO11" s="8"/>
      <c r="AP11" s="8"/>
      <c r="AQ11" s="8"/>
      <c r="AR11" s="128" t="b">
        <v>1</v>
      </c>
      <c r="AS11" s="8" t="str">
        <f>IF(AR11= TRUE, "Religious Affiliation| ", "")</f>
        <v xml:space="preserve">Religious Affiliation| </v>
      </c>
      <c r="AT11" s="8" t="b">
        <v>0</v>
      </c>
      <c r="AU11" s="8" t="str">
        <f>IF(AT11= TRUE, "Religious Affiliation| ", "")</f>
        <v/>
      </c>
    </row>
    <row r="12" spans="1:47" ht="15.75" customHeight="1">
      <c r="A12" s="128" t="b">
        <v>1</v>
      </c>
      <c r="B12" s="192" t="e">
        <f t="array" aca="1" ref="B12" ca="1">_xludf.IFS(A12= TRUE, "Doctoral degree - professional practice|",A12=FALSE, "")</f>
        <v>#NAME?</v>
      </c>
      <c r="C12" s="8"/>
      <c r="D12" s="8"/>
      <c r="E12" s="8"/>
      <c r="F12" s="8"/>
      <c r="G12" s="8"/>
      <c r="H12" s="8"/>
      <c r="I12" s="8"/>
      <c r="J12" s="8"/>
      <c r="K12" s="8"/>
      <c r="L12" s="8"/>
      <c r="M12" s="8"/>
      <c r="N12" s="8"/>
      <c r="O12" s="39" t="s">
        <v>1028</v>
      </c>
      <c r="P12" s="38" t="b">
        <v>1</v>
      </c>
      <c r="Q12" s="38" t="str">
        <f>IF(P12= TRUE, "Independent study|", "")</f>
        <v>Independent study|</v>
      </c>
      <c r="R12" s="8"/>
      <c r="S12" s="39" t="s">
        <v>1029</v>
      </c>
      <c r="T12" s="38" t="b">
        <v>1</v>
      </c>
      <c r="U12" s="38" t="str">
        <f>IF(T12= TRUE, "Sciences (biological or physical)|", "")</f>
        <v>Sciences (biological or physical)|</v>
      </c>
      <c r="V12" s="8"/>
      <c r="W12" s="8" t="s">
        <v>1030</v>
      </c>
      <c r="X12" s="8" t="b">
        <v>1</v>
      </c>
      <c r="Y12" s="8" t="str">
        <f>IF(X12= TRUE, "Music ensembles|", "")</f>
        <v>Music ensembles|</v>
      </c>
      <c r="Z12" s="8"/>
      <c r="AA12" s="8"/>
      <c r="AB12" s="8"/>
      <c r="AC12" s="8" t="s">
        <v>1031</v>
      </c>
      <c r="AD12" s="8" t="b">
        <v>1</v>
      </c>
      <c r="AE12" s="8" t="str">
        <f>IF(AD12= TRUE, "Theme housing|", "")</f>
        <v>Theme housing|</v>
      </c>
      <c r="AF12" s="8"/>
      <c r="AG12" s="8"/>
      <c r="AH12" s="8"/>
      <c r="AI12" s="8"/>
      <c r="AJ12" s="8"/>
      <c r="AK12" s="8"/>
      <c r="AL12" s="8"/>
      <c r="AM12" s="8"/>
      <c r="AN12" s="8"/>
      <c r="AO12" s="8"/>
      <c r="AP12" s="8"/>
      <c r="AQ12" s="8"/>
      <c r="AR12" s="128" t="b">
        <v>1</v>
      </c>
      <c r="AS12" s="8" t="str">
        <f>IF(AR12= TRUE, "State/District residency", "")</f>
        <v>State/District residency</v>
      </c>
      <c r="AT12" s="8" t="b">
        <v>1</v>
      </c>
      <c r="AU12" s="8" t="str">
        <f>IF(AT12= TRUE, "State/District residency", "")</f>
        <v>State/District residency</v>
      </c>
    </row>
    <row r="13" spans="1:47" ht="15.75" customHeight="1">
      <c r="A13" s="128" t="b">
        <v>0</v>
      </c>
      <c r="B13" s="192" t="e">
        <f t="array" aca="1" ref="B13" ca="1">_xludf.IFS(A13= TRUE, "Doctoral degree - other|",A13=FALSE, "")</f>
        <v>#NAME?</v>
      </c>
      <c r="C13" s="8"/>
      <c r="D13" s="8"/>
      <c r="E13" s="8"/>
      <c r="F13" s="8"/>
      <c r="G13" s="8"/>
      <c r="H13" s="8"/>
      <c r="I13" s="8"/>
      <c r="J13" s="8"/>
      <c r="K13" s="8"/>
      <c r="L13" s="8"/>
      <c r="M13" s="8"/>
      <c r="N13" s="8"/>
      <c r="O13" s="39" t="s">
        <v>1032</v>
      </c>
      <c r="P13" s="38" t="b">
        <v>1</v>
      </c>
      <c r="Q13" s="38" t="str">
        <f>IF(P13= TRUE, "Internships|", "")</f>
        <v>Internships|</v>
      </c>
      <c r="R13" s="8"/>
      <c r="S13" s="39" t="s">
        <v>1033</v>
      </c>
      <c r="T13" s="38" t="b">
        <v>1</v>
      </c>
      <c r="U13" s="38" t="str">
        <f>IF(T13= TRUE, "Social Science|", "")</f>
        <v>Social Science|</v>
      </c>
      <c r="V13" s="8"/>
      <c r="W13" s="8" t="s">
        <v>1034</v>
      </c>
      <c r="X13" s="8" t="b">
        <v>0</v>
      </c>
      <c r="Y13" s="8" t="str">
        <f>IF(X13= TRUE, "Opera|", "")</f>
        <v/>
      </c>
      <c r="Z13" s="8"/>
      <c r="AA13" s="8"/>
      <c r="AB13" s="8"/>
      <c r="AC13" s="8" t="s">
        <v>1035</v>
      </c>
      <c r="AD13" s="8" t="b">
        <v>0</v>
      </c>
      <c r="AE13" s="8" t="str">
        <f>IF(AD13= TRUE, "Women's residence halls|", "")</f>
        <v/>
      </c>
      <c r="AF13" s="8"/>
      <c r="AG13" s="8"/>
      <c r="AH13" s="8"/>
      <c r="AI13" s="8"/>
      <c r="AJ13" s="8"/>
      <c r="AK13" s="8"/>
      <c r="AL13" s="8"/>
      <c r="AM13" s="8"/>
      <c r="AN13" s="8"/>
      <c r="AO13" s="8"/>
      <c r="AP13" s="8"/>
      <c r="AQ13" s="8"/>
      <c r="AR13" s="8"/>
      <c r="AS13" s="8"/>
      <c r="AT13" s="8"/>
      <c r="AU13" s="8"/>
    </row>
    <row r="14" spans="1:47" ht="15.75" customHeight="1">
      <c r="A14" s="8"/>
      <c r="B14" s="8"/>
      <c r="C14" s="8"/>
      <c r="D14" s="8"/>
      <c r="E14" s="8"/>
      <c r="F14" s="8"/>
      <c r="G14" s="8"/>
      <c r="H14" s="8"/>
      <c r="I14" s="8"/>
      <c r="J14" s="8"/>
      <c r="K14" s="8"/>
      <c r="L14" s="8"/>
      <c r="M14" s="8"/>
      <c r="N14" s="8"/>
      <c r="O14" s="39" t="s">
        <v>1036</v>
      </c>
      <c r="P14" s="38" t="b">
        <v>1</v>
      </c>
      <c r="Q14" s="38" t="str">
        <f>IF(P14= TRUE, "Liberal arts/career combination|", "")</f>
        <v>Liberal arts/career combination|</v>
      </c>
      <c r="R14" s="8"/>
      <c r="S14" s="39" t="s">
        <v>1037</v>
      </c>
      <c r="T14" s="38" t="b">
        <v>0</v>
      </c>
      <c r="U14" s="38" t="str">
        <f>IF(T14= TRUE, "Other|", "")</f>
        <v/>
      </c>
      <c r="V14" s="8"/>
      <c r="W14" s="8" t="s">
        <v>1038</v>
      </c>
      <c r="X14" s="8" t="b">
        <v>1</v>
      </c>
      <c r="Y14" s="8" t="str">
        <f>IF(X14= TRUE, "Pep band|", "")</f>
        <v>Pep band|</v>
      </c>
      <c r="Z14" s="8"/>
      <c r="AA14" s="8"/>
      <c r="AB14" s="8"/>
      <c r="AC14" s="8"/>
      <c r="AD14" s="8"/>
      <c r="AE14" s="8"/>
      <c r="AF14" s="8"/>
      <c r="AG14" s="8"/>
      <c r="AH14" s="8"/>
      <c r="AI14" s="8"/>
      <c r="AJ14" s="8"/>
      <c r="AK14" s="8"/>
      <c r="AL14" s="8"/>
      <c r="AM14" s="8"/>
      <c r="AN14" s="8"/>
      <c r="AO14" s="8"/>
      <c r="AP14" s="8"/>
      <c r="AQ14" s="8"/>
      <c r="AR14" s="8"/>
      <c r="AS14" s="8"/>
      <c r="AT14" s="8"/>
      <c r="AU14" s="8"/>
    </row>
    <row r="15" spans="1:47" ht="15.75" customHeight="1">
      <c r="A15" s="8"/>
      <c r="B15" s="8"/>
      <c r="C15" s="8"/>
      <c r="D15" s="8"/>
      <c r="E15" s="8"/>
      <c r="F15" s="8"/>
      <c r="G15" s="8"/>
      <c r="H15" s="8"/>
      <c r="I15" s="8"/>
      <c r="J15" s="8"/>
      <c r="K15" s="8"/>
      <c r="L15" s="8"/>
      <c r="M15" s="8"/>
      <c r="N15" s="8"/>
      <c r="O15" s="39" t="s">
        <v>1039</v>
      </c>
      <c r="P15" s="38" t="b">
        <v>1</v>
      </c>
      <c r="Q15" s="38" t="str">
        <f>IF(P15= TRUE, "Student-designed major|", "")</f>
        <v>Student-designed major|</v>
      </c>
      <c r="R15" s="8"/>
      <c r="S15" s="8"/>
      <c r="T15" s="8"/>
      <c r="U15" s="8"/>
      <c r="V15" s="8"/>
      <c r="W15" s="8" t="s">
        <v>1040</v>
      </c>
      <c r="X15" s="8" t="b">
        <v>0</v>
      </c>
      <c r="Y15" s="8" t="str">
        <f>IF(X15= TRUE, "Radio station|", "")</f>
        <v/>
      </c>
      <c r="Z15" s="8"/>
      <c r="AA15" s="8"/>
      <c r="AB15" s="8"/>
      <c r="AC15" s="8"/>
      <c r="AD15" s="8"/>
      <c r="AE15" s="8"/>
      <c r="AF15" s="8"/>
      <c r="AG15" s="8"/>
      <c r="AH15" s="8"/>
      <c r="AI15" s="8"/>
      <c r="AJ15" s="8"/>
      <c r="AK15" s="8"/>
      <c r="AL15" s="8"/>
      <c r="AM15" s="8"/>
      <c r="AN15" s="8"/>
      <c r="AO15" s="8"/>
      <c r="AP15" s="8"/>
      <c r="AQ15" s="8"/>
      <c r="AR15" s="8"/>
      <c r="AS15" s="8"/>
      <c r="AT15" s="8"/>
      <c r="AU15" s="8"/>
    </row>
    <row r="16" spans="1:47" ht="15.75" customHeight="1">
      <c r="A16" s="8"/>
      <c r="B16" s="8"/>
      <c r="C16" s="8"/>
      <c r="D16" s="8"/>
      <c r="E16" s="8"/>
      <c r="F16" s="8"/>
      <c r="G16" s="8"/>
      <c r="H16" s="8"/>
      <c r="I16" s="8"/>
      <c r="J16" s="8"/>
      <c r="K16" s="8"/>
      <c r="L16" s="8"/>
      <c r="M16" s="8"/>
      <c r="N16" s="8"/>
      <c r="O16" s="39" t="s">
        <v>1041</v>
      </c>
      <c r="P16" s="38" t="b">
        <v>1</v>
      </c>
      <c r="Q16" s="38" t="str">
        <f>IF(P16= TRUE, "Study abroad|", "")</f>
        <v>Study abroad|</v>
      </c>
      <c r="R16" s="8"/>
      <c r="S16" s="8"/>
      <c r="T16" s="8"/>
      <c r="U16" s="8"/>
      <c r="V16" s="8"/>
      <c r="W16" s="8" t="s">
        <v>1042</v>
      </c>
      <c r="X16" s="8" t="b">
        <v>1</v>
      </c>
      <c r="Y16" s="8" t="str">
        <f>IF(X16= TRUE, "Student government|", "")</f>
        <v>Student government|</v>
      </c>
      <c r="Z16" s="8"/>
      <c r="AA16" s="8"/>
      <c r="AB16" s="8"/>
      <c r="AC16" s="8"/>
      <c r="AD16" s="8"/>
      <c r="AE16" s="8"/>
      <c r="AF16" s="8"/>
      <c r="AG16" s="8"/>
      <c r="AH16" s="8"/>
      <c r="AI16" s="8"/>
      <c r="AJ16" s="8"/>
      <c r="AK16" s="8"/>
      <c r="AL16" s="8"/>
      <c r="AM16" s="8"/>
      <c r="AN16" s="8"/>
      <c r="AO16" s="8"/>
      <c r="AP16" s="8"/>
      <c r="AQ16" s="8"/>
      <c r="AR16" s="8"/>
      <c r="AS16" s="8"/>
      <c r="AT16" s="8"/>
      <c r="AU16" s="8"/>
    </row>
    <row r="17" spans="1:47" ht="15.75" customHeight="1">
      <c r="A17" s="8"/>
      <c r="B17" s="8"/>
      <c r="C17" s="8"/>
      <c r="D17" s="8"/>
      <c r="E17" s="8"/>
      <c r="F17" s="8"/>
      <c r="G17" s="8"/>
      <c r="H17" s="8"/>
      <c r="I17" s="8"/>
      <c r="J17" s="8"/>
      <c r="K17" s="8"/>
      <c r="L17" s="8"/>
      <c r="M17" s="8"/>
      <c r="N17" s="8"/>
      <c r="O17" s="39" t="s">
        <v>1043</v>
      </c>
      <c r="P17" s="38" t="b">
        <v>1</v>
      </c>
      <c r="Q17" s="38" t="str">
        <f>IF(P17= TRUE, "Teacher certification program|", "")</f>
        <v>Teacher certification program|</v>
      </c>
      <c r="R17" s="8"/>
      <c r="S17" s="8"/>
      <c r="T17" s="8"/>
      <c r="U17" s="8"/>
      <c r="V17" s="8"/>
      <c r="W17" s="8" t="s">
        <v>1044</v>
      </c>
      <c r="X17" s="8" t="b">
        <v>1</v>
      </c>
      <c r="Y17" s="8" t="str">
        <f>IF(X17= TRUE, "Student newspaper|", "")</f>
        <v>Student newspaper|</v>
      </c>
      <c r="Z17" s="8"/>
      <c r="AA17" s="8"/>
      <c r="AB17" s="8"/>
      <c r="AC17" s="8"/>
      <c r="AD17" s="8"/>
      <c r="AE17" s="8"/>
      <c r="AF17" s="8"/>
      <c r="AG17" s="8"/>
      <c r="AH17" s="8"/>
      <c r="AI17" s="8"/>
      <c r="AJ17" s="8"/>
      <c r="AK17" s="8"/>
      <c r="AL17" s="8"/>
      <c r="AM17" s="8"/>
      <c r="AN17" s="8"/>
      <c r="AO17" s="8"/>
      <c r="AP17" s="8"/>
      <c r="AQ17" s="8"/>
      <c r="AR17" s="8"/>
      <c r="AS17" s="8"/>
      <c r="AT17" s="8"/>
      <c r="AU17" s="8"/>
    </row>
    <row r="18" spans="1:47" ht="15.75" customHeight="1">
      <c r="A18" s="8"/>
      <c r="B18" s="8"/>
      <c r="C18" s="8"/>
      <c r="D18" s="8"/>
      <c r="E18" s="8"/>
      <c r="F18" s="8"/>
      <c r="G18" s="8"/>
      <c r="H18" s="8"/>
      <c r="I18" s="8"/>
      <c r="J18" s="8"/>
      <c r="K18" s="8"/>
      <c r="L18" s="8"/>
      <c r="M18" s="8"/>
      <c r="N18" s="8"/>
      <c r="O18" s="39" t="s">
        <v>1045</v>
      </c>
      <c r="P18" s="38" t="b">
        <v>1</v>
      </c>
      <c r="Q18" s="38" t="str">
        <f>IF(P18= TRUE, "Undergraduate research|", "")</f>
        <v>Undergraduate research|</v>
      </c>
      <c r="R18" s="8"/>
      <c r="S18" s="8"/>
      <c r="T18" s="8"/>
      <c r="U18" s="8"/>
      <c r="V18" s="8"/>
      <c r="W18" s="8" t="s">
        <v>1046</v>
      </c>
      <c r="X18" s="8" t="b">
        <v>0</v>
      </c>
      <c r="Y18" s="8" t="str">
        <f>IF(X18= TRUE, "Student-run film society|", "")</f>
        <v/>
      </c>
      <c r="Z18" s="8"/>
      <c r="AA18" s="8"/>
      <c r="AB18" s="8"/>
      <c r="AC18" s="8"/>
      <c r="AD18" s="8"/>
      <c r="AE18" s="8"/>
      <c r="AF18" s="8"/>
      <c r="AG18" s="8"/>
      <c r="AH18" s="8"/>
      <c r="AI18" s="8"/>
      <c r="AJ18" s="8"/>
      <c r="AK18" s="8"/>
      <c r="AL18" s="8"/>
      <c r="AM18" s="8"/>
      <c r="AN18" s="8"/>
      <c r="AO18" s="8"/>
      <c r="AP18" s="8"/>
      <c r="AQ18" s="8"/>
      <c r="AR18" s="8"/>
      <c r="AS18" s="8"/>
      <c r="AT18" s="8"/>
      <c r="AU18" s="8"/>
    </row>
    <row r="19" spans="1:47" ht="15.75" customHeight="1">
      <c r="A19" s="8"/>
      <c r="B19" s="8"/>
      <c r="C19" s="8"/>
      <c r="D19" s="8"/>
      <c r="E19" s="8"/>
      <c r="F19" s="8"/>
      <c r="G19" s="8"/>
      <c r="H19" s="8"/>
      <c r="I19" s="8"/>
      <c r="J19" s="8"/>
      <c r="K19" s="8"/>
      <c r="L19" s="8"/>
      <c r="M19" s="8"/>
      <c r="N19" s="8"/>
      <c r="O19" s="39" t="s">
        <v>1047</v>
      </c>
      <c r="P19" s="38" t="b">
        <v>0</v>
      </c>
      <c r="Q19" s="38" t="str">
        <f>IF(P19= TRUE, "Weekend college|", "")</f>
        <v/>
      </c>
      <c r="R19" s="8"/>
      <c r="S19" s="8"/>
      <c r="T19" s="8"/>
      <c r="U19" s="8"/>
      <c r="V19" s="8"/>
      <c r="W19" s="8" t="s">
        <v>1048</v>
      </c>
      <c r="X19" s="8" t="b">
        <v>1</v>
      </c>
      <c r="Y19" s="8" t="str">
        <f>IF(X19= TRUE, "Symphony orchestra|", "")</f>
        <v>Symphony orchestra|</v>
      </c>
      <c r="Z19" s="8"/>
      <c r="AA19" s="8"/>
      <c r="AB19" s="8"/>
      <c r="AC19" s="8"/>
      <c r="AD19" s="8"/>
      <c r="AE19" s="8"/>
      <c r="AF19" s="8"/>
      <c r="AG19" s="8"/>
      <c r="AH19" s="8"/>
      <c r="AI19" s="8"/>
      <c r="AJ19" s="8"/>
      <c r="AK19" s="8"/>
      <c r="AL19" s="8"/>
      <c r="AM19" s="8"/>
      <c r="AN19" s="8"/>
      <c r="AO19" s="8"/>
      <c r="AP19" s="8"/>
      <c r="AQ19" s="8"/>
      <c r="AR19" s="8"/>
      <c r="AS19" s="8"/>
      <c r="AT19" s="8"/>
      <c r="AU19" s="8"/>
    </row>
    <row r="20" spans="1:47" ht="15.75" customHeight="1">
      <c r="A20" s="8"/>
      <c r="B20" s="8"/>
      <c r="C20" s="8"/>
      <c r="D20" s="8"/>
      <c r="E20" s="8"/>
      <c r="F20" s="8"/>
      <c r="G20" s="8"/>
      <c r="H20" s="8"/>
      <c r="I20" s="8"/>
      <c r="J20" s="8"/>
      <c r="K20" s="8"/>
      <c r="L20" s="8"/>
      <c r="M20" s="8"/>
      <c r="N20" s="8"/>
      <c r="O20" s="39" t="s">
        <v>807</v>
      </c>
      <c r="P20" s="38" t="b">
        <v>0</v>
      </c>
      <c r="Q20" s="38" t="str">
        <f>IF(P20= TRUE, "Other|", "")</f>
        <v/>
      </c>
      <c r="R20" s="8"/>
      <c r="S20" s="8"/>
      <c r="T20" s="8"/>
      <c r="U20" s="8"/>
      <c r="V20" s="8"/>
      <c r="W20" s="8" t="s">
        <v>1049</v>
      </c>
      <c r="X20" s="8" t="b">
        <v>0</v>
      </c>
      <c r="Y20" s="8" t="str">
        <f>IF(X20= TRUE, "Television station|", "")</f>
        <v/>
      </c>
      <c r="Z20" s="8"/>
      <c r="AA20" s="8"/>
      <c r="AB20" s="8"/>
      <c r="AC20" s="8"/>
      <c r="AD20" s="8"/>
      <c r="AE20" s="8"/>
      <c r="AF20" s="8"/>
      <c r="AG20" s="8"/>
      <c r="AH20" s="8"/>
      <c r="AI20" s="8"/>
      <c r="AJ20" s="8"/>
      <c r="AK20" s="8"/>
      <c r="AL20" s="8"/>
      <c r="AM20" s="8"/>
      <c r="AN20" s="8"/>
      <c r="AO20" s="8"/>
      <c r="AP20" s="8"/>
      <c r="AQ20" s="8"/>
      <c r="AR20" s="8"/>
      <c r="AS20" s="8"/>
      <c r="AT20" s="8"/>
      <c r="AU20" s="8"/>
    </row>
    <row r="21" spans="1:47" ht="15.75" customHeight="1">
      <c r="A21" s="8"/>
      <c r="B21" s="8"/>
      <c r="C21" s="8"/>
      <c r="D21" s="8"/>
      <c r="E21" s="8"/>
      <c r="F21" s="8"/>
      <c r="G21" s="8"/>
      <c r="H21" s="8"/>
      <c r="I21" s="8"/>
      <c r="J21" s="8"/>
      <c r="K21" s="8"/>
      <c r="L21" s="8"/>
      <c r="M21" s="8"/>
      <c r="N21" s="8"/>
      <c r="O21" s="8"/>
      <c r="P21" s="8"/>
      <c r="Q21" s="8"/>
      <c r="R21" s="8"/>
      <c r="S21" s="8"/>
      <c r="T21" s="8"/>
      <c r="U21" s="8"/>
      <c r="V21" s="8"/>
      <c r="W21" s="8" t="s">
        <v>1050</v>
      </c>
      <c r="X21" s="8" t="b">
        <v>1</v>
      </c>
      <c r="Y21" s="8" t="str">
        <f>IF(X21= TRUE, "Yearbook|", "")</f>
        <v>Yearbook|</v>
      </c>
      <c r="Z21" s="8"/>
      <c r="AA21" s="8"/>
      <c r="AB21" s="8"/>
      <c r="AC21" s="8"/>
      <c r="AD21" s="8"/>
      <c r="AE21" s="8"/>
      <c r="AF21" s="8"/>
      <c r="AG21" s="8"/>
      <c r="AH21" s="8"/>
      <c r="AI21" s="8"/>
      <c r="AJ21" s="8"/>
      <c r="AK21" s="8"/>
      <c r="AL21" s="8"/>
      <c r="AM21" s="8"/>
      <c r="AN21" s="8"/>
      <c r="AO21" s="8"/>
      <c r="AP21" s="8"/>
      <c r="AQ21" s="8"/>
      <c r="AR21" s="8"/>
      <c r="AS21" s="8"/>
      <c r="AT21" s="8"/>
      <c r="AU21" s="8"/>
    </row>
    <row r="22" spans="1:47" ht="15.75" customHeight="1">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row>
    <row r="23" spans="1:47" ht="15.75" customHeight="1">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row>
    <row r="24" spans="1:47" ht="15.75" customHeight="1">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row>
    <row r="25" spans="1:47" ht="15.75" customHeight="1">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row>
    <row r="26" spans="1:47" ht="15.75" customHeight="1">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row>
    <row r="27" spans="1:47" ht="15.75" customHeight="1">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row>
    <row r="28" spans="1:47" ht="15.75" customHeight="1">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row>
    <row r="29" spans="1:47" ht="15.75" customHeight="1">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row>
    <row r="30" spans="1:47" ht="15.75" customHeight="1">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row>
    <row r="31" spans="1:47" ht="15.75" customHeight="1">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row>
    <row r="32" spans="1:47" ht="15.75" customHeight="1">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row>
    <row r="33" spans="1:47" ht="15.75" customHeight="1">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row>
    <row r="34" spans="1:47" ht="15.75" customHeight="1">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row>
    <row r="35" spans="1:47" ht="15.75" customHeight="1">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row>
    <row r="36" spans="1:47" ht="15.75" customHeight="1">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row>
    <row r="37" spans="1:47" ht="15.75" customHeight="1">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row>
    <row r="38" spans="1:47" ht="15.75" customHeight="1">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row>
    <row r="39" spans="1:47" ht="15.75" customHeight="1">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row>
    <row r="40" spans="1:47" ht="15.75" customHeight="1">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row>
    <row r="41" spans="1:47" ht="15.75" customHeight="1">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row>
    <row r="42" spans="1:47" ht="15.75" customHeight="1">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row>
    <row r="43" spans="1:47" ht="15.75" customHeight="1">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row>
    <row r="44" spans="1:47" ht="15.75" customHeight="1">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row>
    <row r="45" spans="1:47" ht="15.75" customHeight="1">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row>
    <row r="46" spans="1:47" ht="15.75" customHeight="1">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row>
    <row r="47" spans="1:47" ht="15.75" customHeight="1">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row>
    <row r="48" spans="1:47" ht="15.75" customHeight="1">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row>
    <row r="49" spans="1:47" ht="15.75" customHeight="1">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row>
    <row r="50" spans="1:47" ht="15.75" customHeight="1">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row>
    <row r="51" spans="1:47" ht="15.75" customHeight="1">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row>
    <row r="52" spans="1:47" ht="15.75" customHeight="1">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row>
    <row r="53" spans="1:47" ht="15.75" customHeight="1">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row>
    <row r="54" spans="1:47" ht="15.75" customHeight="1">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row>
    <row r="55" spans="1:47" ht="15.75" customHeight="1">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row>
    <row r="56" spans="1:47" ht="15.75" customHeight="1">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row>
    <row r="57" spans="1:47" ht="15.75" customHeight="1">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row>
    <row r="58" spans="1:47" ht="15.75" customHeight="1">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row>
    <row r="59" spans="1:47" ht="15.75" customHeight="1">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row>
    <row r="60" spans="1:47" ht="15.75" customHeight="1">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row>
    <row r="61" spans="1:47" ht="15.75" customHeight="1">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row>
    <row r="62" spans="1:47" ht="15.75" customHeight="1">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row>
    <row r="63" spans="1:47" ht="15.75" customHeight="1">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row>
    <row r="64" spans="1:47" ht="15.75" customHeight="1">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row>
    <row r="65" spans="1:47" ht="15.75" customHeight="1">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row>
    <row r="66" spans="1:47" ht="15.75" customHeight="1">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row>
    <row r="67" spans="1:47" ht="15.75" customHeight="1">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row>
    <row r="68" spans="1:47" ht="15.75" customHeight="1">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row>
    <row r="69" spans="1:47" ht="15.75" customHeight="1">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row>
    <row r="70" spans="1:47" ht="15.75" customHeight="1">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row>
    <row r="71" spans="1:47" ht="15.75" customHeight="1">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row>
    <row r="72" spans="1:47" ht="15.75" customHeight="1">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row>
    <row r="73" spans="1:47" ht="15.75" customHeight="1">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row>
    <row r="74" spans="1:47" ht="15.75" customHeight="1">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row>
    <row r="75" spans="1:47" ht="15.75" customHeight="1">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row>
    <row r="76" spans="1:47" ht="15.75" customHeight="1">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row>
    <row r="77" spans="1:47" ht="15.75" customHeight="1">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row>
    <row r="78" spans="1:47" ht="15.75" customHeight="1">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row>
    <row r="79" spans="1:47" ht="15.75" customHeight="1">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row>
    <row r="80" spans="1:47" ht="15.75" customHeight="1">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row>
    <row r="81" spans="1:47" ht="15.75" customHeight="1">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row>
    <row r="82" spans="1:47" ht="15.75" customHeight="1">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row>
    <row r="83" spans="1:47" ht="15.75" customHeight="1">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row>
    <row r="84" spans="1:47" ht="15.75" customHeight="1">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row>
    <row r="85" spans="1:47" ht="15.75" customHeight="1">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row>
    <row r="86" spans="1:47" ht="15.75" customHeight="1">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row>
    <row r="87" spans="1:47" ht="15.75" customHeight="1">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row>
    <row r="88" spans="1:47" ht="15.75" customHeight="1">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row>
    <row r="89" spans="1:47" ht="15.75" customHeight="1">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row>
    <row r="90" spans="1:47" ht="15.75" customHeight="1">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row>
    <row r="91" spans="1:47" ht="15.75" customHeight="1">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row>
    <row r="92" spans="1:47" ht="15.75" customHeight="1">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row>
    <row r="93" spans="1:47" ht="15.75" customHeight="1">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row>
    <row r="94" spans="1:47" ht="15.75" customHeight="1">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row>
    <row r="95" spans="1:47" ht="15.75" customHeight="1">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row>
    <row r="96" spans="1:47" ht="15.75" customHeight="1">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row>
    <row r="97" spans="1:47" ht="15.75" customHeight="1">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row>
    <row r="98" spans="1:47" ht="15.75" customHeight="1">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row>
    <row r="99" spans="1:47" ht="15.75" customHeight="1">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row>
    <row r="100" spans="1:47" ht="15.75"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row>
    <row r="101" spans="1:47" ht="15.75" customHeight="1">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row>
    <row r="102" spans="1:47" ht="15.75"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row>
    <row r="103" spans="1:47" ht="15.75"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row>
    <row r="104" spans="1:47" ht="15.75"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row>
    <row r="105" spans="1:47" ht="15.75" customHeight="1">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row>
    <row r="106" spans="1:47" ht="15.75" customHeight="1">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row>
    <row r="107" spans="1:47" ht="15.75" customHeight="1">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row>
    <row r="108" spans="1:47" ht="15.75"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row>
    <row r="109" spans="1:47" ht="15.75"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row>
    <row r="110" spans="1:47" ht="15.75"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row>
    <row r="111" spans="1:47" ht="15.75"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row>
    <row r="112" spans="1:47" ht="15.7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row>
    <row r="113" spans="1:47" ht="15.7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row>
    <row r="114" spans="1:47" ht="15.7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row>
    <row r="115" spans="1:47" ht="15.7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row>
    <row r="116" spans="1:47" ht="15.7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row>
    <row r="117" spans="1:47" ht="15.7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row>
    <row r="118" spans="1:47" ht="15.75"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row>
    <row r="119" spans="1:47" ht="15.75"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row>
    <row r="120" spans="1:47" ht="15.75"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row>
    <row r="121" spans="1:47" ht="15.7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row>
    <row r="122" spans="1:47" ht="15.75"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row>
    <row r="123" spans="1:47" ht="15.7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row>
    <row r="124" spans="1:47" ht="15.7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row>
    <row r="125" spans="1:47" ht="15.75"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row>
    <row r="126" spans="1:47" ht="15.7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row>
    <row r="127" spans="1:47" ht="15.7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row>
    <row r="128" spans="1:47" ht="15.75"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row>
    <row r="129" spans="1:47" ht="15.7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row>
    <row r="130" spans="1:47" ht="15.7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row>
    <row r="131" spans="1:47" ht="15.7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row>
    <row r="132" spans="1:47" ht="15.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row>
    <row r="133" spans="1:47" ht="15.7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row>
    <row r="134" spans="1:47" ht="15.7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row>
    <row r="135" spans="1:47" ht="15.7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row>
    <row r="136" spans="1:47" ht="15.7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row>
    <row r="137" spans="1:47" ht="15.7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row>
    <row r="138" spans="1:47" ht="15.7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row>
    <row r="139" spans="1:47" ht="15.7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row>
    <row r="140" spans="1:47" ht="15.7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row>
    <row r="141" spans="1:47" ht="15.7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row>
    <row r="142" spans="1:47" ht="15.7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row>
    <row r="143" spans="1:47" ht="15.7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row>
    <row r="144" spans="1:47" ht="15.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row>
    <row r="145" spans="1:47" ht="15.7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row>
    <row r="146" spans="1:47" ht="15.7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row>
    <row r="147" spans="1:47" ht="15.7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row>
    <row r="148" spans="1:47" ht="15.7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row>
    <row r="149" spans="1:47" ht="15.7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row>
    <row r="150" spans="1:47" ht="15.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row>
    <row r="151" spans="1:47" ht="15.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row>
    <row r="152" spans="1:47" ht="15.7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row>
    <row r="153" spans="1:47" ht="15.7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row>
    <row r="154" spans="1:47" ht="15.7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row>
    <row r="155" spans="1:47" ht="15.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row>
    <row r="156" spans="1:47" ht="15.7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row>
    <row r="157" spans="1:47" ht="15.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row>
    <row r="158" spans="1:47" ht="15.7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row>
    <row r="159" spans="1:47" ht="15.7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row>
    <row r="160" spans="1:47" ht="15.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row>
    <row r="161" spans="1:47" ht="15.7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row>
    <row r="162" spans="1:47" ht="15.7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row>
    <row r="163" spans="1:47" ht="15.7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row>
    <row r="164" spans="1:47" ht="15.7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row>
    <row r="165" spans="1:47" ht="15.7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row>
    <row r="166" spans="1:47" ht="15.7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row>
    <row r="167" spans="1:47" ht="15.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row>
    <row r="168" spans="1:47" ht="15.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row>
    <row r="169" spans="1:47" ht="15.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row>
    <row r="170" spans="1:47" ht="15.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row>
    <row r="171" spans="1:47" ht="15.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row>
    <row r="172" spans="1:47" ht="15.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row>
    <row r="173" spans="1:47" ht="15.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row>
    <row r="174" spans="1:47" ht="15.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row>
    <row r="175" spans="1:47" ht="15.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row>
    <row r="176" spans="1:47" ht="15.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row>
    <row r="177" spans="1:47" ht="15.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row>
    <row r="178" spans="1:47" ht="15.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row>
    <row r="179" spans="1:47" ht="15.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row>
    <row r="180" spans="1:47" ht="15.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row>
    <row r="181" spans="1:47" ht="15.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row>
    <row r="182" spans="1:47" ht="15.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row>
    <row r="183" spans="1:47" ht="15.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row>
    <row r="184" spans="1:47" ht="15.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row>
    <row r="185" spans="1:47" ht="15.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row>
    <row r="186" spans="1:47" ht="15.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row>
    <row r="187" spans="1:47" ht="15.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row>
    <row r="188" spans="1:47" ht="15.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row>
    <row r="189" spans="1:47" ht="15.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c r="AU189" s="8"/>
    </row>
    <row r="190" spans="1:47" ht="15.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c r="AU190" s="8"/>
    </row>
    <row r="191" spans="1:47" ht="15.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c r="AU191" s="8"/>
    </row>
    <row r="192" spans="1:47" ht="15.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c r="AU192" s="8"/>
    </row>
    <row r="193" spans="1:47" ht="15.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c r="AU193" s="8"/>
    </row>
    <row r="194" spans="1:47" ht="15.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c r="AU194" s="8"/>
    </row>
    <row r="195" spans="1:47" ht="15.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c r="AU195" s="8"/>
    </row>
    <row r="196" spans="1:47" ht="15.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c r="AU196" s="8"/>
    </row>
    <row r="197" spans="1:47" ht="15.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c r="AP197" s="8"/>
      <c r="AQ197" s="8"/>
      <c r="AR197" s="8"/>
      <c r="AS197" s="8"/>
      <c r="AT197" s="8"/>
      <c r="AU197" s="8"/>
    </row>
    <row r="198" spans="1:47" ht="15.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c r="AR198" s="8"/>
      <c r="AS198" s="8"/>
      <c r="AT198" s="8"/>
      <c r="AU198" s="8"/>
    </row>
    <row r="199" spans="1:47" ht="15.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c r="AU199" s="8"/>
    </row>
    <row r="200" spans="1:47" ht="15.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c r="AU200" s="8"/>
    </row>
    <row r="201" spans="1:47" ht="15.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c r="AS201" s="8"/>
      <c r="AT201" s="8"/>
      <c r="AU201" s="8"/>
    </row>
    <row r="202" spans="1:47" ht="15.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c r="AU202" s="8"/>
    </row>
    <row r="203" spans="1:47" ht="15.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c r="AP203" s="8"/>
      <c r="AQ203" s="8"/>
      <c r="AR203" s="8"/>
      <c r="AS203" s="8"/>
      <c r="AT203" s="8"/>
      <c r="AU203" s="8"/>
    </row>
    <row r="204" spans="1:47" ht="15.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c r="AP204" s="8"/>
      <c r="AQ204" s="8"/>
      <c r="AR204" s="8"/>
      <c r="AS204" s="8"/>
      <c r="AT204" s="8"/>
      <c r="AU204" s="8"/>
    </row>
    <row r="205" spans="1:47" ht="15.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c r="AO205" s="8"/>
      <c r="AP205" s="8"/>
      <c r="AQ205" s="8"/>
      <c r="AR205" s="8"/>
      <c r="AS205" s="8"/>
      <c r="AT205" s="8"/>
      <c r="AU205" s="8"/>
    </row>
    <row r="206" spans="1:47" ht="15.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c r="AS206" s="8"/>
      <c r="AT206" s="8"/>
      <c r="AU206" s="8"/>
    </row>
    <row r="207" spans="1:47" ht="15.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c r="AO207" s="8"/>
      <c r="AP207" s="8"/>
      <c r="AQ207" s="8"/>
      <c r="AR207" s="8"/>
      <c r="AS207" s="8"/>
      <c r="AT207" s="8"/>
      <c r="AU207" s="8"/>
    </row>
    <row r="208" spans="1:47" ht="15.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c r="AN208" s="8"/>
      <c r="AO208" s="8"/>
      <c r="AP208" s="8"/>
      <c r="AQ208" s="8"/>
      <c r="AR208" s="8"/>
      <c r="AS208" s="8"/>
      <c r="AT208" s="8"/>
      <c r="AU208" s="8"/>
    </row>
    <row r="209" spans="1:47" ht="15.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c r="AN209" s="8"/>
      <c r="AO209" s="8"/>
      <c r="AP209" s="8"/>
      <c r="AQ209" s="8"/>
      <c r="AR209" s="8"/>
      <c r="AS209" s="8"/>
      <c r="AT209" s="8"/>
      <c r="AU209" s="8"/>
    </row>
    <row r="210" spans="1:47" ht="15.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c r="AN210" s="8"/>
      <c r="AO210" s="8"/>
      <c r="AP210" s="8"/>
      <c r="AQ210" s="8"/>
      <c r="AR210" s="8"/>
      <c r="AS210" s="8"/>
      <c r="AT210" s="8"/>
      <c r="AU210" s="8"/>
    </row>
    <row r="211" spans="1:47" ht="15.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c r="AN211" s="8"/>
      <c r="AO211" s="8"/>
      <c r="AP211" s="8"/>
      <c r="AQ211" s="8"/>
      <c r="AR211" s="8"/>
      <c r="AS211" s="8"/>
      <c r="AT211" s="8"/>
      <c r="AU211" s="8"/>
    </row>
    <row r="212" spans="1:47" ht="15.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c r="AO212" s="8"/>
      <c r="AP212" s="8"/>
      <c r="AQ212" s="8"/>
      <c r="AR212" s="8"/>
      <c r="AS212" s="8"/>
      <c r="AT212" s="8"/>
      <c r="AU212" s="8"/>
    </row>
    <row r="213" spans="1:47" ht="15.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c r="AN213" s="8"/>
      <c r="AO213" s="8"/>
      <c r="AP213" s="8"/>
      <c r="AQ213" s="8"/>
      <c r="AR213" s="8"/>
      <c r="AS213" s="8"/>
      <c r="AT213" s="8"/>
      <c r="AU213" s="8"/>
    </row>
    <row r="214" spans="1:47" ht="15.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c r="AN214" s="8"/>
      <c r="AO214" s="8"/>
      <c r="AP214" s="8"/>
      <c r="AQ214" s="8"/>
      <c r="AR214" s="8"/>
      <c r="AS214" s="8"/>
      <c r="AT214" s="8"/>
      <c r="AU214" s="8"/>
    </row>
    <row r="215" spans="1:47" ht="15.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c r="AO215" s="8"/>
      <c r="AP215" s="8"/>
      <c r="AQ215" s="8"/>
      <c r="AR215" s="8"/>
      <c r="AS215" s="8"/>
      <c r="AT215" s="8"/>
      <c r="AU215" s="8"/>
    </row>
    <row r="216" spans="1:47" ht="15.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c r="AN216" s="8"/>
      <c r="AO216" s="8"/>
      <c r="AP216" s="8"/>
      <c r="AQ216" s="8"/>
      <c r="AR216" s="8"/>
      <c r="AS216" s="8"/>
      <c r="AT216" s="8"/>
      <c r="AU216" s="8"/>
    </row>
    <row r="217" spans="1:47" ht="15.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c r="AN217" s="8"/>
      <c r="AO217" s="8"/>
      <c r="AP217" s="8"/>
      <c r="AQ217" s="8"/>
      <c r="AR217" s="8"/>
      <c r="AS217" s="8"/>
      <c r="AT217" s="8"/>
      <c r="AU217" s="8"/>
    </row>
    <row r="218" spans="1:47" ht="15.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c r="AN218" s="8"/>
      <c r="AO218" s="8"/>
      <c r="AP218" s="8"/>
      <c r="AQ218" s="8"/>
      <c r="AR218" s="8"/>
      <c r="AS218" s="8"/>
      <c r="AT218" s="8"/>
      <c r="AU218" s="8"/>
    </row>
    <row r="219" spans="1:47" ht="15.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c r="AO219" s="8"/>
      <c r="AP219" s="8"/>
      <c r="AQ219" s="8"/>
      <c r="AR219" s="8"/>
      <c r="AS219" s="8"/>
      <c r="AT219" s="8"/>
      <c r="AU219" s="8"/>
    </row>
    <row r="220" spans="1:47" ht="15.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c r="AO220" s="8"/>
      <c r="AP220" s="8"/>
      <c r="AQ220" s="8"/>
      <c r="AR220" s="8"/>
      <c r="AS220" s="8"/>
      <c r="AT220" s="8"/>
      <c r="AU220" s="8"/>
    </row>
    <row r="221" spans="1:47" ht="15.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c r="AO221" s="8"/>
      <c r="AP221" s="8"/>
      <c r="AQ221" s="8"/>
      <c r="AR221" s="8"/>
      <c r="AS221" s="8"/>
      <c r="AT221" s="8"/>
      <c r="AU221" s="8"/>
    </row>
    <row r="222" spans="1:47" ht="15.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c r="AO222" s="8"/>
      <c r="AP222" s="8"/>
      <c r="AQ222" s="8"/>
      <c r="AR222" s="8"/>
      <c r="AS222" s="8"/>
      <c r="AT222" s="8"/>
      <c r="AU222" s="8"/>
    </row>
    <row r="223" spans="1:47" ht="15.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c r="AS223" s="8"/>
      <c r="AT223" s="8"/>
      <c r="AU223" s="8"/>
    </row>
    <row r="224" spans="1:47" ht="15.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row>
    <row r="225" spans="1:47" ht="15.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row>
    <row r="226" spans="1:47" ht="15.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c r="AS226" s="8"/>
      <c r="AT226" s="8"/>
      <c r="AU226" s="8"/>
    </row>
    <row r="227" spans="1:47" ht="15.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row>
    <row r="228" spans="1:47" ht="15.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c r="AP228" s="8"/>
      <c r="AQ228" s="8"/>
      <c r="AR228" s="8"/>
      <c r="AS228" s="8"/>
      <c r="AT228" s="8"/>
      <c r="AU228" s="8"/>
    </row>
    <row r="229" spans="1:47" ht="15.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c r="AS229" s="8"/>
      <c r="AT229" s="8"/>
      <c r="AU229" s="8"/>
    </row>
    <row r="230" spans="1:47" ht="15.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c r="AS230" s="8"/>
      <c r="AT230" s="8"/>
      <c r="AU230" s="8"/>
    </row>
    <row r="231" spans="1:47" ht="15.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c r="AP231" s="8"/>
      <c r="AQ231" s="8"/>
      <c r="AR231" s="8"/>
      <c r="AS231" s="8"/>
      <c r="AT231" s="8"/>
      <c r="AU231" s="8"/>
    </row>
    <row r="232" spans="1:47" ht="15.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c r="AP232" s="8"/>
      <c r="AQ232" s="8"/>
      <c r="AR232" s="8"/>
      <c r="AS232" s="8"/>
      <c r="AT232" s="8"/>
      <c r="AU232" s="8"/>
    </row>
    <row r="233" spans="1:47" ht="15.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c r="AP233" s="8"/>
      <c r="AQ233" s="8"/>
      <c r="AR233" s="8"/>
      <c r="AS233" s="8"/>
      <c r="AT233" s="8"/>
      <c r="AU233" s="8"/>
    </row>
    <row r="234" spans="1:47" ht="15.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c r="AP234" s="8"/>
      <c r="AQ234" s="8"/>
      <c r="AR234" s="8"/>
      <c r="AS234" s="8"/>
      <c r="AT234" s="8"/>
      <c r="AU234" s="8"/>
    </row>
    <row r="235" spans="1:47" ht="15.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c r="AS235" s="8"/>
      <c r="AT235" s="8"/>
      <c r="AU235" s="8"/>
    </row>
    <row r="236" spans="1:47" ht="15.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c r="AS236" s="8"/>
      <c r="AT236" s="8"/>
      <c r="AU236" s="8"/>
    </row>
    <row r="237" spans="1:47" ht="15.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c r="AS237" s="8"/>
      <c r="AT237" s="8"/>
      <c r="AU237" s="8"/>
    </row>
    <row r="238" spans="1:47" ht="15.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c r="AS238" s="8"/>
      <c r="AT238" s="8"/>
      <c r="AU238" s="8"/>
    </row>
    <row r="239" spans="1:47" ht="15.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c r="AR239" s="8"/>
      <c r="AS239" s="8"/>
      <c r="AT239" s="8"/>
      <c r="AU239" s="8"/>
    </row>
    <row r="240" spans="1:47" ht="15.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c r="AS240" s="8"/>
      <c r="AT240" s="8"/>
      <c r="AU240" s="8"/>
    </row>
    <row r="241" spans="1:47" ht="15.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c r="AS241" s="8"/>
      <c r="AT241" s="8"/>
      <c r="AU241" s="8"/>
    </row>
    <row r="242" spans="1:47" ht="15.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c r="AP242" s="8"/>
      <c r="AQ242" s="8"/>
      <c r="AR242" s="8"/>
      <c r="AS242" s="8"/>
      <c r="AT242" s="8"/>
      <c r="AU242" s="8"/>
    </row>
    <row r="243" spans="1:47" ht="15.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c r="AU243" s="8"/>
    </row>
    <row r="244" spans="1:47" ht="15.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c r="AS244" s="8"/>
      <c r="AT244" s="8"/>
      <c r="AU244" s="8"/>
    </row>
    <row r="245" spans="1:47" ht="15.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c r="AO245" s="8"/>
      <c r="AP245" s="8"/>
      <c r="AQ245" s="8"/>
      <c r="AR245" s="8"/>
      <c r="AS245" s="8"/>
      <c r="AT245" s="8"/>
      <c r="AU245" s="8"/>
    </row>
    <row r="246" spans="1:47" ht="15.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c r="AO246" s="8"/>
      <c r="AP246" s="8"/>
      <c r="AQ246" s="8"/>
      <c r="AR246" s="8"/>
      <c r="AS246" s="8"/>
      <c r="AT246" s="8"/>
      <c r="AU246" s="8"/>
    </row>
    <row r="247" spans="1:47" ht="15.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c r="AS247" s="8"/>
      <c r="AT247" s="8"/>
      <c r="AU247" s="8"/>
    </row>
    <row r="248" spans="1:47" ht="15.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c r="AP248" s="8"/>
      <c r="AQ248" s="8"/>
      <c r="AR248" s="8"/>
      <c r="AS248" s="8"/>
      <c r="AT248" s="8"/>
      <c r="AU248" s="8"/>
    </row>
    <row r="249" spans="1:47" ht="15.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c r="AO249" s="8"/>
      <c r="AP249" s="8"/>
      <c r="AQ249" s="8"/>
      <c r="AR249" s="8"/>
      <c r="AS249" s="8"/>
      <c r="AT249" s="8"/>
      <c r="AU249" s="8"/>
    </row>
    <row r="250" spans="1:47" ht="15.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c r="AO250" s="8"/>
      <c r="AP250" s="8"/>
      <c r="AQ250" s="8"/>
      <c r="AR250" s="8"/>
      <c r="AS250" s="8"/>
      <c r="AT250" s="8"/>
      <c r="AU250" s="8"/>
    </row>
    <row r="251" spans="1:47" ht="15.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c r="AS251" s="8"/>
      <c r="AT251" s="8"/>
      <c r="AU251" s="8"/>
    </row>
    <row r="252" spans="1:47" ht="15.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c r="AS252" s="8"/>
      <c r="AT252" s="8"/>
      <c r="AU252" s="8"/>
    </row>
    <row r="253" spans="1:47" ht="15.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c r="AS253" s="8"/>
      <c r="AT253" s="8"/>
      <c r="AU253" s="8"/>
    </row>
    <row r="254" spans="1:47" ht="15.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c r="AO254" s="8"/>
      <c r="AP254" s="8"/>
      <c r="AQ254" s="8"/>
      <c r="AR254" s="8"/>
      <c r="AS254" s="8"/>
      <c r="AT254" s="8"/>
      <c r="AU254" s="8"/>
    </row>
    <row r="255" spans="1:47" ht="15.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c r="AS255" s="8"/>
      <c r="AT255" s="8"/>
      <c r="AU255" s="8"/>
    </row>
    <row r="256" spans="1:47" ht="15.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c r="AS256" s="8"/>
      <c r="AT256" s="8"/>
      <c r="AU256" s="8"/>
    </row>
    <row r="257" spans="1:47" ht="15.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c r="AS257" s="8"/>
      <c r="AT257" s="8"/>
      <c r="AU257" s="8"/>
    </row>
    <row r="258" spans="1:47" ht="15.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c r="AS258" s="8"/>
      <c r="AT258" s="8"/>
      <c r="AU258" s="8"/>
    </row>
    <row r="259" spans="1:47" ht="15.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c r="AS259" s="8"/>
      <c r="AT259" s="8"/>
      <c r="AU259" s="8"/>
    </row>
    <row r="260" spans="1:47" ht="15.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row>
    <row r="261" spans="1:47" ht="15.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row>
    <row r="262" spans="1:47" ht="15.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c r="AS262" s="8"/>
      <c r="AT262" s="8"/>
      <c r="AU262" s="8"/>
    </row>
    <row r="263" spans="1:47" ht="15.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c r="AS263" s="8"/>
      <c r="AT263" s="8"/>
      <c r="AU263" s="8"/>
    </row>
    <row r="264" spans="1:47" ht="15.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c r="AO264" s="8"/>
      <c r="AP264" s="8"/>
      <c r="AQ264" s="8"/>
      <c r="AR264" s="8"/>
      <c r="AS264" s="8"/>
      <c r="AT264" s="8"/>
      <c r="AU264" s="8"/>
    </row>
    <row r="265" spans="1:47" ht="15.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c r="AS265" s="8"/>
      <c r="AT265" s="8"/>
      <c r="AU265" s="8"/>
    </row>
    <row r="266" spans="1:47" ht="15.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c r="AS266" s="8"/>
      <c r="AT266" s="8"/>
      <c r="AU266" s="8"/>
    </row>
    <row r="267" spans="1:47" ht="15.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c r="AS267" s="8"/>
      <c r="AT267" s="8"/>
      <c r="AU267" s="8"/>
    </row>
    <row r="268" spans="1:47" ht="15.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c r="AS268" s="8"/>
      <c r="AT268" s="8"/>
      <c r="AU268" s="8"/>
    </row>
    <row r="269" spans="1:47" ht="15.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c r="AP269" s="8"/>
      <c r="AQ269" s="8"/>
      <c r="AR269" s="8"/>
      <c r="AS269" s="8"/>
      <c r="AT269" s="8"/>
      <c r="AU269" s="8"/>
    </row>
    <row r="270" spans="1:47" ht="15.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8"/>
      <c r="AO270" s="8"/>
      <c r="AP270" s="8"/>
      <c r="AQ270" s="8"/>
      <c r="AR270" s="8"/>
      <c r="AS270" s="8"/>
      <c r="AT270" s="8"/>
      <c r="AU270" s="8"/>
    </row>
    <row r="271" spans="1:47" ht="15.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c r="AN271" s="8"/>
      <c r="AO271" s="8"/>
      <c r="AP271" s="8"/>
      <c r="AQ271" s="8"/>
      <c r="AR271" s="8"/>
      <c r="AS271" s="8"/>
      <c r="AT271" s="8"/>
      <c r="AU271" s="8"/>
    </row>
    <row r="272" spans="1:47" ht="15.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c r="AP272" s="8"/>
      <c r="AQ272" s="8"/>
      <c r="AR272" s="8"/>
      <c r="AS272" s="8"/>
      <c r="AT272" s="8"/>
      <c r="AU272" s="8"/>
    </row>
    <row r="273" spans="1:47" ht="15.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c r="AP273" s="8"/>
      <c r="AQ273" s="8"/>
      <c r="AR273" s="8"/>
      <c r="AS273" s="8"/>
      <c r="AT273" s="8"/>
      <c r="AU273" s="8"/>
    </row>
    <row r="274" spans="1:47" ht="15.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c r="AP274" s="8"/>
      <c r="AQ274" s="8"/>
      <c r="AR274" s="8"/>
      <c r="AS274" s="8"/>
      <c r="AT274" s="8"/>
      <c r="AU274" s="8"/>
    </row>
    <row r="275" spans="1:47" ht="15.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c r="AP275" s="8"/>
      <c r="AQ275" s="8"/>
      <c r="AR275" s="8"/>
      <c r="AS275" s="8"/>
      <c r="AT275" s="8"/>
      <c r="AU275" s="8"/>
    </row>
    <row r="276" spans="1:47" ht="15.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c r="AP276" s="8"/>
      <c r="AQ276" s="8"/>
      <c r="AR276" s="8"/>
      <c r="AS276" s="8"/>
      <c r="AT276" s="8"/>
      <c r="AU276" s="8"/>
    </row>
    <row r="277" spans="1:47" ht="15.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c r="AP277" s="8"/>
      <c r="AQ277" s="8"/>
      <c r="AR277" s="8"/>
      <c r="AS277" s="8"/>
      <c r="AT277" s="8"/>
      <c r="AU277" s="8"/>
    </row>
    <row r="278" spans="1:47" ht="15.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c r="AP278" s="8"/>
      <c r="AQ278" s="8"/>
      <c r="AR278" s="8"/>
      <c r="AS278" s="8"/>
      <c r="AT278" s="8"/>
      <c r="AU278" s="8"/>
    </row>
    <row r="279" spans="1:47" ht="15.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c r="AP279" s="8"/>
      <c r="AQ279" s="8"/>
      <c r="AR279" s="8"/>
      <c r="AS279" s="8"/>
      <c r="AT279" s="8"/>
      <c r="AU279" s="8"/>
    </row>
    <row r="280" spans="1:47" ht="15.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c r="AS280" s="8"/>
      <c r="AT280" s="8"/>
      <c r="AU280" s="8"/>
    </row>
    <row r="281" spans="1:47" ht="15.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8"/>
      <c r="AO281" s="8"/>
      <c r="AP281" s="8"/>
      <c r="AQ281" s="8"/>
      <c r="AR281" s="8"/>
      <c r="AS281" s="8"/>
      <c r="AT281" s="8"/>
      <c r="AU281" s="8"/>
    </row>
    <row r="282" spans="1:47" ht="15.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c r="AP282" s="8"/>
      <c r="AQ282" s="8"/>
      <c r="AR282" s="8"/>
      <c r="AS282" s="8"/>
      <c r="AT282" s="8"/>
      <c r="AU282" s="8"/>
    </row>
    <row r="283" spans="1:47" ht="15.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8"/>
      <c r="AO283" s="8"/>
      <c r="AP283" s="8"/>
      <c r="AQ283" s="8"/>
      <c r="AR283" s="8"/>
      <c r="AS283" s="8"/>
      <c r="AT283" s="8"/>
      <c r="AU283" s="8"/>
    </row>
    <row r="284" spans="1:47" ht="15.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c r="AO284" s="8"/>
      <c r="AP284" s="8"/>
      <c r="AQ284" s="8"/>
      <c r="AR284" s="8"/>
      <c r="AS284" s="8"/>
      <c r="AT284" s="8"/>
      <c r="AU284" s="8"/>
    </row>
    <row r="285" spans="1:47" ht="15.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c r="AP285" s="8"/>
      <c r="AQ285" s="8"/>
      <c r="AR285" s="8"/>
      <c r="AS285" s="8"/>
      <c r="AT285" s="8"/>
      <c r="AU285" s="8"/>
    </row>
    <row r="286" spans="1:47" ht="15.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c r="AN286" s="8"/>
      <c r="AO286" s="8"/>
      <c r="AP286" s="8"/>
      <c r="AQ286" s="8"/>
      <c r="AR286" s="8"/>
      <c r="AS286" s="8"/>
      <c r="AT286" s="8"/>
      <c r="AU286" s="8"/>
    </row>
    <row r="287" spans="1:47" ht="15.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c r="AN287" s="8"/>
      <c r="AO287" s="8"/>
      <c r="AP287" s="8"/>
      <c r="AQ287" s="8"/>
      <c r="AR287" s="8"/>
      <c r="AS287" s="8"/>
      <c r="AT287" s="8"/>
      <c r="AU287" s="8"/>
    </row>
    <row r="288" spans="1:47" ht="15.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c r="AP288" s="8"/>
      <c r="AQ288" s="8"/>
      <c r="AR288" s="8"/>
      <c r="AS288" s="8"/>
      <c r="AT288" s="8"/>
      <c r="AU288" s="8"/>
    </row>
    <row r="289" spans="1:47" ht="15.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c r="AN289" s="8"/>
      <c r="AO289" s="8"/>
      <c r="AP289" s="8"/>
      <c r="AQ289" s="8"/>
      <c r="AR289" s="8"/>
      <c r="AS289" s="8"/>
      <c r="AT289" s="8"/>
      <c r="AU289" s="8"/>
    </row>
    <row r="290" spans="1:47" ht="15.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row>
    <row r="291" spans="1:47" ht="15.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row>
    <row r="292" spans="1:47" ht="15.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c r="AN292" s="8"/>
      <c r="AO292" s="8"/>
      <c r="AP292" s="8"/>
      <c r="AQ292" s="8"/>
      <c r="AR292" s="8"/>
      <c r="AS292" s="8"/>
      <c r="AT292" s="8"/>
      <c r="AU292" s="8"/>
    </row>
    <row r="293" spans="1:47" ht="15.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row>
    <row r="294" spans="1:47" ht="15.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c r="AN294" s="8"/>
      <c r="AO294" s="8"/>
      <c r="AP294" s="8"/>
      <c r="AQ294" s="8"/>
      <c r="AR294" s="8"/>
      <c r="AS294" s="8"/>
      <c r="AT294" s="8"/>
      <c r="AU294" s="8"/>
    </row>
    <row r="295" spans="1:47" ht="15.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c r="AN295" s="8"/>
      <c r="AO295" s="8"/>
      <c r="AP295" s="8"/>
      <c r="AQ295" s="8"/>
      <c r="AR295" s="8"/>
      <c r="AS295" s="8"/>
      <c r="AT295" s="8"/>
      <c r="AU295" s="8"/>
    </row>
    <row r="296" spans="1:47" ht="15.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c r="AO296" s="8"/>
      <c r="AP296" s="8"/>
      <c r="AQ296" s="8"/>
      <c r="AR296" s="8"/>
      <c r="AS296" s="8"/>
      <c r="AT296" s="8"/>
      <c r="AU296" s="8"/>
    </row>
    <row r="297" spans="1:47" ht="15.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c r="AN297" s="8"/>
      <c r="AO297" s="8"/>
      <c r="AP297" s="8"/>
      <c r="AQ297" s="8"/>
      <c r="AR297" s="8"/>
      <c r="AS297" s="8"/>
      <c r="AT297" s="8"/>
      <c r="AU297" s="8"/>
    </row>
    <row r="298" spans="1:47" ht="15.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c r="AO298" s="8"/>
      <c r="AP298" s="8"/>
      <c r="AQ298" s="8"/>
      <c r="AR298" s="8"/>
      <c r="AS298" s="8"/>
      <c r="AT298" s="8"/>
      <c r="AU298" s="8"/>
    </row>
    <row r="299" spans="1:47" ht="15.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c r="AN299" s="8"/>
      <c r="AO299" s="8"/>
      <c r="AP299" s="8"/>
      <c r="AQ299" s="8"/>
      <c r="AR299" s="8"/>
      <c r="AS299" s="8"/>
      <c r="AT299" s="8"/>
      <c r="AU299" s="8"/>
    </row>
    <row r="300" spans="1:47" ht="15.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c r="AN300" s="8"/>
      <c r="AO300" s="8"/>
      <c r="AP300" s="8"/>
      <c r="AQ300" s="8"/>
      <c r="AR300" s="8"/>
      <c r="AS300" s="8"/>
      <c r="AT300" s="8"/>
      <c r="AU300" s="8"/>
    </row>
    <row r="301" spans="1:47" ht="15.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c r="AN301" s="8"/>
      <c r="AO301" s="8"/>
      <c r="AP301" s="8"/>
      <c r="AQ301" s="8"/>
      <c r="AR301" s="8"/>
      <c r="AS301" s="8"/>
      <c r="AT301" s="8"/>
      <c r="AU301" s="8"/>
    </row>
    <row r="302" spans="1:47" ht="15.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c r="AN302" s="8"/>
      <c r="AO302" s="8"/>
      <c r="AP302" s="8"/>
      <c r="AQ302" s="8"/>
      <c r="AR302" s="8"/>
      <c r="AS302" s="8"/>
      <c r="AT302" s="8"/>
      <c r="AU302" s="8"/>
    </row>
    <row r="303" spans="1:47" ht="15.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c r="AN303" s="8"/>
      <c r="AO303" s="8"/>
      <c r="AP303" s="8"/>
      <c r="AQ303" s="8"/>
      <c r="AR303" s="8"/>
      <c r="AS303" s="8"/>
      <c r="AT303" s="8"/>
      <c r="AU303" s="8"/>
    </row>
    <row r="304" spans="1:47" ht="15.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c r="AN304" s="8"/>
      <c r="AO304" s="8"/>
      <c r="AP304" s="8"/>
      <c r="AQ304" s="8"/>
      <c r="AR304" s="8"/>
      <c r="AS304" s="8"/>
      <c r="AT304" s="8"/>
      <c r="AU304" s="8"/>
    </row>
    <row r="305" spans="1:47" ht="15.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c r="AN305" s="8"/>
      <c r="AO305" s="8"/>
      <c r="AP305" s="8"/>
      <c r="AQ305" s="8"/>
      <c r="AR305" s="8"/>
      <c r="AS305" s="8"/>
      <c r="AT305" s="8"/>
      <c r="AU305" s="8"/>
    </row>
    <row r="306" spans="1:47" ht="15.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c r="AN306" s="8"/>
      <c r="AO306" s="8"/>
      <c r="AP306" s="8"/>
      <c r="AQ306" s="8"/>
      <c r="AR306" s="8"/>
      <c r="AS306" s="8"/>
      <c r="AT306" s="8"/>
      <c r="AU306" s="8"/>
    </row>
    <row r="307" spans="1:47" ht="15.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c r="AN307" s="8"/>
      <c r="AO307" s="8"/>
      <c r="AP307" s="8"/>
      <c r="AQ307" s="8"/>
      <c r="AR307" s="8"/>
      <c r="AS307" s="8"/>
      <c r="AT307" s="8"/>
      <c r="AU307" s="8"/>
    </row>
    <row r="308" spans="1:47" ht="15.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c r="AN308" s="8"/>
      <c r="AO308" s="8"/>
      <c r="AP308" s="8"/>
      <c r="AQ308" s="8"/>
      <c r="AR308" s="8"/>
      <c r="AS308" s="8"/>
      <c r="AT308" s="8"/>
      <c r="AU308" s="8"/>
    </row>
    <row r="309" spans="1:47" ht="15.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c r="AN309" s="8"/>
      <c r="AO309" s="8"/>
      <c r="AP309" s="8"/>
      <c r="AQ309" s="8"/>
      <c r="AR309" s="8"/>
      <c r="AS309" s="8"/>
      <c r="AT309" s="8"/>
      <c r="AU309" s="8"/>
    </row>
    <row r="310" spans="1:47" ht="15.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c r="AN310" s="8"/>
      <c r="AO310" s="8"/>
      <c r="AP310" s="8"/>
      <c r="AQ310" s="8"/>
      <c r="AR310" s="8"/>
      <c r="AS310" s="8"/>
      <c r="AT310" s="8"/>
      <c r="AU310" s="8"/>
    </row>
    <row r="311" spans="1:47" ht="15.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c r="AO311" s="8"/>
      <c r="AP311" s="8"/>
      <c r="AQ311" s="8"/>
      <c r="AR311" s="8"/>
      <c r="AS311" s="8"/>
      <c r="AT311" s="8"/>
      <c r="AU311" s="8"/>
    </row>
    <row r="312" spans="1:47" ht="15.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c r="AO312" s="8"/>
      <c r="AP312" s="8"/>
      <c r="AQ312" s="8"/>
      <c r="AR312" s="8"/>
      <c r="AS312" s="8"/>
      <c r="AT312" s="8"/>
      <c r="AU312" s="8"/>
    </row>
    <row r="313" spans="1:47" ht="15.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c r="AN313" s="8"/>
      <c r="AO313" s="8"/>
      <c r="AP313" s="8"/>
      <c r="AQ313" s="8"/>
      <c r="AR313" s="8"/>
      <c r="AS313" s="8"/>
      <c r="AT313" s="8"/>
      <c r="AU313" s="8"/>
    </row>
    <row r="314" spans="1:47" ht="15.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c r="AS314" s="8"/>
      <c r="AT314" s="8"/>
      <c r="AU314" s="8"/>
    </row>
    <row r="315" spans="1:47"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c r="AP315" s="8"/>
      <c r="AQ315" s="8"/>
      <c r="AR315" s="8"/>
      <c r="AS315" s="8"/>
      <c r="AT315" s="8"/>
      <c r="AU315" s="8"/>
    </row>
    <row r="316" spans="1:47"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c r="AP316" s="8"/>
      <c r="AQ316" s="8"/>
      <c r="AR316" s="8"/>
      <c r="AS316" s="8"/>
      <c r="AT316" s="8"/>
      <c r="AU316" s="8"/>
    </row>
    <row r="317" spans="1:47"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c r="AS317" s="8"/>
      <c r="AT317" s="8"/>
      <c r="AU317" s="8"/>
    </row>
    <row r="318" spans="1:47"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c r="AP318" s="8"/>
      <c r="AQ318" s="8"/>
      <c r="AR318" s="8"/>
      <c r="AS318" s="8"/>
      <c r="AT318" s="8"/>
      <c r="AU318" s="8"/>
    </row>
    <row r="319" spans="1:47"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c r="AP319" s="8"/>
      <c r="AQ319" s="8"/>
      <c r="AR319" s="8"/>
      <c r="AS319" s="8"/>
      <c r="AT319" s="8"/>
      <c r="AU319" s="8"/>
    </row>
    <row r="320" spans="1:47"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c r="AP320" s="8"/>
      <c r="AQ320" s="8"/>
      <c r="AR320" s="8"/>
      <c r="AS320" s="8"/>
      <c r="AT320" s="8"/>
      <c r="AU320" s="8"/>
    </row>
    <row r="321" spans="1:47"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c r="AO321" s="8"/>
      <c r="AP321" s="8"/>
      <c r="AQ321" s="8"/>
      <c r="AR321" s="8"/>
      <c r="AS321" s="8"/>
      <c r="AT321" s="8"/>
      <c r="AU321" s="8"/>
    </row>
    <row r="322" spans="1:47"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c r="AO322" s="8"/>
      <c r="AP322" s="8"/>
      <c r="AQ322" s="8"/>
      <c r="AR322" s="8"/>
      <c r="AS322" s="8"/>
      <c r="AT322" s="8"/>
      <c r="AU322" s="8"/>
    </row>
    <row r="323" spans="1:47"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c r="AO323" s="8"/>
      <c r="AP323" s="8"/>
      <c r="AQ323" s="8"/>
      <c r="AR323" s="8"/>
      <c r="AS323" s="8"/>
      <c r="AT323" s="8"/>
      <c r="AU323" s="8"/>
    </row>
    <row r="324" spans="1:47"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c r="AO324" s="8"/>
      <c r="AP324" s="8"/>
      <c r="AQ324" s="8"/>
      <c r="AR324" s="8"/>
      <c r="AS324" s="8"/>
      <c r="AT324" s="8"/>
      <c r="AU324" s="8"/>
    </row>
    <row r="325" spans="1:47"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c r="AO325" s="8"/>
      <c r="AP325" s="8"/>
      <c r="AQ325" s="8"/>
      <c r="AR325" s="8"/>
      <c r="AS325" s="8"/>
      <c r="AT325" s="8"/>
      <c r="AU325" s="8"/>
    </row>
    <row r="326" spans="1:47"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c r="AO326" s="8"/>
      <c r="AP326" s="8"/>
      <c r="AQ326" s="8"/>
      <c r="AR326" s="8"/>
      <c r="AS326" s="8"/>
      <c r="AT326" s="8"/>
      <c r="AU326" s="8"/>
    </row>
    <row r="327" spans="1:47"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c r="AO327" s="8"/>
      <c r="AP327" s="8"/>
      <c r="AQ327" s="8"/>
      <c r="AR327" s="8"/>
      <c r="AS327" s="8"/>
      <c r="AT327" s="8"/>
      <c r="AU327" s="8"/>
    </row>
    <row r="328" spans="1:47"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c r="AO328" s="8"/>
      <c r="AP328" s="8"/>
      <c r="AQ328" s="8"/>
      <c r="AR328" s="8"/>
      <c r="AS328" s="8"/>
      <c r="AT328" s="8"/>
      <c r="AU328" s="8"/>
    </row>
    <row r="329" spans="1:47"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c r="AP329" s="8"/>
      <c r="AQ329" s="8"/>
      <c r="AR329" s="8"/>
      <c r="AS329" s="8"/>
      <c r="AT329" s="8"/>
      <c r="AU329" s="8"/>
    </row>
    <row r="330" spans="1:47"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c r="AO330" s="8"/>
      <c r="AP330" s="8"/>
      <c r="AQ330" s="8"/>
      <c r="AR330" s="8"/>
      <c r="AS330" s="8"/>
      <c r="AT330" s="8"/>
      <c r="AU330" s="8"/>
    </row>
    <row r="331" spans="1:47"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c r="AN331" s="8"/>
      <c r="AO331" s="8"/>
      <c r="AP331" s="8"/>
      <c r="AQ331" s="8"/>
      <c r="AR331" s="8"/>
      <c r="AS331" s="8"/>
      <c r="AT331" s="8"/>
      <c r="AU331" s="8"/>
    </row>
    <row r="332" spans="1:47"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c r="AN332" s="8"/>
      <c r="AO332" s="8"/>
      <c r="AP332" s="8"/>
      <c r="AQ332" s="8"/>
      <c r="AR332" s="8"/>
      <c r="AS332" s="8"/>
      <c r="AT332" s="8"/>
      <c r="AU332" s="8"/>
    </row>
    <row r="333" spans="1:47"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c r="AN333" s="8"/>
      <c r="AO333" s="8"/>
      <c r="AP333" s="8"/>
      <c r="AQ333" s="8"/>
      <c r="AR333" s="8"/>
      <c r="AS333" s="8"/>
      <c r="AT333" s="8"/>
      <c r="AU333" s="8"/>
    </row>
    <row r="334" spans="1:47"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c r="AN334" s="8"/>
      <c r="AO334" s="8"/>
      <c r="AP334" s="8"/>
      <c r="AQ334" s="8"/>
      <c r="AR334" s="8"/>
      <c r="AS334" s="8"/>
      <c r="AT334" s="8"/>
      <c r="AU334" s="8"/>
    </row>
    <row r="335" spans="1:47"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c r="AO335" s="8"/>
      <c r="AP335" s="8"/>
      <c r="AQ335" s="8"/>
      <c r="AR335" s="8"/>
      <c r="AS335" s="8"/>
      <c r="AT335" s="8"/>
      <c r="AU335" s="8"/>
    </row>
    <row r="336" spans="1:47"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c r="AN336" s="8"/>
      <c r="AO336" s="8"/>
      <c r="AP336" s="8"/>
      <c r="AQ336" s="8"/>
      <c r="AR336" s="8"/>
      <c r="AS336" s="8"/>
      <c r="AT336" s="8"/>
      <c r="AU336" s="8"/>
    </row>
    <row r="337" spans="1:47"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c r="AO337" s="8"/>
      <c r="AP337" s="8"/>
      <c r="AQ337" s="8"/>
      <c r="AR337" s="8"/>
      <c r="AS337" s="8"/>
      <c r="AT337" s="8"/>
      <c r="AU337" s="8"/>
    </row>
    <row r="338" spans="1:47"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c r="AN338" s="8"/>
      <c r="AO338" s="8"/>
      <c r="AP338" s="8"/>
      <c r="AQ338" s="8"/>
      <c r="AR338" s="8"/>
      <c r="AS338" s="8"/>
      <c r="AT338" s="8"/>
      <c r="AU338" s="8"/>
    </row>
    <row r="339" spans="1:47"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c r="AN339" s="8"/>
      <c r="AO339" s="8"/>
      <c r="AP339" s="8"/>
      <c r="AQ339" s="8"/>
      <c r="AR339" s="8"/>
      <c r="AS339" s="8"/>
      <c r="AT339" s="8"/>
      <c r="AU339" s="8"/>
    </row>
    <row r="340" spans="1:47"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c r="AN340" s="8"/>
      <c r="AO340" s="8"/>
      <c r="AP340" s="8"/>
      <c r="AQ340" s="8"/>
      <c r="AR340" s="8"/>
      <c r="AS340" s="8"/>
      <c r="AT340" s="8"/>
      <c r="AU340" s="8"/>
    </row>
    <row r="341" spans="1:47"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c r="AU341" s="8"/>
    </row>
    <row r="342" spans="1:47"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c r="AP342" s="8"/>
      <c r="AQ342" s="8"/>
      <c r="AR342" s="8"/>
      <c r="AS342" s="8"/>
      <c r="AT342" s="8"/>
      <c r="AU342" s="8"/>
    </row>
    <row r="343" spans="1:47"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c r="AO343" s="8"/>
      <c r="AP343" s="8"/>
      <c r="AQ343" s="8"/>
      <c r="AR343" s="8"/>
      <c r="AS343" s="8"/>
      <c r="AT343" s="8"/>
      <c r="AU343" s="8"/>
    </row>
    <row r="344" spans="1:47"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c r="AN344" s="8"/>
      <c r="AO344" s="8"/>
      <c r="AP344" s="8"/>
      <c r="AQ344" s="8"/>
      <c r="AR344" s="8"/>
      <c r="AS344" s="8"/>
      <c r="AT344" s="8"/>
      <c r="AU344" s="8"/>
    </row>
    <row r="345" spans="1:47"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c r="AN345" s="8"/>
      <c r="AO345" s="8"/>
      <c r="AP345" s="8"/>
      <c r="AQ345" s="8"/>
      <c r="AR345" s="8"/>
      <c r="AS345" s="8"/>
      <c r="AT345" s="8"/>
      <c r="AU345" s="8"/>
    </row>
    <row r="346" spans="1:47"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c r="AN346" s="8"/>
      <c r="AO346" s="8"/>
      <c r="AP346" s="8"/>
      <c r="AQ346" s="8"/>
      <c r="AR346" s="8"/>
      <c r="AS346" s="8"/>
      <c r="AT346" s="8"/>
      <c r="AU346" s="8"/>
    </row>
    <row r="347" spans="1:47"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c r="AN347" s="8"/>
      <c r="AO347" s="8"/>
      <c r="AP347" s="8"/>
      <c r="AQ347" s="8"/>
      <c r="AR347" s="8"/>
      <c r="AS347" s="8"/>
      <c r="AT347" s="8"/>
      <c r="AU347" s="8"/>
    </row>
    <row r="348" spans="1:47"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c r="AN348" s="8"/>
      <c r="AO348" s="8"/>
      <c r="AP348" s="8"/>
      <c r="AQ348" s="8"/>
      <c r="AR348" s="8"/>
      <c r="AS348" s="8"/>
      <c r="AT348" s="8"/>
      <c r="AU348" s="8"/>
    </row>
    <row r="349" spans="1:47"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c r="AN349" s="8"/>
      <c r="AO349" s="8"/>
      <c r="AP349" s="8"/>
      <c r="AQ349" s="8"/>
      <c r="AR349" s="8"/>
      <c r="AS349" s="8"/>
      <c r="AT349" s="8"/>
      <c r="AU349" s="8"/>
    </row>
    <row r="350" spans="1:47"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c r="AN350" s="8"/>
      <c r="AO350" s="8"/>
      <c r="AP350" s="8"/>
      <c r="AQ350" s="8"/>
      <c r="AR350" s="8"/>
      <c r="AS350" s="8"/>
      <c r="AT350" s="8"/>
      <c r="AU350" s="8"/>
    </row>
    <row r="351" spans="1:47"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c r="AN351" s="8"/>
      <c r="AO351" s="8"/>
      <c r="AP351" s="8"/>
      <c r="AQ351" s="8"/>
      <c r="AR351" s="8"/>
      <c r="AS351" s="8"/>
      <c r="AT351" s="8"/>
      <c r="AU351" s="8"/>
    </row>
    <row r="352" spans="1:47"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c r="AN352" s="8"/>
      <c r="AO352" s="8"/>
      <c r="AP352" s="8"/>
      <c r="AQ352" s="8"/>
      <c r="AR352" s="8"/>
      <c r="AS352" s="8"/>
      <c r="AT352" s="8"/>
      <c r="AU352" s="8"/>
    </row>
    <row r="353" spans="1:47"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c r="AN353" s="8"/>
      <c r="AO353" s="8"/>
      <c r="AP353" s="8"/>
      <c r="AQ353" s="8"/>
      <c r="AR353" s="8"/>
      <c r="AS353" s="8"/>
      <c r="AT353" s="8"/>
      <c r="AU353" s="8"/>
    </row>
    <row r="354" spans="1:47"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c r="AO354" s="8"/>
      <c r="AP354" s="8"/>
      <c r="AQ354" s="8"/>
      <c r="AR354" s="8"/>
      <c r="AS354" s="8"/>
      <c r="AT354" s="8"/>
      <c r="AU354" s="8"/>
    </row>
    <row r="355" spans="1:47"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c r="AN355" s="8"/>
      <c r="AO355" s="8"/>
      <c r="AP355" s="8"/>
      <c r="AQ355" s="8"/>
      <c r="AR355" s="8"/>
      <c r="AS355" s="8"/>
      <c r="AT355" s="8"/>
      <c r="AU355" s="8"/>
    </row>
    <row r="356" spans="1:47"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c r="AO356" s="8"/>
      <c r="AP356" s="8"/>
      <c r="AQ356" s="8"/>
      <c r="AR356" s="8"/>
      <c r="AS356" s="8"/>
      <c r="AT356" s="8"/>
      <c r="AU356" s="8"/>
    </row>
    <row r="357" spans="1:47"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c r="AU357" s="8"/>
    </row>
    <row r="358" spans="1:47"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row>
    <row r="359" spans="1:47"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c r="AN359" s="8"/>
      <c r="AO359" s="8"/>
      <c r="AP359" s="8"/>
      <c r="AQ359" s="8"/>
      <c r="AR359" s="8"/>
      <c r="AS359" s="8"/>
      <c r="AT359" s="8"/>
      <c r="AU359" s="8"/>
    </row>
    <row r="360" spans="1:47"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c r="AU360" s="8"/>
    </row>
    <row r="361" spans="1:47"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c r="AN361" s="8"/>
      <c r="AO361" s="8"/>
      <c r="AP361" s="8"/>
      <c r="AQ361" s="8"/>
      <c r="AR361" s="8"/>
      <c r="AS361" s="8"/>
      <c r="AT361" s="8"/>
      <c r="AU361" s="8"/>
    </row>
    <row r="362" spans="1:47"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c r="AO362" s="8"/>
      <c r="AP362" s="8"/>
      <c r="AQ362" s="8"/>
      <c r="AR362" s="8"/>
      <c r="AS362" s="8"/>
      <c r="AT362" s="8"/>
      <c r="AU362" s="8"/>
    </row>
    <row r="363" spans="1:47"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c r="AN363" s="8"/>
      <c r="AO363" s="8"/>
      <c r="AP363" s="8"/>
      <c r="AQ363" s="8"/>
      <c r="AR363" s="8"/>
      <c r="AS363" s="8"/>
      <c r="AT363" s="8"/>
      <c r="AU363" s="8"/>
    </row>
    <row r="364" spans="1:47"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c r="AN364" s="8"/>
      <c r="AO364" s="8"/>
      <c r="AP364" s="8"/>
      <c r="AQ364" s="8"/>
      <c r="AR364" s="8"/>
      <c r="AS364" s="8"/>
      <c r="AT364" s="8"/>
      <c r="AU364" s="8"/>
    </row>
    <row r="365" spans="1:47"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c r="AO365" s="8"/>
      <c r="AP365" s="8"/>
      <c r="AQ365" s="8"/>
      <c r="AR365" s="8"/>
      <c r="AS365" s="8"/>
      <c r="AT365" s="8"/>
      <c r="AU365" s="8"/>
    </row>
    <row r="366" spans="1:47"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c r="AN366" s="8"/>
      <c r="AO366" s="8"/>
      <c r="AP366" s="8"/>
      <c r="AQ366" s="8"/>
      <c r="AR366" s="8"/>
      <c r="AS366" s="8"/>
      <c r="AT366" s="8"/>
      <c r="AU366" s="8"/>
    </row>
    <row r="367" spans="1:47"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c r="AN367" s="8"/>
      <c r="AO367" s="8"/>
      <c r="AP367" s="8"/>
      <c r="AQ367" s="8"/>
      <c r="AR367" s="8"/>
      <c r="AS367" s="8"/>
      <c r="AT367" s="8"/>
      <c r="AU367" s="8"/>
    </row>
    <row r="368" spans="1:47"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c r="AN368" s="8"/>
      <c r="AO368" s="8"/>
      <c r="AP368" s="8"/>
      <c r="AQ368" s="8"/>
      <c r="AR368" s="8"/>
      <c r="AS368" s="8"/>
      <c r="AT368" s="8"/>
      <c r="AU368" s="8"/>
    </row>
    <row r="369" spans="1:47"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c r="AN369" s="8"/>
      <c r="AO369" s="8"/>
      <c r="AP369" s="8"/>
      <c r="AQ369" s="8"/>
      <c r="AR369" s="8"/>
      <c r="AS369" s="8"/>
      <c r="AT369" s="8"/>
      <c r="AU369" s="8"/>
    </row>
    <row r="370" spans="1:47"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c r="AN370" s="8"/>
      <c r="AO370" s="8"/>
      <c r="AP370" s="8"/>
      <c r="AQ370" s="8"/>
      <c r="AR370" s="8"/>
      <c r="AS370" s="8"/>
      <c r="AT370" s="8"/>
      <c r="AU370" s="8"/>
    </row>
    <row r="371" spans="1:47"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c r="AN371" s="8"/>
      <c r="AO371" s="8"/>
      <c r="AP371" s="8"/>
      <c r="AQ371" s="8"/>
      <c r="AR371" s="8"/>
      <c r="AS371" s="8"/>
      <c r="AT371" s="8"/>
      <c r="AU371" s="8"/>
    </row>
    <row r="372" spans="1:47"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c r="AN372" s="8"/>
      <c r="AO372" s="8"/>
      <c r="AP372" s="8"/>
      <c r="AQ372" s="8"/>
      <c r="AR372" s="8"/>
      <c r="AS372" s="8"/>
      <c r="AT372" s="8"/>
      <c r="AU372" s="8"/>
    </row>
    <row r="373" spans="1:47"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c r="AN373" s="8"/>
      <c r="AO373" s="8"/>
      <c r="AP373" s="8"/>
      <c r="AQ373" s="8"/>
      <c r="AR373" s="8"/>
      <c r="AS373" s="8"/>
      <c r="AT373" s="8"/>
      <c r="AU373" s="8"/>
    </row>
    <row r="374" spans="1:47"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c r="AN374" s="8"/>
      <c r="AO374" s="8"/>
      <c r="AP374" s="8"/>
      <c r="AQ374" s="8"/>
      <c r="AR374" s="8"/>
      <c r="AS374" s="8"/>
      <c r="AT374" s="8"/>
      <c r="AU374" s="8"/>
    </row>
    <row r="375" spans="1:47"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c r="AN375" s="8"/>
      <c r="AO375" s="8"/>
      <c r="AP375" s="8"/>
      <c r="AQ375" s="8"/>
      <c r="AR375" s="8"/>
      <c r="AS375" s="8"/>
      <c r="AT375" s="8"/>
      <c r="AU375" s="8"/>
    </row>
    <row r="376" spans="1:47"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c r="AN376" s="8"/>
      <c r="AO376" s="8"/>
      <c r="AP376" s="8"/>
      <c r="AQ376" s="8"/>
      <c r="AR376" s="8"/>
      <c r="AS376" s="8"/>
      <c r="AT376" s="8"/>
      <c r="AU376" s="8"/>
    </row>
    <row r="377" spans="1:47"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c r="AN377" s="8"/>
      <c r="AO377" s="8"/>
      <c r="AP377" s="8"/>
      <c r="AQ377" s="8"/>
      <c r="AR377" s="8"/>
      <c r="AS377" s="8"/>
      <c r="AT377" s="8"/>
      <c r="AU377" s="8"/>
    </row>
    <row r="378" spans="1:47"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c r="AN378" s="8"/>
      <c r="AO378" s="8"/>
      <c r="AP378" s="8"/>
      <c r="AQ378" s="8"/>
      <c r="AR378" s="8"/>
      <c r="AS378" s="8"/>
      <c r="AT378" s="8"/>
      <c r="AU378" s="8"/>
    </row>
    <row r="379" spans="1:47"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c r="AO379" s="8"/>
      <c r="AP379" s="8"/>
      <c r="AQ379" s="8"/>
      <c r="AR379" s="8"/>
      <c r="AS379" s="8"/>
      <c r="AT379" s="8"/>
      <c r="AU379" s="8"/>
    </row>
    <row r="380" spans="1:47"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c r="AN380" s="8"/>
      <c r="AO380" s="8"/>
      <c r="AP380" s="8"/>
      <c r="AQ380" s="8"/>
      <c r="AR380" s="8"/>
      <c r="AS380" s="8"/>
      <c r="AT380" s="8"/>
      <c r="AU380" s="8"/>
    </row>
    <row r="381" spans="1:47"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c r="AO381" s="8"/>
      <c r="AP381" s="8"/>
      <c r="AQ381" s="8"/>
      <c r="AR381" s="8"/>
      <c r="AS381" s="8"/>
      <c r="AT381" s="8"/>
      <c r="AU381" s="8"/>
    </row>
    <row r="382" spans="1:47"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c r="AN382" s="8"/>
      <c r="AO382" s="8"/>
      <c r="AP382" s="8"/>
      <c r="AQ382" s="8"/>
      <c r="AR382" s="8"/>
      <c r="AS382" s="8"/>
      <c r="AT382" s="8"/>
      <c r="AU382" s="8"/>
    </row>
    <row r="383" spans="1:47"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c r="AP383" s="8"/>
      <c r="AQ383" s="8"/>
      <c r="AR383" s="8"/>
      <c r="AS383" s="8"/>
      <c r="AT383" s="8"/>
      <c r="AU383" s="8"/>
    </row>
    <row r="384" spans="1:47"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c r="AS384" s="8"/>
      <c r="AT384" s="8"/>
      <c r="AU384" s="8"/>
    </row>
    <row r="385" spans="1:47"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c r="AS385" s="8"/>
      <c r="AT385" s="8"/>
      <c r="AU385" s="8"/>
    </row>
    <row r="386" spans="1:47"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c r="AN386" s="8"/>
      <c r="AO386" s="8"/>
      <c r="AP386" s="8"/>
      <c r="AQ386" s="8"/>
      <c r="AR386" s="8"/>
      <c r="AS386" s="8"/>
      <c r="AT386" s="8"/>
      <c r="AU386" s="8"/>
    </row>
    <row r="387" spans="1:47"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row>
    <row r="388" spans="1:47"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c r="AO388" s="8"/>
      <c r="AP388" s="8"/>
      <c r="AQ388" s="8"/>
      <c r="AR388" s="8"/>
      <c r="AS388" s="8"/>
      <c r="AT388" s="8"/>
      <c r="AU388" s="8"/>
    </row>
    <row r="389" spans="1:47"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c r="AP389" s="8"/>
      <c r="AQ389" s="8"/>
      <c r="AR389" s="8"/>
      <c r="AS389" s="8"/>
      <c r="AT389" s="8"/>
      <c r="AU389" s="8"/>
    </row>
    <row r="390" spans="1:47"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c r="AO390" s="8"/>
      <c r="AP390" s="8"/>
      <c r="AQ390" s="8"/>
      <c r="AR390" s="8"/>
      <c r="AS390" s="8"/>
      <c r="AT390" s="8"/>
      <c r="AU390" s="8"/>
    </row>
    <row r="391" spans="1:47"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c r="AO391" s="8"/>
      <c r="AP391" s="8"/>
      <c r="AQ391" s="8"/>
      <c r="AR391" s="8"/>
      <c r="AS391" s="8"/>
      <c r="AT391" s="8"/>
      <c r="AU391" s="8"/>
    </row>
    <row r="392" spans="1:47"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c r="AP392" s="8"/>
      <c r="AQ392" s="8"/>
      <c r="AR392" s="8"/>
      <c r="AS392" s="8"/>
      <c r="AT392" s="8"/>
      <c r="AU392" s="8"/>
    </row>
    <row r="393" spans="1:47"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c r="AS393" s="8"/>
      <c r="AT393" s="8"/>
      <c r="AU393" s="8"/>
    </row>
    <row r="394" spans="1:47"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row>
    <row r="395" spans="1:47"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c r="AS395" s="8"/>
      <c r="AT395" s="8"/>
      <c r="AU395" s="8"/>
    </row>
    <row r="396" spans="1:47"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c r="AS396" s="8"/>
      <c r="AT396" s="8"/>
      <c r="AU396" s="8"/>
    </row>
    <row r="397" spans="1:47"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c r="AS397" s="8"/>
      <c r="AT397" s="8"/>
      <c r="AU397" s="8"/>
    </row>
    <row r="398" spans="1:47"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c r="AO398" s="8"/>
      <c r="AP398" s="8"/>
      <c r="AQ398" s="8"/>
      <c r="AR398" s="8"/>
      <c r="AS398" s="8"/>
      <c r="AT398" s="8"/>
      <c r="AU398" s="8"/>
    </row>
    <row r="399" spans="1:47"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c r="AO399" s="8"/>
      <c r="AP399" s="8"/>
      <c r="AQ399" s="8"/>
      <c r="AR399" s="8"/>
      <c r="AS399" s="8"/>
      <c r="AT399" s="8"/>
      <c r="AU399" s="8"/>
    </row>
    <row r="400" spans="1:47"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c r="AN400" s="8"/>
      <c r="AO400" s="8"/>
      <c r="AP400" s="8"/>
      <c r="AQ400" s="8"/>
      <c r="AR400" s="8"/>
      <c r="AS400" s="8"/>
      <c r="AT400" s="8"/>
      <c r="AU400" s="8"/>
    </row>
    <row r="401" spans="1:47"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c r="AN401" s="8"/>
      <c r="AO401" s="8"/>
      <c r="AP401" s="8"/>
      <c r="AQ401" s="8"/>
      <c r="AR401" s="8"/>
      <c r="AS401" s="8"/>
      <c r="AT401" s="8"/>
      <c r="AU401" s="8"/>
    </row>
    <row r="402" spans="1:47"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c r="AO402" s="8"/>
      <c r="AP402" s="8"/>
      <c r="AQ402" s="8"/>
      <c r="AR402" s="8"/>
      <c r="AS402" s="8"/>
      <c r="AT402" s="8"/>
      <c r="AU402" s="8"/>
    </row>
    <row r="403" spans="1:47"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c r="AN403" s="8"/>
      <c r="AO403" s="8"/>
      <c r="AP403" s="8"/>
      <c r="AQ403" s="8"/>
      <c r="AR403" s="8"/>
      <c r="AS403" s="8"/>
      <c r="AT403" s="8"/>
      <c r="AU403" s="8"/>
    </row>
    <row r="404" spans="1:47"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c r="AP404" s="8"/>
      <c r="AQ404" s="8"/>
      <c r="AR404" s="8"/>
      <c r="AS404" s="8"/>
      <c r="AT404" s="8"/>
      <c r="AU404" s="8"/>
    </row>
    <row r="405" spans="1:47"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8"/>
      <c r="AP405" s="8"/>
      <c r="AQ405" s="8"/>
      <c r="AR405" s="8"/>
      <c r="AS405" s="8"/>
      <c r="AT405" s="8"/>
      <c r="AU405" s="8"/>
    </row>
    <row r="406" spans="1:47"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c r="AN406" s="8"/>
      <c r="AO406" s="8"/>
      <c r="AP406" s="8"/>
      <c r="AQ406" s="8"/>
      <c r="AR406" s="8"/>
      <c r="AS406" s="8"/>
      <c r="AT406" s="8"/>
      <c r="AU406" s="8"/>
    </row>
    <row r="407" spans="1:47"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c r="AP407" s="8"/>
      <c r="AQ407" s="8"/>
      <c r="AR407" s="8"/>
      <c r="AS407" s="8"/>
      <c r="AT407" s="8"/>
      <c r="AU407" s="8"/>
    </row>
    <row r="408" spans="1:47"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c r="AP408" s="8"/>
      <c r="AQ408" s="8"/>
      <c r="AR408" s="8"/>
      <c r="AS408" s="8"/>
      <c r="AT408" s="8"/>
      <c r="AU408" s="8"/>
    </row>
    <row r="409" spans="1:47"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c r="AP409" s="8"/>
      <c r="AQ409" s="8"/>
      <c r="AR409" s="8"/>
      <c r="AS409" s="8"/>
      <c r="AT409" s="8"/>
      <c r="AU409" s="8"/>
    </row>
    <row r="410" spans="1:47"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c r="AO410" s="8"/>
      <c r="AP410" s="8"/>
      <c r="AQ410" s="8"/>
      <c r="AR410" s="8"/>
      <c r="AS410" s="8"/>
      <c r="AT410" s="8"/>
      <c r="AU410" s="8"/>
    </row>
    <row r="411" spans="1:47"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8"/>
      <c r="AP411" s="8"/>
      <c r="AQ411" s="8"/>
      <c r="AR411" s="8"/>
      <c r="AS411" s="8"/>
      <c r="AT411" s="8"/>
      <c r="AU411" s="8"/>
    </row>
    <row r="412" spans="1:47"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c r="AP412" s="8"/>
      <c r="AQ412" s="8"/>
      <c r="AR412" s="8"/>
      <c r="AS412" s="8"/>
      <c r="AT412" s="8"/>
      <c r="AU412" s="8"/>
    </row>
    <row r="413" spans="1:47"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c r="AP413" s="8"/>
      <c r="AQ413" s="8"/>
      <c r="AR413" s="8"/>
      <c r="AS413" s="8"/>
      <c r="AT413" s="8"/>
      <c r="AU413" s="8"/>
    </row>
    <row r="414" spans="1:47"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c r="AO414" s="8"/>
      <c r="AP414" s="8"/>
      <c r="AQ414" s="8"/>
      <c r="AR414" s="8"/>
      <c r="AS414" s="8"/>
      <c r="AT414" s="8"/>
      <c r="AU414" s="8"/>
    </row>
    <row r="415" spans="1:47"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c r="AS415" s="8"/>
      <c r="AT415" s="8"/>
      <c r="AU415" s="8"/>
    </row>
    <row r="416" spans="1:47"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c r="AO416" s="8"/>
      <c r="AP416" s="8"/>
      <c r="AQ416" s="8"/>
      <c r="AR416" s="8"/>
      <c r="AS416" s="8"/>
      <c r="AT416" s="8"/>
      <c r="AU416" s="8"/>
    </row>
    <row r="417" spans="1:47"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c r="AN417" s="8"/>
      <c r="AO417" s="8"/>
      <c r="AP417" s="8"/>
      <c r="AQ417" s="8"/>
      <c r="AR417" s="8"/>
      <c r="AS417" s="8"/>
      <c r="AT417" s="8"/>
      <c r="AU417" s="8"/>
    </row>
    <row r="418" spans="1:47"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c r="AN418" s="8"/>
      <c r="AO418" s="8"/>
      <c r="AP418" s="8"/>
      <c r="AQ418" s="8"/>
      <c r="AR418" s="8"/>
      <c r="AS418" s="8"/>
      <c r="AT418" s="8"/>
      <c r="AU418" s="8"/>
    </row>
    <row r="419" spans="1:47"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c r="AN419" s="8"/>
      <c r="AO419" s="8"/>
      <c r="AP419" s="8"/>
      <c r="AQ419" s="8"/>
      <c r="AR419" s="8"/>
      <c r="AS419" s="8"/>
      <c r="AT419" s="8"/>
      <c r="AU419" s="8"/>
    </row>
    <row r="420" spans="1:47"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c r="AN420" s="8"/>
      <c r="AO420" s="8"/>
      <c r="AP420" s="8"/>
      <c r="AQ420" s="8"/>
      <c r="AR420" s="8"/>
      <c r="AS420" s="8"/>
      <c r="AT420" s="8"/>
      <c r="AU420" s="8"/>
    </row>
    <row r="421" spans="1:47"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c r="AN421" s="8"/>
      <c r="AO421" s="8"/>
      <c r="AP421" s="8"/>
      <c r="AQ421" s="8"/>
      <c r="AR421" s="8"/>
      <c r="AS421" s="8"/>
      <c r="AT421" s="8"/>
      <c r="AU421" s="8"/>
    </row>
    <row r="422" spans="1:47"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c r="AN422" s="8"/>
      <c r="AO422" s="8"/>
      <c r="AP422" s="8"/>
      <c r="AQ422" s="8"/>
      <c r="AR422" s="8"/>
      <c r="AS422" s="8"/>
      <c r="AT422" s="8"/>
      <c r="AU422" s="8"/>
    </row>
    <row r="423" spans="1:47"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c r="AS423" s="8"/>
      <c r="AT423" s="8"/>
      <c r="AU423" s="8"/>
    </row>
    <row r="424" spans="1:47"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c r="AU424" s="8"/>
    </row>
    <row r="425" spans="1:47"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c r="AN425" s="8"/>
      <c r="AO425" s="8"/>
      <c r="AP425" s="8"/>
      <c r="AQ425" s="8"/>
      <c r="AR425" s="8"/>
      <c r="AS425" s="8"/>
      <c r="AT425" s="8"/>
      <c r="AU425" s="8"/>
    </row>
    <row r="426" spans="1:47"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c r="AS426" s="8"/>
      <c r="AT426" s="8"/>
      <c r="AU426" s="8"/>
    </row>
    <row r="427" spans="1:47"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c r="AN427" s="8"/>
      <c r="AO427" s="8"/>
      <c r="AP427" s="8"/>
      <c r="AQ427" s="8"/>
      <c r="AR427" s="8"/>
      <c r="AS427" s="8"/>
      <c r="AT427" s="8"/>
      <c r="AU427" s="8"/>
    </row>
    <row r="428" spans="1:47"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c r="AO428" s="8"/>
      <c r="AP428" s="8"/>
      <c r="AQ428" s="8"/>
      <c r="AR428" s="8"/>
      <c r="AS428" s="8"/>
      <c r="AT428" s="8"/>
      <c r="AU428" s="8"/>
    </row>
    <row r="429" spans="1:47"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8"/>
      <c r="AP429" s="8"/>
      <c r="AQ429" s="8"/>
      <c r="AR429" s="8"/>
      <c r="AS429" s="8"/>
      <c r="AT429" s="8"/>
      <c r="AU429" s="8"/>
    </row>
    <row r="430" spans="1:47"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c r="AN430" s="8"/>
      <c r="AO430" s="8"/>
      <c r="AP430" s="8"/>
      <c r="AQ430" s="8"/>
      <c r="AR430" s="8"/>
      <c r="AS430" s="8"/>
      <c r="AT430" s="8"/>
      <c r="AU430" s="8"/>
    </row>
    <row r="431" spans="1:47"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c r="AO431" s="8"/>
      <c r="AP431" s="8"/>
      <c r="AQ431" s="8"/>
      <c r="AR431" s="8"/>
      <c r="AS431" s="8"/>
      <c r="AT431" s="8"/>
      <c r="AU431" s="8"/>
    </row>
    <row r="432" spans="1:47"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c r="AO432" s="8"/>
      <c r="AP432" s="8"/>
      <c r="AQ432" s="8"/>
      <c r="AR432" s="8"/>
      <c r="AS432" s="8"/>
      <c r="AT432" s="8"/>
      <c r="AU432" s="8"/>
    </row>
    <row r="433" spans="1:47"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c r="AN433" s="8"/>
      <c r="AO433" s="8"/>
      <c r="AP433" s="8"/>
      <c r="AQ433" s="8"/>
      <c r="AR433" s="8"/>
      <c r="AS433" s="8"/>
      <c r="AT433" s="8"/>
      <c r="AU433" s="8"/>
    </row>
    <row r="434" spans="1:47"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c r="AN434" s="8"/>
      <c r="AO434" s="8"/>
      <c r="AP434" s="8"/>
      <c r="AQ434" s="8"/>
      <c r="AR434" s="8"/>
      <c r="AS434" s="8"/>
      <c r="AT434" s="8"/>
      <c r="AU434" s="8"/>
    </row>
    <row r="435" spans="1:47"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c r="AO435" s="8"/>
      <c r="AP435" s="8"/>
      <c r="AQ435" s="8"/>
      <c r="AR435" s="8"/>
      <c r="AS435" s="8"/>
      <c r="AT435" s="8"/>
      <c r="AU435" s="8"/>
    </row>
    <row r="436" spans="1:47"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c r="AO436" s="8"/>
      <c r="AP436" s="8"/>
      <c r="AQ436" s="8"/>
      <c r="AR436" s="8"/>
      <c r="AS436" s="8"/>
      <c r="AT436" s="8"/>
      <c r="AU436" s="8"/>
    </row>
    <row r="437" spans="1:47"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c r="AN437" s="8"/>
      <c r="AO437" s="8"/>
      <c r="AP437" s="8"/>
      <c r="AQ437" s="8"/>
      <c r="AR437" s="8"/>
      <c r="AS437" s="8"/>
      <c r="AT437" s="8"/>
      <c r="AU437" s="8"/>
    </row>
    <row r="438" spans="1:47"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c r="AN438" s="8"/>
      <c r="AO438" s="8"/>
      <c r="AP438" s="8"/>
      <c r="AQ438" s="8"/>
      <c r="AR438" s="8"/>
      <c r="AS438" s="8"/>
      <c r="AT438" s="8"/>
      <c r="AU438" s="8"/>
    </row>
    <row r="439" spans="1:47"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c r="AN439" s="8"/>
      <c r="AO439" s="8"/>
      <c r="AP439" s="8"/>
      <c r="AQ439" s="8"/>
      <c r="AR439" s="8"/>
      <c r="AS439" s="8"/>
      <c r="AT439" s="8"/>
      <c r="AU439" s="8"/>
    </row>
    <row r="440" spans="1:47"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c r="AN440" s="8"/>
      <c r="AO440" s="8"/>
      <c r="AP440" s="8"/>
      <c r="AQ440" s="8"/>
      <c r="AR440" s="8"/>
      <c r="AS440" s="8"/>
      <c r="AT440" s="8"/>
      <c r="AU440" s="8"/>
    </row>
    <row r="441" spans="1:47"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c r="AN441" s="8"/>
      <c r="AO441" s="8"/>
      <c r="AP441" s="8"/>
      <c r="AQ441" s="8"/>
      <c r="AR441" s="8"/>
      <c r="AS441" s="8"/>
      <c r="AT441" s="8"/>
      <c r="AU441" s="8"/>
    </row>
    <row r="442" spans="1:47"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c r="AN442" s="8"/>
      <c r="AO442" s="8"/>
      <c r="AP442" s="8"/>
      <c r="AQ442" s="8"/>
      <c r="AR442" s="8"/>
      <c r="AS442" s="8"/>
      <c r="AT442" s="8"/>
      <c r="AU442" s="8"/>
    </row>
    <row r="443" spans="1:47"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c r="AN443" s="8"/>
      <c r="AO443" s="8"/>
      <c r="AP443" s="8"/>
      <c r="AQ443" s="8"/>
      <c r="AR443" s="8"/>
      <c r="AS443" s="8"/>
      <c r="AT443" s="8"/>
      <c r="AU443" s="8"/>
    </row>
    <row r="444" spans="1:47"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c r="AN444" s="8"/>
      <c r="AO444" s="8"/>
      <c r="AP444" s="8"/>
      <c r="AQ444" s="8"/>
      <c r="AR444" s="8"/>
      <c r="AS444" s="8"/>
      <c r="AT444" s="8"/>
      <c r="AU444" s="8"/>
    </row>
    <row r="445" spans="1:47"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c r="AN445" s="8"/>
      <c r="AO445" s="8"/>
      <c r="AP445" s="8"/>
      <c r="AQ445" s="8"/>
      <c r="AR445" s="8"/>
      <c r="AS445" s="8"/>
      <c r="AT445" s="8"/>
      <c r="AU445" s="8"/>
    </row>
    <row r="446" spans="1:47"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c r="AN446" s="8"/>
      <c r="AO446" s="8"/>
      <c r="AP446" s="8"/>
      <c r="AQ446" s="8"/>
      <c r="AR446" s="8"/>
      <c r="AS446" s="8"/>
      <c r="AT446" s="8"/>
      <c r="AU446" s="8"/>
    </row>
    <row r="447" spans="1:47"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c r="AN447" s="8"/>
      <c r="AO447" s="8"/>
      <c r="AP447" s="8"/>
      <c r="AQ447" s="8"/>
      <c r="AR447" s="8"/>
      <c r="AS447" s="8"/>
      <c r="AT447" s="8"/>
      <c r="AU447" s="8"/>
    </row>
    <row r="448" spans="1:47"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c r="AN448" s="8"/>
      <c r="AO448" s="8"/>
      <c r="AP448" s="8"/>
      <c r="AQ448" s="8"/>
      <c r="AR448" s="8"/>
      <c r="AS448" s="8"/>
      <c r="AT448" s="8"/>
      <c r="AU448" s="8"/>
    </row>
    <row r="449" spans="1:47"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c r="AN449" s="8"/>
      <c r="AO449" s="8"/>
      <c r="AP449" s="8"/>
      <c r="AQ449" s="8"/>
      <c r="AR449" s="8"/>
      <c r="AS449" s="8"/>
      <c r="AT449" s="8"/>
      <c r="AU449" s="8"/>
    </row>
    <row r="450" spans="1:47"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c r="AN450" s="8"/>
      <c r="AO450" s="8"/>
      <c r="AP450" s="8"/>
      <c r="AQ450" s="8"/>
      <c r="AR450" s="8"/>
      <c r="AS450" s="8"/>
      <c r="AT450" s="8"/>
      <c r="AU450" s="8"/>
    </row>
    <row r="451" spans="1:47"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c r="AN451" s="8"/>
      <c r="AO451" s="8"/>
      <c r="AP451" s="8"/>
      <c r="AQ451" s="8"/>
      <c r="AR451" s="8"/>
      <c r="AS451" s="8"/>
      <c r="AT451" s="8"/>
      <c r="AU451" s="8"/>
    </row>
    <row r="452" spans="1:47"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c r="AN452" s="8"/>
      <c r="AO452" s="8"/>
      <c r="AP452" s="8"/>
      <c r="AQ452" s="8"/>
      <c r="AR452" s="8"/>
      <c r="AS452" s="8"/>
      <c r="AT452" s="8"/>
      <c r="AU452" s="8"/>
    </row>
    <row r="453" spans="1:47"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c r="AN453" s="8"/>
      <c r="AO453" s="8"/>
      <c r="AP453" s="8"/>
      <c r="AQ453" s="8"/>
      <c r="AR453" s="8"/>
      <c r="AS453" s="8"/>
      <c r="AT453" s="8"/>
      <c r="AU453" s="8"/>
    </row>
    <row r="454" spans="1:47"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c r="AN454" s="8"/>
      <c r="AO454" s="8"/>
      <c r="AP454" s="8"/>
      <c r="AQ454" s="8"/>
      <c r="AR454" s="8"/>
      <c r="AS454" s="8"/>
      <c r="AT454" s="8"/>
      <c r="AU454" s="8"/>
    </row>
    <row r="455" spans="1:47"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c r="AN455" s="8"/>
      <c r="AO455" s="8"/>
      <c r="AP455" s="8"/>
      <c r="AQ455" s="8"/>
      <c r="AR455" s="8"/>
      <c r="AS455" s="8"/>
      <c r="AT455" s="8"/>
      <c r="AU455" s="8"/>
    </row>
    <row r="456" spans="1:47"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c r="AN456" s="8"/>
      <c r="AO456" s="8"/>
      <c r="AP456" s="8"/>
      <c r="AQ456" s="8"/>
      <c r="AR456" s="8"/>
      <c r="AS456" s="8"/>
      <c r="AT456" s="8"/>
      <c r="AU456" s="8"/>
    </row>
    <row r="457" spans="1:47"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c r="AN457" s="8"/>
      <c r="AO457" s="8"/>
      <c r="AP457" s="8"/>
      <c r="AQ457" s="8"/>
      <c r="AR457" s="8"/>
      <c r="AS457" s="8"/>
      <c r="AT457" s="8"/>
      <c r="AU457" s="8"/>
    </row>
    <row r="458" spans="1:47"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c r="AN458" s="8"/>
      <c r="AO458" s="8"/>
      <c r="AP458" s="8"/>
      <c r="AQ458" s="8"/>
      <c r="AR458" s="8"/>
      <c r="AS458" s="8"/>
      <c r="AT458" s="8"/>
      <c r="AU458" s="8"/>
    </row>
    <row r="459" spans="1:47"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c r="AN459" s="8"/>
      <c r="AO459" s="8"/>
      <c r="AP459" s="8"/>
      <c r="AQ459" s="8"/>
      <c r="AR459" s="8"/>
      <c r="AS459" s="8"/>
      <c r="AT459" s="8"/>
      <c r="AU459" s="8"/>
    </row>
    <row r="460" spans="1:47"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c r="AN460" s="8"/>
      <c r="AO460" s="8"/>
      <c r="AP460" s="8"/>
      <c r="AQ460" s="8"/>
      <c r="AR460" s="8"/>
      <c r="AS460" s="8"/>
      <c r="AT460" s="8"/>
      <c r="AU460" s="8"/>
    </row>
    <row r="461" spans="1:47"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c r="AN461" s="8"/>
      <c r="AO461" s="8"/>
      <c r="AP461" s="8"/>
      <c r="AQ461" s="8"/>
      <c r="AR461" s="8"/>
      <c r="AS461" s="8"/>
      <c r="AT461" s="8"/>
      <c r="AU461" s="8"/>
    </row>
    <row r="462" spans="1:47"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c r="AN462" s="8"/>
      <c r="AO462" s="8"/>
      <c r="AP462" s="8"/>
      <c r="AQ462" s="8"/>
      <c r="AR462" s="8"/>
      <c r="AS462" s="8"/>
      <c r="AT462" s="8"/>
      <c r="AU462" s="8"/>
    </row>
    <row r="463" spans="1:47"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c r="AN463" s="8"/>
      <c r="AO463" s="8"/>
      <c r="AP463" s="8"/>
      <c r="AQ463" s="8"/>
      <c r="AR463" s="8"/>
      <c r="AS463" s="8"/>
      <c r="AT463" s="8"/>
      <c r="AU463" s="8"/>
    </row>
    <row r="464" spans="1:47"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c r="AN464" s="8"/>
      <c r="AO464" s="8"/>
      <c r="AP464" s="8"/>
      <c r="AQ464" s="8"/>
      <c r="AR464" s="8"/>
      <c r="AS464" s="8"/>
      <c r="AT464" s="8"/>
      <c r="AU464" s="8"/>
    </row>
    <row r="465" spans="1:47"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c r="AN465" s="8"/>
      <c r="AO465" s="8"/>
      <c r="AP465" s="8"/>
      <c r="AQ465" s="8"/>
      <c r="AR465" s="8"/>
      <c r="AS465" s="8"/>
      <c r="AT465" s="8"/>
      <c r="AU465" s="8"/>
    </row>
    <row r="466" spans="1:47"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c r="AN466" s="8"/>
      <c r="AO466" s="8"/>
      <c r="AP466" s="8"/>
      <c r="AQ466" s="8"/>
      <c r="AR466" s="8"/>
      <c r="AS466" s="8"/>
      <c r="AT466" s="8"/>
      <c r="AU466" s="8"/>
    </row>
    <row r="467" spans="1:47"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c r="AN467" s="8"/>
      <c r="AO467" s="8"/>
      <c r="AP467" s="8"/>
      <c r="AQ467" s="8"/>
      <c r="AR467" s="8"/>
      <c r="AS467" s="8"/>
      <c r="AT467" s="8"/>
      <c r="AU467" s="8"/>
    </row>
    <row r="468" spans="1:47"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c r="AN468" s="8"/>
      <c r="AO468" s="8"/>
      <c r="AP468" s="8"/>
      <c r="AQ468" s="8"/>
      <c r="AR468" s="8"/>
      <c r="AS468" s="8"/>
      <c r="AT468" s="8"/>
      <c r="AU468" s="8"/>
    </row>
    <row r="469" spans="1:47"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c r="AN469" s="8"/>
      <c r="AO469" s="8"/>
      <c r="AP469" s="8"/>
      <c r="AQ469" s="8"/>
      <c r="AR469" s="8"/>
      <c r="AS469" s="8"/>
      <c r="AT469" s="8"/>
      <c r="AU469" s="8"/>
    </row>
    <row r="470" spans="1:47"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c r="AN470" s="8"/>
      <c r="AO470" s="8"/>
      <c r="AP470" s="8"/>
      <c r="AQ470" s="8"/>
      <c r="AR470" s="8"/>
      <c r="AS470" s="8"/>
      <c r="AT470" s="8"/>
      <c r="AU470" s="8"/>
    </row>
    <row r="471" spans="1:47"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c r="AN471" s="8"/>
      <c r="AO471" s="8"/>
      <c r="AP471" s="8"/>
      <c r="AQ471" s="8"/>
      <c r="AR471" s="8"/>
      <c r="AS471" s="8"/>
      <c r="AT471" s="8"/>
      <c r="AU471" s="8"/>
    </row>
    <row r="472" spans="1:47"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c r="AN472" s="8"/>
      <c r="AO472" s="8"/>
      <c r="AP472" s="8"/>
      <c r="AQ472" s="8"/>
      <c r="AR472" s="8"/>
      <c r="AS472" s="8"/>
      <c r="AT472" s="8"/>
      <c r="AU472" s="8"/>
    </row>
    <row r="473" spans="1:47"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c r="AN473" s="8"/>
      <c r="AO473" s="8"/>
      <c r="AP473" s="8"/>
      <c r="AQ473" s="8"/>
      <c r="AR473" s="8"/>
      <c r="AS473" s="8"/>
      <c r="AT473" s="8"/>
      <c r="AU473" s="8"/>
    </row>
    <row r="474" spans="1:47"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c r="AN474" s="8"/>
      <c r="AO474" s="8"/>
      <c r="AP474" s="8"/>
      <c r="AQ474" s="8"/>
      <c r="AR474" s="8"/>
      <c r="AS474" s="8"/>
      <c r="AT474" s="8"/>
      <c r="AU474" s="8"/>
    </row>
    <row r="475" spans="1:47"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c r="AN475" s="8"/>
      <c r="AO475" s="8"/>
      <c r="AP475" s="8"/>
      <c r="AQ475" s="8"/>
      <c r="AR475" s="8"/>
      <c r="AS475" s="8"/>
      <c r="AT475" s="8"/>
      <c r="AU475" s="8"/>
    </row>
    <row r="476" spans="1:47"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c r="AN476" s="8"/>
      <c r="AO476" s="8"/>
      <c r="AP476" s="8"/>
      <c r="AQ476" s="8"/>
      <c r="AR476" s="8"/>
      <c r="AS476" s="8"/>
      <c r="AT476" s="8"/>
      <c r="AU476" s="8"/>
    </row>
    <row r="477" spans="1:47"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c r="AN477" s="8"/>
      <c r="AO477" s="8"/>
      <c r="AP477" s="8"/>
      <c r="AQ477" s="8"/>
      <c r="AR477" s="8"/>
      <c r="AS477" s="8"/>
      <c r="AT477" s="8"/>
      <c r="AU477" s="8"/>
    </row>
    <row r="478" spans="1:47"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c r="AN478" s="8"/>
      <c r="AO478" s="8"/>
      <c r="AP478" s="8"/>
      <c r="AQ478" s="8"/>
      <c r="AR478" s="8"/>
      <c r="AS478" s="8"/>
      <c r="AT478" s="8"/>
      <c r="AU478" s="8"/>
    </row>
    <row r="479" spans="1:47"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c r="AN479" s="8"/>
      <c r="AO479" s="8"/>
      <c r="AP479" s="8"/>
      <c r="AQ479" s="8"/>
      <c r="AR479" s="8"/>
      <c r="AS479" s="8"/>
      <c r="AT479" s="8"/>
      <c r="AU479" s="8"/>
    </row>
    <row r="480" spans="1:47"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c r="AN480" s="8"/>
      <c r="AO480" s="8"/>
      <c r="AP480" s="8"/>
      <c r="AQ480" s="8"/>
      <c r="AR480" s="8"/>
      <c r="AS480" s="8"/>
      <c r="AT480" s="8"/>
      <c r="AU480" s="8"/>
    </row>
    <row r="481" spans="1:47"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c r="AN481" s="8"/>
      <c r="AO481" s="8"/>
      <c r="AP481" s="8"/>
      <c r="AQ481" s="8"/>
      <c r="AR481" s="8"/>
      <c r="AS481" s="8"/>
      <c r="AT481" s="8"/>
      <c r="AU481" s="8"/>
    </row>
    <row r="482" spans="1:47"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c r="AN482" s="8"/>
      <c r="AO482" s="8"/>
      <c r="AP482" s="8"/>
      <c r="AQ482" s="8"/>
      <c r="AR482" s="8"/>
      <c r="AS482" s="8"/>
      <c r="AT482" s="8"/>
      <c r="AU482" s="8"/>
    </row>
    <row r="483" spans="1:47"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c r="AN483" s="8"/>
      <c r="AO483" s="8"/>
      <c r="AP483" s="8"/>
      <c r="AQ483" s="8"/>
      <c r="AR483" s="8"/>
      <c r="AS483" s="8"/>
      <c r="AT483" s="8"/>
      <c r="AU483" s="8"/>
    </row>
    <row r="484" spans="1:47"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c r="AN484" s="8"/>
      <c r="AO484" s="8"/>
      <c r="AP484" s="8"/>
      <c r="AQ484" s="8"/>
      <c r="AR484" s="8"/>
      <c r="AS484" s="8"/>
      <c r="AT484" s="8"/>
      <c r="AU484" s="8"/>
    </row>
    <row r="485" spans="1:47"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c r="AU485" s="8"/>
    </row>
    <row r="486" spans="1:47"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c r="AN486" s="8"/>
      <c r="AO486" s="8"/>
      <c r="AP486" s="8"/>
      <c r="AQ486" s="8"/>
      <c r="AR486" s="8"/>
      <c r="AS486" s="8"/>
      <c r="AT486" s="8"/>
      <c r="AU486" s="8"/>
    </row>
    <row r="487" spans="1:47"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c r="AS487" s="8"/>
      <c r="AT487" s="8"/>
      <c r="AU487" s="8"/>
    </row>
    <row r="488" spans="1:47"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c r="AN488" s="8"/>
      <c r="AO488" s="8"/>
      <c r="AP488" s="8"/>
      <c r="AQ488" s="8"/>
      <c r="AR488" s="8"/>
      <c r="AS488" s="8"/>
      <c r="AT488" s="8"/>
      <c r="AU488" s="8"/>
    </row>
    <row r="489" spans="1:47"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c r="AN489" s="8"/>
      <c r="AO489" s="8"/>
      <c r="AP489" s="8"/>
      <c r="AQ489" s="8"/>
      <c r="AR489" s="8"/>
      <c r="AS489" s="8"/>
      <c r="AT489" s="8"/>
      <c r="AU489" s="8"/>
    </row>
    <row r="490" spans="1:47"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c r="AN490" s="8"/>
      <c r="AO490" s="8"/>
      <c r="AP490" s="8"/>
      <c r="AQ490" s="8"/>
      <c r="AR490" s="8"/>
      <c r="AS490" s="8"/>
      <c r="AT490" s="8"/>
      <c r="AU490" s="8"/>
    </row>
    <row r="491" spans="1:47"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c r="AN491" s="8"/>
      <c r="AO491" s="8"/>
      <c r="AP491" s="8"/>
      <c r="AQ491" s="8"/>
      <c r="AR491" s="8"/>
      <c r="AS491" s="8"/>
      <c r="AT491" s="8"/>
      <c r="AU491" s="8"/>
    </row>
    <row r="492" spans="1:47"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c r="AN492" s="8"/>
      <c r="AO492" s="8"/>
      <c r="AP492" s="8"/>
      <c r="AQ492" s="8"/>
      <c r="AR492" s="8"/>
      <c r="AS492" s="8"/>
      <c r="AT492" s="8"/>
      <c r="AU492" s="8"/>
    </row>
    <row r="493" spans="1:47"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c r="AN493" s="8"/>
      <c r="AO493" s="8"/>
      <c r="AP493" s="8"/>
      <c r="AQ493" s="8"/>
      <c r="AR493" s="8"/>
      <c r="AS493" s="8"/>
      <c r="AT493" s="8"/>
      <c r="AU493" s="8"/>
    </row>
    <row r="494" spans="1:47"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c r="AN494" s="8"/>
      <c r="AO494" s="8"/>
      <c r="AP494" s="8"/>
      <c r="AQ494" s="8"/>
      <c r="AR494" s="8"/>
      <c r="AS494" s="8"/>
      <c r="AT494" s="8"/>
      <c r="AU494" s="8"/>
    </row>
    <row r="495" spans="1:47"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c r="AN495" s="8"/>
      <c r="AO495" s="8"/>
      <c r="AP495" s="8"/>
      <c r="AQ495" s="8"/>
      <c r="AR495" s="8"/>
      <c r="AS495" s="8"/>
      <c r="AT495" s="8"/>
      <c r="AU495" s="8"/>
    </row>
    <row r="496" spans="1:47"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c r="AN496" s="8"/>
      <c r="AO496" s="8"/>
      <c r="AP496" s="8"/>
      <c r="AQ496" s="8"/>
      <c r="AR496" s="8"/>
      <c r="AS496" s="8"/>
      <c r="AT496" s="8"/>
      <c r="AU496" s="8"/>
    </row>
    <row r="497" spans="1:47"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c r="AN497" s="8"/>
      <c r="AO497" s="8"/>
      <c r="AP497" s="8"/>
      <c r="AQ497" s="8"/>
      <c r="AR497" s="8"/>
      <c r="AS497" s="8"/>
      <c r="AT497" s="8"/>
      <c r="AU497" s="8"/>
    </row>
    <row r="498" spans="1:47"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c r="AN498" s="8"/>
      <c r="AO498" s="8"/>
      <c r="AP498" s="8"/>
      <c r="AQ498" s="8"/>
      <c r="AR498" s="8"/>
      <c r="AS498" s="8"/>
      <c r="AT498" s="8"/>
      <c r="AU498" s="8"/>
    </row>
    <row r="499" spans="1:47"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c r="AN499" s="8"/>
      <c r="AO499" s="8"/>
      <c r="AP499" s="8"/>
      <c r="AQ499" s="8"/>
      <c r="AR499" s="8"/>
      <c r="AS499" s="8"/>
      <c r="AT499" s="8"/>
      <c r="AU499" s="8"/>
    </row>
    <row r="500" spans="1:47"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c r="AN500" s="8"/>
      <c r="AO500" s="8"/>
      <c r="AP500" s="8"/>
      <c r="AQ500" s="8"/>
      <c r="AR500" s="8"/>
      <c r="AS500" s="8"/>
      <c r="AT500" s="8"/>
      <c r="AU500" s="8"/>
    </row>
    <row r="501" spans="1:47"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c r="AN501" s="8"/>
      <c r="AO501" s="8"/>
      <c r="AP501" s="8"/>
      <c r="AQ501" s="8"/>
      <c r="AR501" s="8"/>
      <c r="AS501" s="8"/>
      <c r="AT501" s="8"/>
      <c r="AU501" s="8"/>
    </row>
    <row r="502" spans="1:47"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c r="AN502" s="8"/>
      <c r="AO502" s="8"/>
      <c r="AP502" s="8"/>
      <c r="AQ502" s="8"/>
      <c r="AR502" s="8"/>
      <c r="AS502" s="8"/>
      <c r="AT502" s="8"/>
      <c r="AU502" s="8"/>
    </row>
    <row r="503" spans="1:47"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c r="AN503" s="8"/>
      <c r="AO503" s="8"/>
      <c r="AP503" s="8"/>
      <c r="AQ503" s="8"/>
      <c r="AR503" s="8"/>
      <c r="AS503" s="8"/>
      <c r="AT503" s="8"/>
      <c r="AU503" s="8"/>
    </row>
    <row r="504" spans="1:47"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c r="AN504" s="8"/>
      <c r="AO504" s="8"/>
      <c r="AP504" s="8"/>
      <c r="AQ504" s="8"/>
      <c r="AR504" s="8"/>
      <c r="AS504" s="8"/>
      <c r="AT504" s="8"/>
      <c r="AU504" s="8"/>
    </row>
    <row r="505" spans="1:47"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c r="AN505" s="8"/>
      <c r="AO505" s="8"/>
      <c r="AP505" s="8"/>
      <c r="AQ505" s="8"/>
      <c r="AR505" s="8"/>
      <c r="AS505" s="8"/>
      <c r="AT505" s="8"/>
      <c r="AU505" s="8"/>
    </row>
    <row r="506" spans="1:47"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c r="AN506" s="8"/>
      <c r="AO506" s="8"/>
      <c r="AP506" s="8"/>
      <c r="AQ506" s="8"/>
      <c r="AR506" s="8"/>
      <c r="AS506" s="8"/>
      <c r="AT506" s="8"/>
      <c r="AU506" s="8"/>
    </row>
    <row r="507" spans="1:47"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c r="AN507" s="8"/>
      <c r="AO507" s="8"/>
      <c r="AP507" s="8"/>
      <c r="AQ507" s="8"/>
      <c r="AR507" s="8"/>
      <c r="AS507" s="8"/>
      <c r="AT507" s="8"/>
      <c r="AU507" s="8"/>
    </row>
    <row r="508" spans="1:47"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c r="AN508" s="8"/>
      <c r="AO508" s="8"/>
      <c r="AP508" s="8"/>
      <c r="AQ508" s="8"/>
      <c r="AR508" s="8"/>
      <c r="AS508" s="8"/>
      <c r="AT508" s="8"/>
      <c r="AU508" s="8"/>
    </row>
    <row r="509" spans="1:47"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c r="AN509" s="8"/>
      <c r="AO509" s="8"/>
      <c r="AP509" s="8"/>
      <c r="AQ509" s="8"/>
      <c r="AR509" s="8"/>
      <c r="AS509" s="8"/>
      <c r="AT509" s="8"/>
      <c r="AU509" s="8"/>
    </row>
    <row r="510" spans="1:47"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c r="AN510" s="8"/>
      <c r="AO510" s="8"/>
      <c r="AP510" s="8"/>
      <c r="AQ510" s="8"/>
      <c r="AR510" s="8"/>
      <c r="AS510" s="8"/>
      <c r="AT510" s="8"/>
      <c r="AU510" s="8"/>
    </row>
    <row r="511" spans="1:47"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c r="AN511" s="8"/>
      <c r="AO511" s="8"/>
      <c r="AP511" s="8"/>
      <c r="AQ511" s="8"/>
      <c r="AR511" s="8"/>
      <c r="AS511" s="8"/>
      <c r="AT511" s="8"/>
      <c r="AU511" s="8"/>
    </row>
    <row r="512" spans="1:47"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c r="AN512" s="8"/>
      <c r="AO512" s="8"/>
      <c r="AP512" s="8"/>
      <c r="AQ512" s="8"/>
      <c r="AR512" s="8"/>
      <c r="AS512" s="8"/>
      <c r="AT512" s="8"/>
      <c r="AU512" s="8"/>
    </row>
    <row r="513" spans="1:47"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c r="AN513" s="8"/>
      <c r="AO513" s="8"/>
      <c r="AP513" s="8"/>
      <c r="AQ513" s="8"/>
      <c r="AR513" s="8"/>
      <c r="AS513" s="8"/>
      <c r="AT513" s="8"/>
      <c r="AU513" s="8"/>
    </row>
    <row r="514" spans="1:47"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c r="AN514" s="8"/>
      <c r="AO514" s="8"/>
      <c r="AP514" s="8"/>
      <c r="AQ514" s="8"/>
      <c r="AR514" s="8"/>
      <c r="AS514" s="8"/>
      <c r="AT514" s="8"/>
      <c r="AU514" s="8"/>
    </row>
    <row r="515" spans="1:47"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c r="AN515" s="8"/>
      <c r="AO515" s="8"/>
      <c r="AP515" s="8"/>
      <c r="AQ515" s="8"/>
      <c r="AR515" s="8"/>
      <c r="AS515" s="8"/>
      <c r="AT515" s="8"/>
      <c r="AU515" s="8"/>
    </row>
    <row r="516" spans="1:47"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c r="AN516" s="8"/>
      <c r="AO516" s="8"/>
      <c r="AP516" s="8"/>
      <c r="AQ516" s="8"/>
      <c r="AR516" s="8"/>
      <c r="AS516" s="8"/>
      <c r="AT516" s="8"/>
      <c r="AU516" s="8"/>
    </row>
    <row r="517" spans="1:47"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c r="AN517" s="8"/>
      <c r="AO517" s="8"/>
      <c r="AP517" s="8"/>
      <c r="AQ517" s="8"/>
      <c r="AR517" s="8"/>
      <c r="AS517" s="8"/>
      <c r="AT517" s="8"/>
      <c r="AU517" s="8"/>
    </row>
    <row r="518" spans="1:47"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c r="AN518" s="8"/>
      <c r="AO518" s="8"/>
      <c r="AP518" s="8"/>
      <c r="AQ518" s="8"/>
      <c r="AR518" s="8"/>
      <c r="AS518" s="8"/>
      <c r="AT518" s="8"/>
      <c r="AU518" s="8"/>
    </row>
    <row r="519" spans="1:47"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c r="AN519" s="8"/>
      <c r="AO519" s="8"/>
      <c r="AP519" s="8"/>
      <c r="AQ519" s="8"/>
      <c r="AR519" s="8"/>
      <c r="AS519" s="8"/>
      <c r="AT519" s="8"/>
      <c r="AU519" s="8"/>
    </row>
    <row r="520" spans="1:47"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c r="AN520" s="8"/>
      <c r="AO520" s="8"/>
      <c r="AP520" s="8"/>
      <c r="AQ520" s="8"/>
      <c r="AR520" s="8"/>
      <c r="AS520" s="8"/>
      <c r="AT520" s="8"/>
      <c r="AU520" s="8"/>
    </row>
    <row r="521" spans="1:47"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c r="AN521" s="8"/>
      <c r="AO521" s="8"/>
      <c r="AP521" s="8"/>
      <c r="AQ521" s="8"/>
      <c r="AR521" s="8"/>
      <c r="AS521" s="8"/>
      <c r="AT521" s="8"/>
      <c r="AU521" s="8"/>
    </row>
    <row r="522" spans="1:47"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c r="AN522" s="8"/>
      <c r="AO522" s="8"/>
      <c r="AP522" s="8"/>
      <c r="AQ522" s="8"/>
      <c r="AR522" s="8"/>
      <c r="AS522" s="8"/>
      <c r="AT522" s="8"/>
      <c r="AU522" s="8"/>
    </row>
    <row r="523" spans="1:47"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c r="AN523" s="8"/>
      <c r="AO523" s="8"/>
      <c r="AP523" s="8"/>
      <c r="AQ523" s="8"/>
      <c r="AR523" s="8"/>
      <c r="AS523" s="8"/>
      <c r="AT523" s="8"/>
      <c r="AU523" s="8"/>
    </row>
    <row r="524" spans="1:47"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c r="AN524" s="8"/>
      <c r="AO524" s="8"/>
      <c r="AP524" s="8"/>
      <c r="AQ524" s="8"/>
      <c r="AR524" s="8"/>
      <c r="AS524" s="8"/>
      <c r="AT524" s="8"/>
      <c r="AU524" s="8"/>
    </row>
    <row r="525" spans="1:47"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c r="AN525" s="8"/>
      <c r="AO525" s="8"/>
      <c r="AP525" s="8"/>
      <c r="AQ525" s="8"/>
      <c r="AR525" s="8"/>
      <c r="AS525" s="8"/>
      <c r="AT525" s="8"/>
      <c r="AU525" s="8"/>
    </row>
    <row r="526" spans="1:47"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c r="AN526" s="8"/>
      <c r="AO526" s="8"/>
      <c r="AP526" s="8"/>
      <c r="AQ526" s="8"/>
      <c r="AR526" s="8"/>
      <c r="AS526" s="8"/>
      <c r="AT526" s="8"/>
      <c r="AU526" s="8"/>
    </row>
    <row r="527" spans="1:47"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c r="AN527" s="8"/>
      <c r="AO527" s="8"/>
      <c r="AP527" s="8"/>
      <c r="AQ527" s="8"/>
      <c r="AR527" s="8"/>
      <c r="AS527" s="8"/>
      <c r="AT527" s="8"/>
      <c r="AU527" s="8"/>
    </row>
    <row r="528" spans="1:47"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c r="AN528" s="8"/>
      <c r="AO528" s="8"/>
      <c r="AP528" s="8"/>
      <c r="AQ528" s="8"/>
      <c r="AR528" s="8"/>
      <c r="AS528" s="8"/>
      <c r="AT528" s="8"/>
      <c r="AU528" s="8"/>
    </row>
    <row r="529" spans="1:47"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c r="AN529" s="8"/>
      <c r="AO529" s="8"/>
      <c r="AP529" s="8"/>
      <c r="AQ529" s="8"/>
      <c r="AR529" s="8"/>
      <c r="AS529" s="8"/>
      <c r="AT529" s="8"/>
      <c r="AU529" s="8"/>
    </row>
    <row r="530" spans="1:47"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c r="AN530" s="8"/>
      <c r="AO530" s="8"/>
      <c r="AP530" s="8"/>
      <c r="AQ530" s="8"/>
      <c r="AR530" s="8"/>
      <c r="AS530" s="8"/>
      <c r="AT530" s="8"/>
      <c r="AU530" s="8"/>
    </row>
    <row r="531" spans="1:47"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c r="AN531" s="8"/>
      <c r="AO531" s="8"/>
      <c r="AP531" s="8"/>
      <c r="AQ531" s="8"/>
      <c r="AR531" s="8"/>
      <c r="AS531" s="8"/>
      <c r="AT531" s="8"/>
      <c r="AU531" s="8"/>
    </row>
    <row r="532" spans="1:47"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c r="AN532" s="8"/>
      <c r="AO532" s="8"/>
      <c r="AP532" s="8"/>
      <c r="AQ532" s="8"/>
      <c r="AR532" s="8"/>
      <c r="AS532" s="8"/>
      <c r="AT532" s="8"/>
      <c r="AU532" s="8"/>
    </row>
    <row r="533" spans="1:47"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c r="AN533" s="8"/>
      <c r="AO533" s="8"/>
      <c r="AP533" s="8"/>
      <c r="AQ533" s="8"/>
      <c r="AR533" s="8"/>
      <c r="AS533" s="8"/>
      <c r="AT533" s="8"/>
      <c r="AU533" s="8"/>
    </row>
    <row r="534" spans="1:47"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c r="AN534" s="8"/>
      <c r="AO534" s="8"/>
      <c r="AP534" s="8"/>
      <c r="AQ534" s="8"/>
      <c r="AR534" s="8"/>
      <c r="AS534" s="8"/>
      <c r="AT534" s="8"/>
      <c r="AU534" s="8"/>
    </row>
    <row r="535" spans="1:47"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c r="AN535" s="8"/>
      <c r="AO535" s="8"/>
      <c r="AP535" s="8"/>
      <c r="AQ535" s="8"/>
      <c r="AR535" s="8"/>
      <c r="AS535" s="8"/>
      <c r="AT535" s="8"/>
      <c r="AU535" s="8"/>
    </row>
    <row r="536" spans="1:47"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c r="AN536" s="8"/>
      <c r="AO536" s="8"/>
      <c r="AP536" s="8"/>
      <c r="AQ536" s="8"/>
      <c r="AR536" s="8"/>
      <c r="AS536" s="8"/>
      <c r="AT536" s="8"/>
      <c r="AU536" s="8"/>
    </row>
    <row r="537" spans="1:47"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c r="AN537" s="8"/>
      <c r="AO537" s="8"/>
      <c r="AP537" s="8"/>
      <c r="AQ537" s="8"/>
      <c r="AR537" s="8"/>
      <c r="AS537" s="8"/>
      <c r="AT537" s="8"/>
      <c r="AU537" s="8"/>
    </row>
    <row r="538" spans="1:47"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c r="AN538" s="8"/>
      <c r="AO538" s="8"/>
      <c r="AP538" s="8"/>
      <c r="AQ538" s="8"/>
      <c r="AR538" s="8"/>
      <c r="AS538" s="8"/>
      <c r="AT538" s="8"/>
      <c r="AU538" s="8"/>
    </row>
    <row r="539" spans="1:47"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c r="AN539" s="8"/>
      <c r="AO539" s="8"/>
      <c r="AP539" s="8"/>
      <c r="AQ539" s="8"/>
      <c r="AR539" s="8"/>
      <c r="AS539" s="8"/>
      <c r="AT539" s="8"/>
      <c r="AU539" s="8"/>
    </row>
    <row r="540" spans="1:47"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c r="AN540" s="8"/>
      <c r="AO540" s="8"/>
      <c r="AP540" s="8"/>
      <c r="AQ540" s="8"/>
      <c r="AR540" s="8"/>
      <c r="AS540" s="8"/>
      <c r="AT540" s="8"/>
      <c r="AU540" s="8"/>
    </row>
    <row r="541" spans="1:47"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c r="AN541" s="8"/>
      <c r="AO541" s="8"/>
      <c r="AP541" s="8"/>
      <c r="AQ541" s="8"/>
      <c r="AR541" s="8"/>
      <c r="AS541" s="8"/>
      <c r="AT541" s="8"/>
      <c r="AU541" s="8"/>
    </row>
    <row r="542" spans="1:47"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c r="AN542" s="8"/>
      <c r="AO542" s="8"/>
      <c r="AP542" s="8"/>
      <c r="AQ542" s="8"/>
      <c r="AR542" s="8"/>
      <c r="AS542" s="8"/>
      <c r="AT542" s="8"/>
      <c r="AU542" s="8"/>
    </row>
    <row r="543" spans="1:47"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c r="AN543" s="8"/>
      <c r="AO543" s="8"/>
      <c r="AP543" s="8"/>
      <c r="AQ543" s="8"/>
      <c r="AR543" s="8"/>
      <c r="AS543" s="8"/>
      <c r="AT543" s="8"/>
      <c r="AU543" s="8"/>
    </row>
    <row r="544" spans="1:47"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c r="AN544" s="8"/>
      <c r="AO544" s="8"/>
      <c r="AP544" s="8"/>
      <c r="AQ544" s="8"/>
      <c r="AR544" s="8"/>
      <c r="AS544" s="8"/>
      <c r="AT544" s="8"/>
      <c r="AU544" s="8"/>
    </row>
    <row r="545" spans="1:47"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c r="AN545" s="8"/>
      <c r="AO545" s="8"/>
      <c r="AP545" s="8"/>
      <c r="AQ545" s="8"/>
      <c r="AR545" s="8"/>
      <c r="AS545" s="8"/>
      <c r="AT545" s="8"/>
      <c r="AU545" s="8"/>
    </row>
    <row r="546" spans="1:47"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c r="AN546" s="8"/>
      <c r="AO546" s="8"/>
      <c r="AP546" s="8"/>
      <c r="AQ546" s="8"/>
      <c r="AR546" s="8"/>
      <c r="AS546" s="8"/>
      <c r="AT546" s="8"/>
      <c r="AU546" s="8"/>
    </row>
    <row r="547" spans="1:47"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c r="AN547" s="8"/>
      <c r="AO547" s="8"/>
      <c r="AP547" s="8"/>
      <c r="AQ547" s="8"/>
      <c r="AR547" s="8"/>
      <c r="AS547" s="8"/>
      <c r="AT547" s="8"/>
      <c r="AU547" s="8"/>
    </row>
    <row r="548" spans="1:47"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c r="AN548" s="8"/>
      <c r="AO548" s="8"/>
      <c r="AP548" s="8"/>
      <c r="AQ548" s="8"/>
      <c r="AR548" s="8"/>
      <c r="AS548" s="8"/>
      <c r="AT548" s="8"/>
      <c r="AU548" s="8"/>
    </row>
    <row r="549" spans="1:47"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c r="AN549" s="8"/>
      <c r="AO549" s="8"/>
      <c r="AP549" s="8"/>
      <c r="AQ549" s="8"/>
      <c r="AR549" s="8"/>
      <c r="AS549" s="8"/>
      <c r="AT549" s="8"/>
      <c r="AU549" s="8"/>
    </row>
    <row r="550" spans="1:47"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c r="AN550" s="8"/>
      <c r="AO550" s="8"/>
      <c r="AP550" s="8"/>
      <c r="AQ550" s="8"/>
      <c r="AR550" s="8"/>
      <c r="AS550" s="8"/>
      <c r="AT550" s="8"/>
      <c r="AU550" s="8"/>
    </row>
    <row r="551" spans="1:47"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c r="AN551" s="8"/>
      <c r="AO551" s="8"/>
      <c r="AP551" s="8"/>
      <c r="AQ551" s="8"/>
      <c r="AR551" s="8"/>
      <c r="AS551" s="8"/>
      <c r="AT551" s="8"/>
      <c r="AU551" s="8"/>
    </row>
    <row r="552" spans="1:47"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c r="AO552" s="8"/>
      <c r="AP552" s="8"/>
      <c r="AQ552" s="8"/>
      <c r="AR552" s="8"/>
      <c r="AS552" s="8"/>
      <c r="AT552" s="8"/>
      <c r="AU552" s="8"/>
    </row>
    <row r="553" spans="1:47"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c r="AN553" s="8"/>
      <c r="AO553" s="8"/>
      <c r="AP553" s="8"/>
      <c r="AQ553" s="8"/>
      <c r="AR553" s="8"/>
      <c r="AS553" s="8"/>
      <c r="AT553" s="8"/>
      <c r="AU553" s="8"/>
    </row>
    <row r="554" spans="1:47"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c r="AN554" s="8"/>
      <c r="AO554" s="8"/>
      <c r="AP554" s="8"/>
      <c r="AQ554" s="8"/>
      <c r="AR554" s="8"/>
      <c r="AS554" s="8"/>
      <c r="AT554" s="8"/>
      <c r="AU554" s="8"/>
    </row>
    <row r="555" spans="1:47"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c r="AN555" s="8"/>
      <c r="AO555" s="8"/>
      <c r="AP555" s="8"/>
      <c r="AQ555" s="8"/>
      <c r="AR555" s="8"/>
      <c r="AS555" s="8"/>
      <c r="AT555" s="8"/>
      <c r="AU555" s="8"/>
    </row>
    <row r="556" spans="1:47"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c r="AN556" s="8"/>
      <c r="AO556" s="8"/>
      <c r="AP556" s="8"/>
      <c r="AQ556" s="8"/>
      <c r="AR556" s="8"/>
      <c r="AS556" s="8"/>
      <c r="AT556" s="8"/>
      <c r="AU556" s="8"/>
    </row>
    <row r="557" spans="1:47"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c r="AN557" s="8"/>
      <c r="AO557" s="8"/>
      <c r="AP557" s="8"/>
      <c r="AQ557" s="8"/>
      <c r="AR557" s="8"/>
      <c r="AS557" s="8"/>
      <c r="AT557" s="8"/>
      <c r="AU557" s="8"/>
    </row>
    <row r="558" spans="1:47"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c r="AN558" s="8"/>
      <c r="AO558" s="8"/>
      <c r="AP558" s="8"/>
      <c r="AQ558" s="8"/>
      <c r="AR558" s="8"/>
      <c r="AS558" s="8"/>
      <c r="AT558" s="8"/>
      <c r="AU558" s="8"/>
    </row>
    <row r="559" spans="1:47"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c r="AN559" s="8"/>
      <c r="AO559" s="8"/>
      <c r="AP559" s="8"/>
      <c r="AQ559" s="8"/>
      <c r="AR559" s="8"/>
      <c r="AS559" s="8"/>
      <c r="AT559" s="8"/>
      <c r="AU559" s="8"/>
    </row>
    <row r="560" spans="1:47"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c r="AN560" s="8"/>
      <c r="AO560" s="8"/>
      <c r="AP560" s="8"/>
      <c r="AQ560" s="8"/>
      <c r="AR560" s="8"/>
      <c r="AS560" s="8"/>
      <c r="AT560" s="8"/>
      <c r="AU560" s="8"/>
    </row>
    <row r="561" spans="1:47"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c r="AN561" s="8"/>
      <c r="AO561" s="8"/>
      <c r="AP561" s="8"/>
      <c r="AQ561" s="8"/>
      <c r="AR561" s="8"/>
      <c r="AS561" s="8"/>
      <c r="AT561" s="8"/>
      <c r="AU561" s="8"/>
    </row>
    <row r="562" spans="1:47"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c r="AN562" s="8"/>
      <c r="AO562" s="8"/>
      <c r="AP562" s="8"/>
      <c r="AQ562" s="8"/>
      <c r="AR562" s="8"/>
      <c r="AS562" s="8"/>
      <c r="AT562" s="8"/>
      <c r="AU562" s="8"/>
    </row>
    <row r="563" spans="1:47"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c r="AN563" s="8"/>
      <c r="AO563" s="8"/>
      <c r="AP563" s="8"/>
      <c r="AQ563" s="8"/>
      <c r="AR563" s="8"/>
      <c r="AS563" s="8"/>
      <c r="AT563" s="8"/>
      <c r="AU563" s="8"/>
    </row>
    <row r="564" spans="1:47"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c r="AN564" s="8"/>
      <c r="AO564" s="8"/>
      <c r="AP564" s="8"/>
      <c r="AQ564" s="8"/>
      <c r="AR564" s="8"/>
      <c r="AS564" s="8"/>
      <c r="AT564" s="8"/>
      <c r="AU564" s="8"/>
    </row>
    <row r="565" spans="1:47"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c r="AN565" s="8"/>
      <c r="AO565" s="8"/>
      <c r="AP565" s="8"/>
      <c r="AQ565" s="8"/>
      <c r="AR565" s="8"/>
      <c r="AS565" s="8"/>
      <c r="AT565" s="8"/>
      <c r="AU565" s="8"/>
    </row>
    <row r="566" spans="1:47"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c r="AN566" s="8"/>
      <c r="AO566" s="8"/>
      <c r="AP566" s="8"/>
      <c r="AQ566" s="8"/>
      <c r="AR566" s="8"/>
      <c r="AS566" s="8"/>
      <c r="AT566" s="8"/>
      <c r="AU566" s="8"/>
    </row>
    <row r="567" spans="1:47"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c r="AN567" s="8"/>
      <c r="AO567" s="8"/>
      <c r="AP567" s="8"/>
      <c r="AQ567" s="8"/>
      <c r="AR567" s="8"/>
      <c r="AS567" s="8"/>
      <c r="AT567" s="8"/>
      <c r="AU567" s="8"/>
    </row>
    <row r="568" spans="1:47"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c r="AN568" s="8"/>
      <c r="AO568" s="8"/>
      <c r="AP568" s="8"/>
      <c r="AQ568" s="8"/>
      <c r="AR568" s="8"/>
      <c r="AS568" s="8"/>
      <c r="AT568" s="8"/>
      <c r="AU568" s="8"/>
    </row>
    <row r="569" spans="1:47"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c r="AN569" s="8"/>
      <c r="AO569" s="8"/>
      <c r="AP569" s="8"/>
      <c r="AQ569" s="8"/>
      <c r="AR569" s="8"/>
      <c r="AS569" s="8"/>
      <c r="AT569" s="8"/>
      <c r="AU569" s="8"/>
    </row>
    <row r="570" spans="1:47"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c r="AN570" s="8"/>
      <c r="AO570" s="8"/>
      <c r="AP570" s="8"/>
      <c r="AQ570" s="8"/>
      <c r="AR570" s="8"/>
      <c r="AS570" s="8"/>
      <c r="AT570" s="8"/>
      <c r="AU570" s="8"/>
    </row>
    <row r="571" spans="1:47"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c r="AN571" s="8"/>
      <c r="AO571" s="8"/>
      <c r="AP571" s="8"/>
      <c r="AQ571" s="8"/>
      <c r="AR571" s="8"/>
      <c r="AS571" s="8"/>
      <c r="AT571" s="8"/>
      <c r="AU571" s="8"/>
    </row>
    <row r="572" spans="1:47"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c r="AN572" s="8"/>
      <c r="AO572" s="8"/>
      <c r="AP572" s="8"/>
      <c r="AQ572" s="8"/>
      <c r="AR572" s="8"/>
      <c r="AS572" s="8"/>
      <c r="AT572" s="8"/>
      <c r="AU572" s="8"/>
    </row>
    <row r="573" spans="1:47"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c r="AN573" s="8"/>
      <c r="AO573" s="8"/>
      <c r="AP573" s="8"/>
      <c r="AQ573" s="8"/>
      <c r="AR573" s="8"/>
      <c r="AS573" s="8"/>
      <c r="AT573" s="8"/>
      <c r="AU573" s="8"/>
    </row>
    <row r="574" spans="1:47"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c r="AN574" s="8"/>
      <c r="AO574" s="8"/>
      <c r="AP574" s="8"/>
      <c r="AQ574" s="8"/>
      <c r="AR574" s="8"/>
      <c r="AS574" s="8"/>
      <c r="AT574" s="8"/>
      <c r="AU574" s="8"/>
    </row>
    <row r="575" spans="1:47"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c r="AN575" s="8"/>
      <c r="AO575" s="8"/>
      <c r="AP575" s="8"/>
      <c r="AQ575" s="8"/>
      <c r="AR575" s="8"/>
      <c r="AS575" s="8"/>
      <c r="AT575" s="8"/>
      <c r="AU575" s="8"/>
    </row>
    <row r="576" spans="1:47"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c r="AN576" s="8"/>
      <c r="AO576" s="8"/>
      <c r="AP576" s="8"/>
      <c r="AQ576" s="8"/>
      <c r="AR576" s="8"/>
      <c r="AS576" s="8"/>
      <c r="AT576" s="8"/>
      <c r="AU576" s="8"/>
    </row>
    <row r="577" spans="1:47"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c r="AN577" s="8"/>
      <c r="AO577" s="8"/>
      <c r="AP577" s="8"/>
      <c r="AQ577" s="8"/>
      <c r="AR577" s="8"/>
      <c r="AS577" s="8"/>
      <c r="AT577" s="8"/>
      <c r="AU577" s="8"/>
    </row>
    <row r="578" spans="1:47"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c r="AN578" s="8"/>
      <c r="AO578" s="8"/>
      <c r="AP578" s="8"/>
      <c r="AQ578" s="8"/>
      <c r="AR578" s="8"/>
      <c r="AS578" s="8"/>
      <c r="AT578" s="8"/>
      <c r="AU578" s="8"/>
    </row>
    <row r="579" spans="1:47"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c r="AN579" s="8"/>
      <c r="AO579" s="8"/>
      <c r="AP579" s="8"/>
      <c r="AQ579" s="8"/>
      <c r="AR579" s="8"/>
      <c r="AS579" s="8"/>
      <c r="AT579" s="8"/>
      <c r="AU579" s="8"/>
    </row>
    <row r="580" spans="1:47"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c r="AN580" s="8"/>
      <c r="AO580" s="8"/>
      <c r="AP580" s="8"/>
      <c r="AQ580" s="8"/>
      <c r="AR580" s="8"/>
      <c r="AS580" s="8"/>
      <c r="AT580" s="8"/>
      <c r="AU580" s="8"/>
    </row>
    <row r="581" spans="1:47"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c r="AN581" s="8"/>
      <c r="AO581" s="8"/>
      <c r="AP581" s="8"/>
      <c r="AQ581" s="8"/>
      <c r="AR581" s="8"/>
      <c r="AS581" s="8"/>
      <c r="AT581" s="8"/>
      <c r="AU581" s="8"/>
    </row>
    <row r="582" spans="1:47"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c r="AS582" s="8"/>
      <c r="AT582" s="8"/>
      <c r="AU582" s="8"/>
    </row>
    <row r="583" spans="1:47"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c r="AN583" s="8"/>
      <c r="AO583" s="8"/>
      <c r="AP583" s="8"/>
      <c r="AQ583" s="8"/>
      <c r="AR583" s="8"/>
      <c r="AS583" s="8"/>
      <c r="AT583" s="8"/>
      <c r="AU583" s="8"/>
    </row>
    <row r="584" spans="1:47"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c r="AP584" s="8"/>
      <c r="AQ584" s="8"/>
      <c r="AR584" s="8"/>
      <c r="AS584" s="8"/>
      <c r="AT584" s="8"/>
      <c r="AU584" s="8"/>
    </row>
    <row r="585" spans="1:47"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c r="AN585" s="8"/>
      <c r="AO585" s="8"/>
      <c r="AP585" s="8"/>
      <c r="AQ585" s="8"/>
      <c r="AR585" s="8"/>
      <c r="AS585" s="8"/>
      <c r="AT585" s="8"/>
      <c r="AU585" s="8"/>
    </row>
    <row r="586" spans="1:47"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c r="AN586" s="8"/>
      <c r="AO586" s="8"/>
      <c r="AP586" s="8"/>
      <c r="AQ586" s="8"/>
      <c r="AR586" s="8"/>
      <c r="AS586" s="8"/>
      <c r="AT586" s="8"/>
      <c r="AU586" s="8"/>
    </row>
    <row r="587" spans="1:47"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c r="AN587" s="8"/>
      <c r="AO587" s="8"/>
      <c r="AP587" s="8"/>
      <c r="AQ587" s="8"/>
      <c r="AR587" s="8"/>
      <c r="AS587" s="8"/>
      <c r="AT587" s="8"/>
      <c r="AU587" s="8"/>
    </row>
    <row r="588" spans="1:47"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c r="AN588" s="8"/>
      <c r="AO588" s="8"/>
      <c r="AP588" s="8"/>
      <c r="AQ588" s="8"/>
      <c r="AR588" s="8"/>
      <c r="AS588" s="8"/>
      <c r="AT588" s="8"/>
      <c r="AU588" s="8"/>
    </row>
    <row r="589" spans="1:47"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c r="AN589" s="8"/>
      <c r="AO589" s="8"/>
      <c r="AP589" s="8"/>
      <c r="AQ589" s="8"/>
      <c r="AR589" s="8"/>
      <c r="AS589" s="8"/>
      <c r="AT589" s="8"/>
      <c r="AU589" s="8"/>
    </row>
    <row r="590" spans="1:47"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c r="AN590" s="8"/>
      <c r="AO590" s="8"/>
      <c r="AP590" s="8"/>
      <c r="AQ590" s="8"/>
      <c r="AR590" s="8"/>
      <c r="AS590" s="8"/>
      <c r="AT590" s="8"/>
      <c r="AU590" s="8"/>
    </row>
    <row r="591" spans="1:47"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c r="AN591" s="8"/>
      <c r="AO591" s="8"/>
      <c r="AP591" s="8"/>
      <c r="AQ591" s="8"/>
      <c r="AR591" s="8"/>
      <c r="AS591" s="8"/>
      <c r="AT591" s="8"/>
      <c r="AU591" s="8"/>
    </row>
    <row r="592" spans="1:47"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c r="AN592" s="8"/>
      <c r="AO592" s="8"/>
      <c r="AP592" s="8"/>
      <c r="AQ592" s="8"/>
      <c r="AR592" s="8"/>
      <c r="AS592" s="8"/>
      <c r="AT592" s="8"/>
      <c r="AU592" s="8"/>
    </row>
    <row r="593" spans="1:47"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c r="AN593" s="8"/>
      <c r="AO593" s="8"/>
      <c r="AP593" s="8"/>
      <c r="AQ593" s="8"/>
      <c r="AR593" s="8"/>
      <c r="AS593" s="8"/>
      <c r="AT593" s="8"/>
      <c r="AU593" s="8"/>
    </row>
    <row r="594" spans="1:47"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c r="AN594" s="8"/>
      <c r="AO594" s="8"/>
      <c r="AP594" s="8"/>
      <c r="AQ594" s="8"/>
      <c r="AR594" s="8"/>
      <c r="AS594" s="8"/>
      <c r="AT594" s="8"/>
      <c r="AU594" s="8"/>
    </row>
    <row r="595" spans="1:47"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c r="AN595" s="8"/>
      <c r="AO595" s="8"/>
      <c r="AP595" s="8"/>
      <c r="AQ595" s="8"/>
      <c r="AR595" s="8"/>
      <c r="AS595" s="8"/>
      <c r="AT595" s="8"/>
      <c r="AU595" s="8"/>
    </row>
    <row r="596" spans="1:47"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c r="AN596" s="8"/>
      <c r="AO596" s="8"/>
      <c r="AP596" s="8"/>
      <c r="AQ596" s="8"/>
      <c r="AR596" s="8"/>
      <c r="AS596" s="8"/>
      <c r="AT596" s="8"/>
      <c r="AU596" s="8"/>
    </row>
    <row r="597" spans="1:47"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c r="AN597" s="8"/>
      <c r="AO597" s="8"/>
      <c r="AP597" s="8"/>
      <c r="AQ597" s="8"/>
      <c r="AR597" s="8"/>
      <c r="AS597" s="8"/>
      <c r="AT597" s="8"/>
      <c r="AU597" s="8"/>
    </row>
    <row r="598" spans="1:47"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c r="AN598" s="8"/>
      <c r="AO598" s="8"/>
      <c r="AP598" s="8"/>
      <c r="AQ598" s="8"/>
      <c r="AR598" s="8"/>
      <c r="AS598" s="8"/>
      <c r="AT598" s="8"/>
      <c r="AU598" s="8"/>
    </row>
    <row r="599" spans="1:47"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c r="AN599" s="8"/>
      <c r="AO599" s="8"/>
      <c r="AP599" s="8"/>
      <c r="AQ599" s="8"/>
      <c r="AR599" s="8"/>
      <c r="AS599" s="8"/>
      <c r="AT599" s="8"/>
      <c r="AU599" s="8"/>
    </row>
    <row r="600" spans="1:47"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c r="AN600" s="8"/>
      <c r="AO600" s="8"/>
      <c r="AP600" s="8"/>
      <c r="AQ600" s="8"/>
      <c r="AR600" s="8"/>
      <c r="AS600" s="8"/>
      <c r="AT600" s="8"/>
      <c r="AU600" s="8"/>
    </row>
    <row r="601" spans="1:47"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c r="AN601" s="8"/>
      <c r="AO601" s="8"/>
      <c r="AP601" s="8"/>
      <c r="AQ601" s="8"/>
      <c r="AR601" s="8"/>
      <c r="AS601" s="8"/>
      <c r="AT601" s="8"/>
      <c r="AU601" s="8"/>
    </row>
    <row r="602" spans="1:47"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c r="AN602" s="8"/>
      <c r="AO602" s="8"/>
      <c r="AP602" s="8"/>
      <c r="AQ602" s="8"/>
      <c r="AR602" s="8"/>
      <c r="AS602" s="8"/>
      <c r="AT602" s="8"/>
      <c r="AU602" s="8"/>
    </row>
    <row r="603" spans="1:47"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c r="AN603" s="8"/>
      <c r="AO603" s="8"/>
      <c r="AP603" s="8"/>
      <c r="AQ603" s="8"/>
      <c r="AR603" s="8"/>
      <c r="AS603" s="8"/>
      <c r="AT603" s="8"/>
      <c r="AU603" s="8"/>
    </row>
    <row r="604" spans="1:47"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c r="AN604" s="8"/>
      <c r="AO604" s="8"/>
      <c r="AP604" s="8"/>
      <c r="AQ604" s="8"/>
      <c r="AR604" s="8"/>
      <c r="AS604" s="8"/>
      <c r="AT604" s="8"/>
      <c r="AU604" s="8"/>
    </row>
    <row r="605" spans="1:47"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c r="AN605" s="8"/>
      <c r="AO605" s="8"/>
      <c r="AP605" s="8"/>
      <c r="AQ605" s="8"/>
      <c r="AR605" s="8"/>
      <c r="AS605" s="8"/>
      <c r="AT605" s="8"/>
      <c r="AU605" s="8"/>
    </row>
    <row r="606" spans="1:47"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c r="AP606" s="8"/>
      <c r="AQ606" s="8"/>
      <c r="AR606" s="8"/>
      <c r="AS606" s="8"/>
      <c r="AT606" s="8"/>
      <c r="AU606" s="8"/>
    </row>
    <row r="607" spans="1:47"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c r="AP607" s="8"/>
      <c r="AQ607" s="8"/>
      <c r="AR607" s="8"/>
      <c r="AS607" s="8"/>
      <c r="AT607" s="8"/>
      <c r="AU607" s="8"/>
    </row>
    <row r="608" spans="1:47"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c r="AS608" s="8"/>
      <c r="AT608" s="8"/>
      <c r="AU608" s="8"/>
    </row>
    <row r="609" spans="1:47"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c r="AP609" s="8"/>
      <c r="AQ609" s="8"/>
      <c r="AR609" s="8"/>
      <c r="AS609" s="8"/>
      <c r="AT609" s="8"/>
      <c r="AU609" s="8"/>
    </row>
    <row r="610" spans="1:47"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c r="AN610" s="8"/>
      <c r="AO610" s="8"/>
      <c r="AP610" s="8"/>
      <c r="AQ610" s="8"/>
      <c r="AR610" s="8"/>
      <c r="AS610" s="8"/>
      <c r="AT610" s="8"/>
      <c r="AU610" s="8"/>
    </row>
    <row r="611" spans="1:47"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c r="AN611" s="8"/>
      <c r="AO611" s="8"/>
      <c r="AP611" s="8"/>
      <c r="AQ611" s="8"/>
      <c r="AR611" s="8"/>
      <c r="AS611" s="8"/>
      <c r="AT611" s="8"/>
      <c r="AU611" s="8"/>
    </row>
    <row r="612" spans="1:47"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c r="AN612" s="8"/>
      <c r="AO612" s="8"/>
      <c r="AP612" s="8"/>
      <c r="AQ612" s="8"/>
      <c r="AR612" s="8"/>
      <c r="AS612" s="8"/>
      <c r="AT612" s="8"/>
      <c r="AU612" s="8"/>
    </row>
    <row r="613" spans="1:47"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c r="AN613" s="8"/>
      <c r="AO613" s="8"/>
      <c r="AP613" s="8"/>
      <c r="AQ613" s="8"/>
      <c r="AR613" s="8"/>
      <c r="AS613" s="8"/>
      <c r="AT613" s="8"/>
      <c r="AU613" s="8"/>
    </row>
    <row r="614" spans="1:47"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c r="AS614" s="8"/>
      <c r="AT614" s="8"/>
      <c r="AU614" s="8"/>
    </row>
    <row r="615" spans="1:47"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c r="AP615" s="8"/>
      <c r="AQ615" s="8"/>
      <c r="AR615" s="8"/>
      <c r="AS615" s="8"/>
      <c r="AT615" s="8"/>
      <c r="AU615" s="8"/>
    </row>
    <row r="616" spans="1:47"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c r="AN616" s="8"/>
      <c r="AO616" s="8"/>
      <c r="AP616" s="8"/>
      <c r="AQ616" s="8"/>
      <c r="AR616" s="8"/>
      <c r="AS616" s="8"/>
      <c r="AT616" s="8"/>
      <c r="AU616" s="8"/>
    </row>
    <row r="617" spans="1:47"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c r="AN617" s="8"/>
      <c r="AO617" s="8"/>
      <c r="AP617" s="8"/>
      <c r="AQ617" s="8"/>
      <c r="AR617" s="8"/>
      <c r="AS617" s="8"/>
      <c r="AT617" s="8"/>
      <c r="AU617" s="8"/>
    </row>
    <row r="618" spans="1:47"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c r="AN618" s="8"/>
      <c r="AO618" s="8"/>
      <c r="AP618" s="8"/>
      <c r="AQ618" s="8"/>
      <c r="AR618" s="8"/>
      <c r="AS618" s="8"/>
      <c r="AT618" s="8"/>
      <c r="AU618" s="8"/>
    </row>
    <row r="619" spans="1:47"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c r="AN619" s="8"/>
      <c r="AO619" s="8"/>
      <c r="AP619" s="8"/>
      <c r="AQ619" s="8"/>
      <c r="AR619" s="8"/>
      <c r="AS619" s="8"/>
      <c r="AT619" s="8"/>
      <c r="AU619" s="8"/>
    </row>
    <row r="620" spans="1:47"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c r="AN620" s="8"/>
      <c r="AO620" s="8"/>
      <c r="AP620" s="8"/>
      <c r="AQ620" s="8"/>
      <c r="AR620" s="8"/>
      <c r="AS620" s="8"/>
      <c r="AT620" s="8"/>
      <c r="AU620" s="8"/>
    </row>
    <row r="621" spans="1:47"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c r="AN621" s="8"/>
      <c r="AO621" s="8"/>
      <c r="AP621" s="8"/>
      <c r="AQ621" s="8"/>
      <c r="AR621" s="8"/>
      <c r="AS621" s="8"/>
      <c r="AT621" s="8"/>
      <c r="AU621" s="8"/>
    </row>
    <row r="622" spans="1:47"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c r="AN622" s="8"/>
      <c r="AO622" s="8"/>
      <c r="AP622" s="8"/>
      <c r="AQ622" s="8"/>
      <c r="AR622" s="8"/>
      <c r="AS622" s="8"/>
      <c r="AT622" s="8"/>
      <c r="AU622" s="8"/>
    </row>
    <row r="623" spans="1:47"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c r="AN623" s="8"/>
      <c r="AO623" s="8"/>
      <c r="AP623" s="8"/>
      <c r="AQ623" s="8"/>
      <c r="AR623" s="8"/>
      <c r="AS623" s="8"/>
      <c r="AT623" s="8"/>
      <c r="AU623" s="8"/>
    </row>
    <row r="624" spans="1:47"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c r="AN624" s="8"/>
      <c r="AO624" s="8"/>
      <c r="AP624" s="8"/>
      <c r="AQ624" s="8"/>
      <c r="AR624" s="8"/>
      <c r="AS624" s="8"/>
      <c r="AT624" s="8"/>
      <c r="AU624" s="8"/>
    </row>
    <row r="625" spans="1:47"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c r="AN625" s="8"/>
      <c r="AO625" s="8"/>
      <c r="AP625" s="8"/>
      <c r="AQ625" s="8"/>
      <c r="AR625" s="8"/>
      <c r="AS625" s="8"/>
      <c r="AT625" s="8"/>
      <c r="AU625" s="8"/>
    </row>
    <row r="626" spans="1:47"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c r="AN626" s="8"/>
      <c r="AO626" s="8"/>
      <c r="AP626" s="8"/>
      <c r="AQ626" s="8"/>
      <c r="AR626" s="8"/>
      <c r="AS626" s="8"/>
      <c r="AT626" s="8"/>
      <c r="AU626" s="8"/>
    </row>
    <row r="627" spans="1:47"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c r="AN627" s="8"/>
      <c r="AO627" s="8"/>
      <c r="AP627" s="8"/>
      <c r="AQ627" s="8"/>
      <c r="AR627" s="8"/>
      <c r="AS627" s="8"/>
      <c r="AT627" s="8"/>
      <c r="AU627" s="8"/>
    </row>
    <row r="628" spans="1:47"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c r="AN628" s="8"/>
      <c r="AO628" s="8"/>
      <c r="AP628" s="8"/>
      <c r="AQ628" s="8"/>
      <c r="AR628" s="8"/>
      <c r="AS628" s="8"/>
      <c r="AT628" s="8"/>
      <c r="AU628" s="8"/>
    </row>
    <row r="629" spans="1:47"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c r="AN629" s="8"/>
      <c r="AO629" s="8"/>
      <c r="AP629" s="8"/>
      <c r="AQ629" s="8"/>
      <c r="AR629" s="8"/>
      <c r="AS629" s="8"/>
      <c r="AT629" s="8"/>
      <c r="AU629" s="8"/>
    </row>
    <row r="630" spans="1:47"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c r="AN630" s="8"/>
      <c r="AO630" s="8"/>
      <c r="AP630" s="8"/>
      <c r="AQ630" s="8"/>
      <c r="AR630" s="8"/>
      <c r="AS630" s="8"/>
      <c r="AT630" s="8"/>
      <c r="AU630" s="8"/>
    </row>
    <row r="631" spans="1:47"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c r="AN631" s="8"/>
      <c r="AO631" s="8"/>
      <c r="AP631" s="8"/>
      <c r="AQ631" s="8"/>
      <c r="AR631" s="8"/>
      <c r="AS631" s="8"/>
      <c r="AT631" s="8"/>
      <c r="AU631" s="8"/>
    </row>
    <row r="632" spans="1:47"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c r="AN632" s="8"/>
      <c r="AO632" s="8"/>
      <c r="AP632" s="8"/>
      <c r="AQ632" s="8"/>
      <c r="AR632" s="8"/>
      <c r="AS632" s="8"/>
      <c r="AT632" s="8"/>
      <c r="AU632" s="8"/>
    </row>
    <row r="633" spans="1:47"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c r="AN633" s="8"/>
      <c r="AO633" s="8"/>
      <c r="AP633" s="8"/>
      <c r="AQ633" s="8"/>
      <c r="AR633" s="8"/>
      <c r="AS633" s="8"/>
      <c r="AT633" s="8"/>
      <c r="AU633" s="8"/>
    </row>
    <row r="634" spans="1:47"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c r="AN634" s="8"/>
      <c r="AO634" s="8"/>
      <c r="AP634" s="8"/>
      <c r="AQ634" s="8"/>
      <c r="AR634" s="8"/>
      <c r="AS634" s="8"/>
      <c r="AT634" s="8"/>
      <c r="AU634" s="8"/>
    </row>
    <row r="635" spans="1:47"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c r="AN635" s="8"/>
      <c r="AO635" s="8"/>
      <c r="AP635" s="8"/>
      <c r="AQ635" s="8"/>
      <c r="AR635" s="8"/>
      <c r="AS635" s="8"/>
      <c r="AT635" s="8"/>
      <c r="AU635" s="8"/>
    </row>
    <row r="636" spans="1:47"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c r="AN636" s="8"/>
      <c r="AO636" s="8"/>
      <c r="AP636" s="8"/>
      <c r="AQ636" s="8"/>
      <c r="AR636" s="8"/>
      <c r="AS636" s="8"/>
      <c r="AT636" s="8"/>
      <c r="AU636" s="8"/>
    </row>
    <row r="637" spans="1:47"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c r="AN637" s="8"/>
      <c r="AO637" s="8"/>
      <c r="AP637" s="8"/>
      <c r="AQ637" s="8"/>
      <c r="AR637" s="8"/>
      <c r="AS637" s="8"/>
      <c r="AT637" s="8"/>
      <c r="AU637" s="8"/>
    </row>
    <row r="638" spans="1:47"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c r="AN638" s="8"/>
      <c r="AO638" s="8"/>
      <c r="AP638" s="8"/>
      <c r="AQ638" s="8"/>
      <c r="AR638" s="8"/>
      <c r="AS638" s="8"/>
      <c r="AT638" s="8"/>
      <c r="AU638" s="8"/>
    </row>
    <row r="639" spans="1:47"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c r="AN639" s="8"/>
      <c r="AO639" s="8"/>
      <c r="AP639" s="8"/>
      <c r="AQ639" s="8"/>
      <c r="AR639" s="8"/>
      <c r="AS639" s="8"/>
      <c r="AT639" s="8"/>
      <c r="AU639" s="8"/>
    </row>
    <row r="640" spans="1:47"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c r="AN640" s="8"/>
      <c r="AO640" s="8"/>
      <c r="AP640" s="8"/>
      <c r="AQ640" s="8"/>
      <c r="AR640" s="8"/>
      <c r="AS640" s="8"/>
      <c r="AT640" s="8"/>
      <c r="AU640" s="8"/>
    </row>
    <row r="641" spans="1:47"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c r="AN641" s="8"/>
      <c r="AO641" s="8"/>
      <c r="AP641" s="8"/>
      <c r="AQ641" s="8"/>
      <c r="AR641" s="8"/>
      <c r="AS641" s="8"/>
      <c r="AT641" s="8"/>
      <c r="AU641" s="8"/>
    </row>
    <row r="642" spans="1:47"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c r="AN642" s="8"/>
      <c r="AO642" s="8"/>
      <c r="AP642" s="8"/>
      <c r="AQ642" s="8"/>
      <c r="AR642" s="8"/>
      <c r="AS642" s="8"/>
      <c r="AT642" s="8"/>
      <c r="AU642" s="8"/>
    </row>
    <row r="643" spans="1:47"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c r="AN643" s="8"/>
      <c r="AO643" s="8"/>
      <c r="AP643" s="8"/>
      <c r="AQ643" s="8"/>
      <c r="AR643" s="8"/>
      <c r="AS643" s="8"/>
      <c r="AT643" s="8"/>
      <c r="AU643" s="8"/>
    </row>
    <row r="644" spans="1:47"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c r="AN644" s="8"/>
      <c r="AO644" s="8"/>
      <c r="AP644" s="8"/>
      <c r="AQ644" s="8"/>
      <c r="AR644" s="8"/>
      <c r="AS644" s="8"/>
      <c r="AT644" s="8"/>
      <c r="AU644" s="8"/>
    </row>
    <row r="645" spans="1:47"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c r="AN645" s="8"/>
      <c r="AO645" s="8"/>
      <c r="AP645" s="8"/>
      <c r="AQ645" s="8"/>
      <c r="AR645" s="8"/>
      <c r="AS645" s="8"/>
      <c r="AT645" s="8"/>
      <c r="AU645" s="8"/>
    </row>
    <row r="646" spans="1:47"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c r="AN646" s="8"/>
      <c r="AO646" s="8"/>
      <c r="AP646" s="8"/>
      <c r="AQ646" s="8"/>
      <c r="AR646" s="8"/>
      <c r="AS646" s="8"/>
      <c r="AT646" s="8"/>
      <c r="AU646" s="8"/>
    </row>
    <row r="647" spans="1:47"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c r="AN647" s="8"/>
      <c r="AO647" s="8"/>
      <c r="AP647" s="8"/>
      <c r="AQ647" s="8"/>
      <c r="AR647" s="8"/>
      <c r="AS647" s="8"/>
      <c r="AT647" s="8"/>
      <c r="AU647" s="8"/>
    </row>
    <row r="648" spans="1:47"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c r="AN648" s="8"/>
      <c r="AO648" s="8"/>
      <c r="AP648" s="8"/>
      <c r="AQ648" s="8"/>
      <c r="AR648" s="8"/>
      <c r="AS648" s="8"/>
      <c r="AT648" s="8"/>
      <c r="AU648" s="8"/>
    </row>
    <row r="649" spans="1:47"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c r="AN649" s="8"/>
      <c r="AO649" s="8"/>
      <c r="AP649" s="8"/>
      <c r="AQ649" s="8"/>
      <c r="AR649" s="8"/>
      <c r="AS649" s="8"/>
      <c r="AT649" s="8"/>
      <c r="AU649" s="8"/>
    </row>
    <row r="650" spans="1:47"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c r="AN650" s="8"/>
      <c r="AO650" s="8"/>
      <c r="AP650" s="8"/>
      <c r="AQ650" s="8"/>
      <c r="AR650" s="8"/>
      <c r="AS650" s="8"/>
      <c r="AT650" s="8"/>
      <c r="AU650" s="8"/>
    </row>
    <row r="651" spans="1:47"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c r="AN651" s="8"/>
      <c r="AO651" s="8"/>
      <c r="AP651" s="8"/>
      <c r="AQ651" s="8"/>
      <c r="AR651" s="8"/>
      <c r="AS651" s="8"/>
      <c r="AT651" s="8"/>
      <c r="AU651" s="8"/>
    </row>
    <row r="652" spans="1:47"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c r="AN652" s="8"/>
      <c r="AO652" s="8"/>
      <c r="AP652" s="8"/>
      <c r="AQ652" s="8"/>
      <c r="AR652" s="8"/>
      <c r="AS652" s="8"/>
      <c r="AT652" s="8"/>
      <c r="AU652" s="8"/>
    </row>
    <row r="653" spans="1:47"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c r="AN653" s="8"/>
      <c r="AO653" s="8"/>
      <c r="AP653" s="8"/>
      <c r="AQ653" s="8"/>
      <c r="AR653" s="8"/>
      <c r="AS653" s="8"/>
      <c r="AT653" s="8"/>
      <c r="AU653" s="8"/>
    </row>
    <row r="654" spans="1:47"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c r="AN654" s="8"/>
      <c r="AO654" s="8"/>
      <c r="AP654" s="8"/>
      <c r="AQ654" s="8"/>
      <c r="AR654" s="8"/>
      <c r="AS654" s="8"/>
      <c r="AT654" s="8"/>
      <c r="AU654" s="8"/>
    </row>
    <row r="655" spans="1:47"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c r="AP655" s="8"/>
      <c r="AQ655" s="8"/>
      <c r="AR655" s="8"/>
      <c r="AS655" s="8"/>
      <c r="AT655" s="8"/>
      <c r="AU655" s="8"/>
    </row>
    <row r="656" spans="1:47"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c r="AN656" s="8"/>
      <c r="AO656" s="8"/>
      <c r="AP656" s="8"/>
      <c r="AQ656" s="8"/>
      <c r="AR656" s="8"/>
      <c r="AS656" s="8"/>
      <c r="AT656" s="8"/>
      <c r="AU656" s="8"/>
    </row>
    <row r="657" spans="1:47"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c r="AN657" s="8"/>
      <c r="AO657" s="8"/>
      <c r="AP657" s="8"/>
      <c r="AQ657" s="8"/>
      <c r="AR657" s="8"/>
      <c r="AS657" s="8"/>
      <c r="AT657" s="8"/>
      <c r="AU657" s="8"/>
    </row>
    <row r="658" spans="1:47"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c r="AN658" s="8"/>
      <c r="AO658" s="8"/>
      <c r="AP658" s="8"/>
      <c r="AQ658" s="8"/>
      <c r="AR658" s="8"/>
      <c r="AS658" s="8"/>
      <c r="AT658" s="8"/>
      <c r="AU658" s="8"/>
    </row>
    <row r="659" spans="1:47"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c r="AN659" s="8"/>
      <c r="AO659" s="8"/>
      <c r="AP659" s="8"/>
      <c r="AQ659" s="8"/>
      <c r="AR659" s="8"/>
      <c r="AS659" s="8"/>
      <c r="AT659" s="8"/>
      <c r="AU659" s="8"/>
    </row>
    <row r="660" spans="1:47"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c r="AN660" s="8"/>
      <c r="AO660" s="8"/>
      <c r="AP660" s="8"/>
      <c r="AQ660" s="8"/>
      <c r="AR660" s="8"/>
      <c r="AS660" s="8"/>
      <c r="AT660" s="8"/>
      <c r="AU660" s="8"/>
    </row>
    <row r="661" spans="1:47"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c r="AN661" s="8"/>
      <c r="AO661" s="8"/>
      <c r="AP661" s="8"/>
      <c r="AQ661" s="8"/>
      <c r="AR661" s="8"/>
      <c r="AS661" s="8"/>
      <c r="AT661" s="8"/>
      <c r="AU661" s="8"/>
    </row>
    <row r="662" spans="1:47"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c r="AN662" s="8"/>
      <c r="AO662" s="8"/>
      <c r="AP662" s="8"/>
      <c r="AQ662" s="8"/>
      <c r="AR662" s="8"/>
      <c r="AS662" s="8"/>
      <c r="AT662" s="8"/>
      <c r="AU662" s="8"/>
    </row>
    <row r="663" spans="1:47"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c r="AN663" s="8"/>
      <c r="AO663" s="8"/>
      <c r="AP663" s="8"/>
      <c r="AQ663" s="8"/>
      <c r="AR663" s="8"/>
      <c r="AS663" s="8"/>
      <c r="AT663" s="8"/>
      <c r="AU663" s="8"/>
    </row>
    <row r="664" spans="1:47"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c r="AS664" s="8"/>
      <c r="AT664" s="8"/>
      <c r="AU664" s="8"/>
    </row>
    <row r="665" spans="1:47"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c r="AP665" s="8"/>
      <c r="AQ665" s="8"/>
      <c r="AR665" s="8"/>
      <c r="AS665" s="8"/>
      <c r="AT665" s="8"/>
      <c r="AU665" s="8"/>
    </row>
    <row r="666" spans="1:47"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c r="AP666" s="8"/>
      <c r="AQ666" s="8"/>
      <c r="AR666" s="8"/>
      <c r="AS666" s="8"/>
      <c r="AT666" s="8"/>
      <c r="AU666" s="8"/>
    </row>
    <row r="667" spans="1:47"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c r="AP667" s="8"/>
      <c r="AQ667" s="8"/>
      <c r="AR667" s="8"/>
      <c r="AS667" s="8"/>
      <c r="AT667" s="8"/>
      <c r="AU667" s="8"/>
    </row>
    <row r="668" spans="1:47"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c r="AP668" s="8"/>
      <c r="AQ668" s="8"/>
      <c r="AR668" s="8"/>
      <c r="AS668" s="8"/>
      <c r="AT668" s="8"/>
      <c r="AU668" s="8"/>
    </row>
    <row r="669" spans="1:47"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c r="AP669" s="8"/>
      <c r="AQ669" s="8"/>
      <c r="AR669" s="8"/>
      <c r="AS669" s="8"/>
      <c r="AT669" s="8"/>
      <c r="AU669" s="8"/>
    </row>
    <row r="670" spans="1:47"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c r="AS670" s="8"/>
      <c r="AT670" s="8"/>
      <c r="AU670" s="8"/>
    </row>
    <row r="671" spans="1:47"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c r="AP671" s="8"/>
      <c r="AQ671" s="8"/>
      <c r="AR671" s="8"/>
      <c r="AS671" s="8"/>
      <c r="AT671" s="8"/>
      <c r="AU671" s="8"/>
    </row>
    <row r="672" spans="1:47"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c r="AP672" s="8"/>
      <c r="AQ672" s="8"/>
      <c r="AR672" s="8"/>
      <c r="AS672" s="8"/>
      <c r="AT672" s="8"/>
      <c r="AU672" s="8"/>
    </row>
    <row r="673" spans="1:47"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c r="AN673" s="8"/>
      <c r="AO673" s="8"/>
      <c r="AP673" s="8"/>
      <c r="AQ673" s="8"/>
      <c r="AR673" s="8"/>
      <c r="AS673" s="8"/>
      <c r="AT673" s="8"/>
      <c r="AU673" s="8"/>
    </row>
    <row r="674" spans="1:47"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c r="AN674" s="8"/>
      <c r="AO674" s="8"/>
      <c r="AP674" s="8"/>
      <c r="AQ674" s="8"/>
      <c r="AR674" s="8"/>
      <c r="AS674" s="8"/>
      <c r="AT674" s="8"/>
      <c r="AU674" s="8"/>
    </row>
    <row r="675" spans="1:47"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c r="AP675" s="8"/>
      <c r="AQ675" s="8"/>
      <c r="AR675" s="8"/>
      <c r="AS675" s="8"/>
      <c r="AT675" s="8"/>
      <c r="AU675" s="8"/>
    </row>
    <row r="676" spans="1:47"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c r="AN676" s="8"/>
      <c r="AO676" s="8"/>
      <c r="AP676" s="8"/>
      <c r="AQ676" s="8"/>
      <c r="AR676" s="8"/>
      <c r="AS676" s="8"/>
      <c r="AT676" s="8"/>
      <c r="AU676" s="8"/>
    </row>
    <row r="677" spans="1:47"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c r="AN677" s="8"/>
      <c r="AO677" s="8"/>
      <c r="AP677" s="8"/>
      <c r="AQ677" s="8"/>
      <c r="AR677" s="8"/>
      <c r="AS677" s="8"/>
      <c r="AT677" s="8"/>
      <c r="AU677" s="8"/>
    </row>
    <row r="678" spans="1:47"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c r="AP678" s="8"/>
      <c r="AQ678" s="8"/>
      <c r="AR678" s="8"/>
      <c r="AS678" s="8"/>
      <c r="AT678" s="8"/>
      <c r="AU678" s="8"/>
    </row>
    <row r="679" spans="1:47"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c r="AP679" s="8"/>
      <c r="AQ679" s="8"/>
      <c r="AR679" s="8"/>
      <c r="AS679" s="8"/>
      <c r="AT679" s="8"/>
      <c r="AU679" s="8"/>
    </row>
    <row r="680" spans="1:47"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c r="AN680" s="8"/>
      <c r="AO680" s="8"/>
      <c r="AP680" s="8"/>
      <c r="AQ680" s="8"/>
      <c r="AR680" s="8"/>
      <c r="AS680" s="8"/>
      <c r="AT680" s="8"/>
      <c r="AU680" s="8"/>
    </row>
    <row r="681" spans="1:47"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c r="AN681" s="8"/>
      <c r="AO681" s="8"/>
      <c r="AP681" s="8"/>
      <c r="AQ681" s="8"/>
      <c r="AR681" s="8"/>
      <c r="AS681" s="8"/>
      <c r="AT681" s="8"/>
      <c r="AU681" s="8"/>
    </row>
    <row r="682" spans="1:47"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c r="AN682" s="8"/>
      <c r="AO682" s="8"/>
      <c r="AP682" s="8"/>
      <c r="AQ682" s="8"/>
      <c r="AR682" s="8"/>
      <c r="AS682" s="8"/>
      <c r="AT682" s="8"/>
      <c r="AU682" s="8"/>
    </row>
    <row r="683" spans="1:47"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c r="AN683" s="8"/>
      <c r="AO683" s="8"/>
      <c r="AP683" s="8"/>
      <c r="AQ683" s="8"/>
      <c r="AR683" s="8"/>
      <c r="AS683" s="8"/>
      <c r="AT683" s="8"/>
      <c r="AU683" s="8"/>
    </row>
    <row r="684" spans="1:47"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c r="AN684" s="8"/>
      <c r="AO684" s="8"/>
      <c r="AP684" s="8"/>
      <c r="AQ684" s="8"/>
      <c r="AR684" s="8"/>
      <c r="AS684" s="8"/>
      <c r="AT684" s="8"/>
      <c r="AU684" s="8"/>
    </row>
    <row r="685" spans="1:47"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c r="AN685" s="8"/>
      <c r="AO685" s="8"/>
      <c r="AP685" s="8"/>
      <c r="AQ685" s="8"/>
      <c r="AR685" s="8"/>
      <c r="AS685" s="8"/>
      <c r="AT685" s="8"/>
      <c r="AU685" s="8"/>
    </row>
    <row r="686" spans="1:47"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c r="AN686" s="8"/>
      <c r="AO686" s="8"/>
      <c r="AP686" s="8"/>
      <c r="AQ686" s="8"/>
      <c r="AR686" s="8"/>
      <c r="AS686" s="8"/>
      <c r="AT686" s="8"/>
      <c r="AU686" s="8"/>
    </row>
    <row r="687" spans="1:47"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c r="AN687" s="8"/>
      <c r="AO687" s="8"/>
      <c r="AP687" s="8"/>
      <c r="AQ687" s="8"/>
      <c r="AR687" s="8"/>
      <c r="AS687" s="8"/>
      <c r="AT687" s="8"/>
      <c r="AU687" s="8"/>
    </row>
    <row r="688" spans="1:47"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c r="AN688" s="8"/>
      <c r="AO688" s="8"/>
      <c r="AP688" s="8"/>
      <c r="AQ688" s="8"/>
      <c r="AR688" s="8"/>
      <c r="AS688" s="8"/>
      <c r="AT688" s="8"/>
      <c r="AU688" s="8"/>
    </row>
    <row r="689" spans="1:47"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c r="AN689" s="8"/>
      <c r="AO689" s="8"/>
      <c r="AP689" s="8"/>
      <c r="AQ689" s="8"/>
      <c r="AR689" s="8"/>
      <c r="AS689" s="8"/>
      <c r="AT689" s="8"/>
      <c r="AU689" s="8"/>
    </row>
    <row r="690" spans="1:47"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c r="AN690" s="8"/>
      <c r="AO690" s="8"/>
      <c r="AP690" s="8"/>
      <c r="AQ690" s="8"/>
      <c r="AR690" s="8"/>
      <c r="AS690" s="8"/>
      <c r="AT690" s="8"/>
      <c r="AU690" s="8"/>
    </row>
    <row r="691" spans="1:47"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c r="AN691" s="8"/>
      <c r="AO691" s="8"/>
      <c r="AP691" s="8"/>
      <c r="AQ691" s="8"/>
      <c r="AR691" s="8"/>
      <c r="AS691" s="8"/>
      <c r="AT691" s="8"/>
      <c r="AU691" s="8"/>
    </row>
    <row r="692" spans="1:47"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c r="AN692" s="8"/>
      <c r="AO692" s="8"/>
      <c r="AP692" s="8"/>
      <c r="AQ692" s="8"/>
      <c r="AR692" s="8"/>
      <c r="AS692" s="8"/>
      <c r="AT692" s="8"/>
      <c r="AU692" s="8"/>
    </row>
    <row r="693" spans="1:47"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c r="AN693" s="8"/>
      <c r="AO693" s="8"/>
      <c r="AP693" s="8"/>
      <c r="AQ693" s="8"/>
      <c r="AR693" s="8"/>
      <c r="AS693" s="8"/>
      <c r="AT693" s="8"/>
      <c r="AU693" s="8"/>
    </row>
    <row r="694" spans="1:47"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c r="AN694" s="8"/>
      <c r="AO694" s="8"/>
      <c r="AP694" s="8"/>
      <c r="AQ694" s="8"/>
      <c r="AR694" s="8"/>
      <c r="AS694" s="8"/>
      <c r="AT694" s="8"/>
      <c r="AU694" s="8"/>
    </row>
    <row r="695" spans="1:47"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c r="AN695" s="8"/>
      <c r="AO695" s="8"/>
      <c r="AP695" s="8"/>
      <c r="AQ695" s="8"/>
      <c r="AR695" s="8"/>
      <c r="AS695" s="8"/>
      <c r="AT695" s="8"/>
      <c r="AU695" s="8"/>
    </row>
    <row r="696" spans="1:47"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c r="AN696" s="8"/>
      <c r="AO696" s="8"/>
      <c r="AP696" s="8"/>
      <c r="AQ696" s="8"/>
      <c r="AR696" s="8"/>
      <c r="AS696" s="8"/>
      <c r="AT696" s="8"/>
      <c r="AU696" s="8"/>
    </row>
    <row r="697" spans="1:47"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c r="AN697" s="8"/>
      <c r="AO697" s="8"/>
      <c r="AP697" s="8"/>
      <c r="AQ697" s="8"/>
      <c r="AR697" s="8"/>
      <c r="AS697" s="8"/>
      <c r="AT697" s="8"/>
      <c r="AU697" s="8"/>
    </row>
    <row r="698" spans="1:47"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c r="AN698" s="8"/>
      <c r="AO698" s="8"/>
      <c r="AP698" s="8"/>
      <c r="AQ698" s="8"/>
      <c r="AR698" s="8"/>
      <c r="AS698" s="8"/>
      <c r="AT698" s="8"/>
      <c r="AU698" s="8"/>
    </row>
    <row r="699" spans="1:47"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c r="AN699" s="8"/>
      <c r="AO699" s="8"/>
      <c r="AP699" s="8"/>
      <c r="AQ699" s="8"/>
      <c r="AR699" s="8"/>
      <c r="AS699" s="8"/>
      <c r="AT699" s="8"/>
      <c r="AU699" s="8"/>
    </row>
    <row r="700" spans="1:47"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c r="AN700" s="8"/>
      <c r="AO700" s="8"/>
      <c r="AP700" s="8"/>
      <c r="AQ700" s="8"/>
      <c r="AR700" s="8"/>
      <c r="AS700" s="8"/>
      <c r="AT700" s="8"/>
      <c r="AU700" s="8"/>
    </row>
    <row r="701" spans="1:47"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c r="AN701" s="8"/>
      <c r="AO701" s="8"/>
      <c r="AP701" s="8"/>
      <c r="AQ701" s="8"/>
      <c r="AR701" s="8"/>
      <c r="AS701" s="8"/>
      <c r="AT701" s="8"/>
      <c r="AU701" s="8"/>
    </row>
    <row r="702" spans="1:47"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c r="AN702" s="8"/>
      <c r="AO702" s="8"/>
      <c r="AP702" s="8"/>
      <c r="AQ702" s="8"/>
      <c r="AR702" s="8"/>
      <c r="AS702" s="8"/>
      <c r="AT702" s="8"/>
      <c r="AU702" s="8"/>
    </row>
    <row r="703" spans="1:47"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c r="AN703" s="8"/>
      <c r="AO703" s="8"/>
      <c r="AP703" s="8"/>
      <c r="AQ703" s="8"/>
      <c r="AR703" s="8"/>
      <c r="AS703" s="8"/>
      <c r="AT703" s="8"/>
      <c r="AU703" s="8"/>
    </row>
    <row r="704" spans="1:47"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c r="AN704" s="8"/>
      <c r="AO704" s="8"/>
      <c r="AP704" s="8"/>
      <c r="AQ704" s="8"/>
      <c r="AR704" s="8"/>
      <c r="AS704" s="8"/>
      <c r="AT704" s="8"/>
      <c r="AU704" s="8"/>
    </row>
    <row r="705" spans="1:47"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c r="AN705" s="8"/>
      <c r="AO705" s="8"/>
      <c r="AP705" s="8"/>
      <c r="AQ705" s="8"/>
      <c r="AR705" s="8"/>
      <c r="AS705" s="8"/>
      <c r="AT705" s="8"/>
      <c r="AU705" s="8"/>
    </row>
    <row r="706" spans="1:47"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c r="AN706" s="8"/>
      <c r="AO706" s="8"/>
      <c r="AP706" s="8"/>
      <c r="AQ706" s="8"/>
      <c r="AR706" s="8"/>
      <c r="AS706" s="8"/>
      <c r="AT706" s="8"/>
      <c r="AU706" s="8"/>
    </row>
    <row r="707" spans="1:47"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c r="AN707" s="8"/>
      <c r="AO707" s="8"/>
      <c r="AP707" s="8"/>
      <c r="AQ707" s="8"/>
      <c r="AR707" s="8"/>
      <c r="AS707" s="8"/>
      <c r="AT707" s="8"/>
      <c r="AU707" s="8"/>
    </row>
    <row r="708" spans="1:47"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c r="AN708" s="8"/>
      <c r="AO708" s="8"/>
      <c r="AP708" s="8"/>
      <c r="AQ708" s="8"/>
      <c r="AR708" s="8"/>
      <c r="AS708" s="8"/>
      <c r="AT708" s="8"/>
      <c r="AU708" s="8"/>
    </row>
    <row r="709" spans="1:47"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c r="AN709" s="8"/>
      <c r="AO709" s="8"/>
      <c r="AP709" s="8"/>
      <c r="AQ709" s="8"/>
      <c r="AR709" s="8"/>
      <c r="AS709" s="8"/>
      <c r="AT709" s="8"/>
      <c r="AU709" s="8"/>
    </row>
    <row r="710" spans="1:47"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c r="AN710" s="8"/>
      <c r="AO710" s="8"/>
      <c r="AP710" s="8"/>
      <c r="AQ710" s="8"/>
      <c r="AR710" s="8"/>
      <c r="AS710" s="8"/>
      <c r="AT710" s="8"/>
      <c r="AU710" s="8"/>
    </row>
    <row r="711" spans="1:47"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c r="AN711" s="8"/>
      <c r="AO711" s="8"/>
      <c r="AP711" s="8"/>
      <c r="AQ711" s="8"/>
      <c r="AR711" s="8"/>
      <c r="AS711" s="8"/>
      <c r="AT711" s="8"/>
      <c r="AU711" s="8"/>
    </row>
    <row r="712" spans="1:47"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c r="AN712" s="8"/>
      <c r="AO712" s="8"/>
      <c r="AP712" s="8"/>
      <c r="AQ712" s="8"/>
      <c r="AR712" s="8"/>
      <c r="AS712" s="8"/>
      <c r="AT712" s="8"/>
      <c r="AU712" s="8"/>
    </row>
    <row r="713" spans="1:47"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c r="AN713" s="8"/>
      <c r="AO713" s="8"/>
      <c r="AP713" s="8"/>
      <c r="AQ713" s="8"/>
      <c r="AR713" s="8"/>
      <c r="AS713" s="8"/>
      <c r="AT713" s="8"/>
      <c r="AU713" s="8"/>
    </row>
    <row r="714" spans="1:47"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c r="AN714" s="8"/>
      <c r="AO714" s="8"/>
      <c r="AP714" s="8"/>
      <c r="AQ714" s="8"/>
      <c r="AR714" s="8"/>
      <c r="AS714" s="8"/>
      <c r="AT714" s="8"/>
      <c r="AU714" s="8"/>
    </row>
    <row r="715" spans="1:47"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c r="AN715" s="8"/>
      <c r="AO715" s="8"/>
      <c r="AP715" s="8"/>
      <c r="AQ715" s="8"/>
      <c r="AR715" s="8"/>
      <c r="AS715" s="8"/>
      <c r="AT715" s="8"/>
      <c r="AU715" s="8"/>
    </row>
    <row r="716" spans="1:47"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c r="AN716" s="8"/>
      <c r="AO716" s="8"/>
      <c r="AP716" s="8"/>
      <c r="AQ716" s="8"/>
      <c r="AR716" s="8"/>
      <c r="AS716" s="8"/>
      <c r="AT716" s="8"/>
      <c r="AU716" s="8"/>
    </row>
    <row r="717" spans="1:47"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c r="AN717" s="8"/>
      <c r="AO717" s="8"/>
      <c r="AP717" s="8"/>
      <c r="AQ717" s="8"/>
      <c r="AR717" s="8"/>
      <c r="AS717" s="8"/>
      <c r="AT717" s="8"/>
      <c r="AU717" s="8"/>
    </row>
    <row r="718" spans="1:47"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c r="AN718" s="8"/>
      <c r="AO718" s="8"/>
      <c r="AP718" s="8"/>
      <c r="AQ718" s="8"/>
      <c r="AR718" s="8"/>
      <c r="AS718" s="8"/>
      <c r="AT718" s="8"/>
      <c r="AU718" s="8"/>
    </row>
    <row r="719" spans="1:47"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c r="AN719" s="8"/>
      <c r="AO719" s="8"/>
      <c r="AP719" s="8"/>
      <c r="AQ719" s="8"/>
      <c r="AR719" s="8"/>
      <c r="AS719" s="8"/>
      <c r="AT719" s="8"/>
      <c r="AU719" s="8"/>
    </row>
    <row r="720" spans="1:47"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c r="AN720" s="8"/>
      <c r="AO720" s="8"/>
      <c r="AP720" s="8"/>
      <c r="AQ720" s="8"/>
      <c r="AR720" s="8"/>
      <c r="AS720" s="8"/>
      <c r="AT720" s="8"/>
      <c r="AU720" s="8"/>
    </row>
    <row r="721" spans="1:47"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c r="AN721" s="8"/>
      <c r="AO721" s="8"/>
      <c r="AP721" s="8"/>
      <c r="AQ721" s="8"/>
      <c r="AR721" s="8"/>
      <c r="AS721" s="8"/>
      <c r="AT721" s="8"/>
      <c r="AU721" s="8"/>
    </row>
    <row r="722" spans="1:47"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c r="AN722" s="8"/>
      <c r="AO722" s="8"/>
      <c r="AP722" s="8"/>
      <c r="AQ722" s="8"/>
      <c r="AR722" s="8"/>
      <c r="AS722" s="8"/>
      <c r="AT722" s="8"/>
      <c r="AU722" s="8"/>
    </row>
    <row r="723" spans="1:47"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c r="AN723" s="8"/>
      <c r="AO723" s="8"/>
      <c r="AP723" s="8"/>
      <c r="AQ723" s="8"/>
      <c r="AR723" s="8"/>
      <c r="AS723" s="8"/>
      <c r="AT723" s="8"/>
      <c r="AU723" s="8"/>
    </row>
    <row r="724" spans="1:47"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c r="AN724" s="8"/>
      <c r="AO724" s="8"/>
      <c r="AP724" s="8"/>
      <c r="AQ724" s="8"/>
      <c r="AR724" s="8"/>
      <c r="AS724" s="8"/>
      <c r="AT724" s="8"/>
      <c r="AU724" s="8"/>
    </row>
    <row r="725" spans="1:47"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c r="AN725" s="8"/>
      <c r="AO725" s="8"/>
      <c r="AP725" s="8"/>
      <c r="AQ725" s="8"/>
      <c r="AR725" s="8"/>
      <c r="AS725" s="8"/>
      <c r="AT725" s="8"/>
      <c r="AU725" s="8"/>
    </row>
    <row r="726" spans="1:47"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c r="AN726" s="8"/>
      <c r="AO726" s="8"/>
      <c r="AP726" s="8"/>
      <c r="AQ726" s="8"/>
      <c r="AR726" s="8"/>
      <c r="AS726" s="8"/>
      <c r="AT726" s="8"/>
      <c r="AU726" s="8"/>
    </row>
    <row r="727" spans="1:47"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c r="AN727" s="8"/>
      <c r="AO727" s="8"/>
      <c r="AP727" s="8"/>
      <c r="AQ727" s="8"/>
      <c r="AR727" s="8"/>
      <c r="AS727" s="8"/>
      <c r="AT727" s="8"/>
      <c r="AU727" s="8"/>
    </row>
    <row r="728" spans="1:47"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c r="AN728" s="8"/>
      <c r="AO728" s="8"/>
      <c r="AP728" s="8"/>
      <c r="AQ728" s="8"/>
      <c r="AR728" s="8"/>
      <c r="AS728" s="8"/>
      <c r="AT728" s="8"/>
      <c r="AU728" s="8"/>
    </row>
    <row r="729" spans="1:47"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c r="AN729" s="8"/>
      <c r="AO729" s="8"/>
      <c r="AP729" s="8"/>
      <c r="AQ729" s="8"/>
      <c r="AR729" s="8"/>
      <c r="AS729" s="8"/>
      <c r="AT729" s="8"/>
      <c r="AU729" s="8"/>
    </row>
    <row r="730" spans="1:47"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c r="AN730" s="8"/>
      <c r="AO730" s="8"/>
      <c r="AP730" s="8"/>
      <c r="AQ730" s="8"/>
      <c r="AR730" s="8"/>
      <c r="AS730" s="8"/>
      <c r="AT730" s="8"/>
      <c r="AU730" s="8"/>
    </row>
    <row r="731" spans="1:47"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c r="AN731" s="8"/>
      <c r="AO731" s="8"/>
      <c r="AP731" s="8"/>
      <c r="AQ731" s="8"/>
      <c r="AR731" s="8"/>
      <c r="AS731" s="8"/>
      <c r="AT731" s="8"/>
      <c r="AU731" s="8"/>
    </row>
    <row r="732" spans="1:47"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c r="AN732" s="8"/>
      <c r="AO732" s="8"/>
      <c r="AP732" s="8"/>
      <c r="AQ732" s="8"/>
      <c r="AR732" s="8"/>
      <c r="AS732" s="8"/>
      <c r="AT732" s="8"/>
      <c r="AU732" s="8"/>
    </row>
    <row r="733" spans="1:47"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c r="AN733" s="8"/>
      <c r="AO733" s="8"/>
      <c r="AP733" s="8"/>
      <c r="AQ733" s="8"/>
      <c r="AR733" s="8"/>
      <c r="AS733" s="8"/>
      <c r="AT733" s="8"/>
      <c r="AU733" s="8"/>
    </row>
    <row r="734" spans="1:47"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c r="AN734" s="8"/>
      <c r="AO734" s="8"/>
      <c r="AP734" s="8"/>
      <c r="AQ734" s="8"/>
      <c r="AR734" s="8"/>
      <c r="AS734" s="8"/>
      <c r="AT734" s="8"/>
      <c r="AU734" s="8"/>
    </row>
    <row r="735" spans="1:47"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c r="AN735" s="8"/>
      <c r="AO735" s="8"/>
      <c r="AP735" s="8"/>
      <c r="AQ735" s="8"/>
      <c r="AR735" s="8"/>
      <c r="AS735" s="8"/>
      <c r="AT735" s="8"/>
      <c r="AU735" s="8"/>
    </row>
    <row r="736" spans="1:47"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c r="AN736" s="8"/>
      <c r="AO736" s="8"/>
      <c r="AP736" s="8"/>
      <c r="AQ736" s="8"/>
      <c r="AR736" s="8"/>
      <c r="AS736" s="8"/>
      <c r="AT736" s="8"/>
      <c r="AU736" s="8"/>
    </row>
    <row r="737" spans="1:47"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c r="AN737" s="8"/>
      <c r="AO737" s="8"/>
      <c r="AP737" s="8"/>
      <c r="AQ737" s="8"/>
      <c r="AR737" s="8"/>
      <c r="AS737" s="8"/>
      <c r="AT737" s="8"/>
      <c r="AU737" s="8"/>
    </row>
    <row r="738" spans="1:47"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c r="AN738" s="8"/>
      <c r="AO738" s="8"/>
      <c r="AP738" s="8"/>
      <c r="AQ738" s="8"/>
      <c r="AR738" s="8"/>
      <c r="AS738" s="8"/>
      <c r="AT738" s="8"/>
      <c r="AU738" s="8"/>
    </row>
    <row r="739" spans="1:47"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c r="AN739" s="8"/>
      <c r="AO739" s="8"/>
      <c r="AP739" s="8"/>
      <c r="AQ739" s="8"/>
      <c r="AR739" s="8"/>
      <c r="AS739" s="8"/>
      <c r="AT739" s="8"/>
      <c r="AU739" s="8"/>
    </row>
    <row r="740" spans="1:47"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c r="AS740" s="8"/>
      <c r="AT740" s="8"/>
      <c r="AU740" s="8"/>
    </row>
    <row r="741" spans="1:47"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c r="AP741" s="8"/>
      <c r="AQ741" s="8"/>
      <c r="AR741" s="8"/>
      <c r="AS741" s="8"/>
      <c r="AT741" s="8"/>
      <c r="AU741" s="8"/>
    </row>
    <row r="742" spans="1:47"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c r="AP742" s="8"/>
      <c r="AQ742" s="8"/>
      <c r="AR742" s="8"/>
      <c r="AS742" s="8"/>
      <c r="AT742" s="8"/>
      <c r="AU742" s="8"/>
    </row>
    <row r="743" spans="1:47"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c r="AN743" s="8"/>
      <c r="AO743" s="8"/>
      <c r="AP743" s="8"/>
      <c r="AQ743" s="8"/>
      <c r="AR743" s="8"/>
      <c r="AS743" s="8"/>
      <c r="AT743" s="8"/>
      <c r="AU743" s="8"/>
    </row>
    <row r="744" spans="1:47"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c r="AN744" s="8"/>
      <c r="AO744" s="8"/>
      <c r="AP744" s="8"/>
      <c r="AQ744" s="8"/>
      <c r="AR744" s="8"/>
      <c r="AS744" s="8"/>
      <c r="AT744" s="8"/>
      <c r="AU744" s="8"/>
    </row>
    <row r="745" spans="1:47"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c r="AS745" s="8"/>
      <c r="AT745" s="8"/>
      <c r="AU745" s="8"/>
    </row>
    <row r="746" spans="1:47"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c r="AN746" s="8"/>
      <c r="AO746" s="8"/>
      <c r="AP746" s="8"/>
      <c r="AQ746" s="8"/>
      <c r="AR746" s="8"/>
      <c r="AS746" s="8"/>
      <c r="AT746" s="8"/>
      <c r="AU746" s="8"/>
    </row>
    <row r="747" spans="1:47"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c r="AP747" s="8"/>
      <c r="AQ747" s="8"/>
      <c r="AR747" s="8"/>
      <c r="AS747" s="8"/>
      <c r="AT747" s="8"/>
      <c r="AU747" s="8"/>
    </row>
    <row r="748" spans="1:47"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c r="AN748" s="8"/>
      <c r="AO748" s="8"/>
      <c r="AP748" s="8"/>
      <c r="AQ748" s="8"/>
      <c r="AR748" s="8"/>
      <c r="AS748" s="8"/>
      <c r="AT748" s="8"/>
      <c r="AU748" s="8"/>
    </row>
    <row r="749" spans="1:47"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c r="AN749" s="8"/>
      <c r="AO749" s="8"/>
      <c r="AP749" s="8"/>
      <c r="AQ749" s="8"/>
      <c r="AR749" s="8"/>
      <c r="AS749" s="8"/>
      <c r="AT749" s="8"/>
      <c r="AU749" s="8"/>
    </row>
    <row r="750" spans="1:47"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c r="AN750" s="8"/>
      <c r="AO750" s="8"/>
      <c r="AP750" s="8"/>
      <c r="AQ750" s="8"/>
      <c r="AR750" s="8"/>
      <c r="AS750" s="8"/>
      <c r="AT750" s="8"/>
      <c r="AU750" s="8"/>
    </row>
    <row r="751" spans="1:47"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c r="AP751" s="8"/>
      <c r="AQ751" s="8"/>
      <c r="AR751" s="8"/>
      <c r="AS751" s="8"/>
      <c r="AT751" s="8"/>
      <c r="AU751" s="8"/>
    </row>
    <row r="752" spans="1:47"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c r="AP752" s="8"/>
      <c r="AQ752" s="8"/>
      <c r="AR752" s="8"/>
      <c r="AS752" s="8"/>
      <c r="AT752" s="8"/>
      <c r="AU752" s="8"/>
    </row>
    <row r="753" spans="1:47"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c r="AN753" s="8"/>
      <c r="AO753" s="8"/>
      <c r="AP753" s="8"/>
      <c r="AQ753" s="8"/>
      <c r="AR753" s="8"/>
      <c r="AS753" s="8"/>
      <c r="AT753" s="8"/>
      <c r="AU753" s="8"/>
    </row>
    <row r="754" spans="1:47"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c r="AN754" s="8"/>
      <c r="AO754" s="8"/>
      <c r="AP754" s="8"/>
      <c r="AQ754" s="8"/>
      <c r="AR754" s="8"/>
      <c r="AS754" s="8"/>
      <c r="AT754" s="8"/>
      <c r="AU754" s="8"/>
    </row>
    <row r="755" spans="1:47"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c r="AN755" s="8"/>
      <c r="AO755" s="8"/>
      <c r="AP755" s="8"/>
      <c r="AQ755" s="8"/>
      <c r="AR755" s="8"/>
      <c r="AS755" s="8"/>
      <c r="AT755" s="8"/>
      <c r="AU755" s="8"/>
    </row>
    <row r="756" spans="1:47"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c r="AN756" s="8"/>
      <c r="AO756" s="8"/>
      <c r="AP756" s="8"/>
      <c r="AQ756" s="8"/>
      <c r="AR756" s="8"/>
      <c r="AS756" s="8"/>
      <c r="AT756" s="8"/>
      <c r="AU756" s="8"/>
    </row>
    <row r="757" spans="1:47"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c r="AN757" s="8"/>
      <c r="AO757" s="8"/>
      <c r="AP757" s="8"/>
      <c r="AQ757" s="8"/>
      <c r="AR757" s="8"/>
      <c r="AS757" s="8"/>
      <c r="AT757" s="8"/>
      <c r="AU757" s="8"/>
    </row>
    <row r="758" spans="1:47"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c r="AN758" s="8"/>
      <c r="AO758" s="8"/>
      <c r="AP758" s="8"/>
      <c r="AQ758" s="8"/>
      <c r="AR758" s="8"/>
      <c r="AS758" s="8"/>
      <c r="AT758" s="8"/>
      <c r="AU758" s="8"/>
    </row>
    <row r="759" spans="1:47"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c r="AN759" s="8"/>
      <c r="AO759" s="8"/>
      <c r="AP759" s="8"/>
      <c r="AQ759" s="8"/>
      <c r="AR759" s="8"/>
      <c r="AS759" s="8"/>
      <c r="AT759" s="8"/>
      <c r="AU759" s="8"/>
    </row>
    <row r="760" spans="1:47"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c r="AN760" s="8"/>
      <c r="AO760" s="8"/>
      <c r="AP760" s="8"/>
      <c r="AQ760" s="8"/>
      <c r="AR760" s="8"/>
      <c r="AS760" s="8"/>
      <c r="AT760" s="8"/>
      <c r="AU760" s="8"/>
    </row>
    <row r="761" spans="1:47"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c r="AN761" s="8"/>
      <c r="AO761" s="8"/>
      <c r="AP761" s="8"/>
      <c r="AQ761" s="8"/>
      <c r="AR761" s="8"/>
      <c r="AS761" s="8"/>
      <c r="AT761" s="8"/>
      <c r="AU761" s="8"/>
    </row>
    <row r="762" spans="1:47"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c r="AN762" s="8"/>
      <c r="AO762" s="8"/>
      <c r="AP762" s="8"/>
      <c r="AQ762" s="8"/>
      <c r="AR762" s="8"/>
      <c r="AS762" s="8"/>
      <c r="AT762" s="8"/>
      <c r="AU762" s="8"/>
    </row>
    <row r="763" spans="1:47"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c r="AN763" s="8"/>
      <c r="AO763" s="8"/>
      <c r="AP763" s="8"/>
      <c r="AQ763" s="8"/>
      <c r="AR763" s="8"/>
      <c r="AS763" s="8"/>
      <c r="AT763" s="8"/>
      <c r="AU763" s="8"/>
    </row>
    <row r="764" spans="1:47"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c r="AN764" s="8"/>
      <c r="AO764" s="8"/>
      <c r="AP764" s="8"/>
      <c r="AQ764" s="8"/>
      <c r="AR764" s="8"/>
      <c r="AS764" s="8"/>
      <c r="AT764" s="8"/>
      <c r="AU764" s="8"/>
    </row>
    <row r="765" spans="1:47"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c r="AN765" s="8"/>
      <c r="AO765" s="8"/>
      <c r="AP765" s="8"/>
      <c r="AQ765" s="8"/>
      <c r="AR765" s="8"/>
      <c r="AS765" s="8"/>
      <c r="AT765" s="8"/>
      <c r="AU765" s="8"/>
    </row>
    <row r="766" spans="1:47"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c r="AN766" s="8"/>
      <c r="AO766" s="8"/>
      <c r="AP766" s="8"/>
      <c r="AQ766" s="8"/>
      <c r="AR766" s="8"/>
      <c r="AS766" s="8"/>
      <c r="AT766" s="8"/>
      <c r="AU766" s="8"/>
    </row>
    <row r="767" spans="1:47"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c r="AN767" s="8"/>
      <c r="AO767" s="8"/>
      <c r="AP767" s="8"/>
      <c r="AQ767" s="8"/>
      <c r="AR767" s="8"/>
      <c r="AS767" s="8"/>
      <c r="AT767" s="8"/>
      <c r="AU767" s="8"/>
    </row>
    <row r="768" spans="1:47"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c r="AN768" s="8"/>
      <c r="AO768" s="8"/>
      <c r="AP768" s="8"/>
      <c r="AQ768" s="8"/>
      <c r="AR768" s="8"/>
      <c r="AS768" s="8"/>
      <c r="AT768" s="8"/>
      <c r="AU768" s="8"/>
    </row>
    <row r="769" spans="1:47"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c r="AN769" s="8"/>
      <c r="AO769" s="8"/>
      <c r="AP769" s="8"/>
      <c r="AQ769" s="8"/>
      <c r="AR769" s="8"/>
      <c r="AS769" s="8"/>
      <c r="AT769" s="8"/>
      <c r="AU769" s="8"/>
    </row>
    <row r="770" spans="1:47"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c r="AN770" s="8"/>
      <c r="AO770" s="8"/>
      <c r="AP770" s="8"/>
      <c r="AQ770" s="8"/>
      <c r="AR770" s="8"/>
      <c r="AS770" s="8"/>
      <c r="AT770" s="8"/>
      <c r="AU770" s="8"/>
    </row>
    <row r="771" spans="1:47"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c r="AN771" s="8"/>
      <c r="AO771" s="8"/>
      <c r="AP771" s="8"/>
      <c r="AQ771" s="8"/>
      <c r="AR771" s="8"/>
      <c r="AS771" s="8"/>
      <c r="AT771" s="8"/>
      <c r="AU771" s="8"/>
    </row>
    <row r="772" spans="1:47"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c r="AN772" s="8"/>
      <c r="AO772" s="8"/>
      <c r="AP772" s="8"/>
      <c r="AQ772" s="8"/>
      <c r="AR772" s="8"/>
      <c r="AS772" s="8"/>
      <c r="AT772" s="8"/>
      <c r="AU772" s="8"/>
    </row>
    <row r="773" spans="1:47"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c r="AN773" s="8"/>
      <c r="AO773" s="8"/>
      <c r="AP773" s="8"/>
      <c r="AQ773" s="8"/>
      <c r="AR773" s="8"/>
      <c r="AS773" s="8"/>
      <c r="AT773" s="8"/>
      <c r="AU773" s="8"/>
    </row>
    <row r="774" spans="1:47"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c r="AN774" s="8"/>
      <c r="AO774" s="8"/>
      <c r="AP774" s="8"/>
      <c r="AQ774" s="8"/>
      <c r="AR774" s="8"/>
      <c r="AS774" s="8"/>
      <c r="AT774" s="8"/>
      <c r="AU774" s="8"/>
    </row>
    <row r="775" spans="1:47"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c r="AN775" s="8"/>
      <c r="AO775" s="8"/>
      <c r="AP775" s="8"/>
      <c r="AQ775" s="8"/>
      <c r="AR775" s="8"/>
      <c r="AS775" s="8"/>
      <c r="AT775" s="8"/>
      <c r="AU775" s="8"/>
    </row>
    <row r="776" spans="1:47"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c r="AN776" s="8"/>
      <c r="AO776" s="8"/>
      <c r="AP776" s="8"/>
      <c r="AQ776" s="8"/>
      <c r="AR776" s="8"/>
      <c r="AS776" s="8"/>
      <c r="AT776" s="8"/>
      <c r="AU776" s="8"/>
    </row>
    <row r="777" spans="1:47"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c r="AN777" s="8"/>
      <c r="AO777" s="8"/>
      <c r="AP777" s="8"/>
      <c r="AQ777" s="8"/>
      <c r="AR777" s="8"/>
      <c r="AS777" s="8"/>
      <c r="AT777" s="8"/>
      <c r="AU777" s="8"/>
    </row>
    <row r="778" spans="1:47"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c r="AN778" s="8"/>
      <c r="AO778" s="8"/>
      <c r="AP778" s="8"/>
      <c r="AQ778" s="8"/>
      <c r="AR778" s="8"/>
      <c r="AS778" s="8"/>
      <c r="AT778" s="8"/>
      <c r="AU778" s="8"/>
    </row>
    <row r="779" spans="1:47"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c r="AN779" s="8"/>
      <c r="AO779" s="8"/>
      <c r="AP779" s="8"/>
      <c r="AQ779" s="8"/>
      <c r="AR779" s="8"/>
      <c r="AS779" s="8"/>
      <c r="AT779" s="8"/>
      <c r="AU779" s="8"/>
    </row>
    <row r="780" spans="1:47"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c r="AN780" s="8"/>
      <c r="AO780" s="8"/>
      <c r="AP780" s="8"/>
      <c r="AQ780" s="8"/>
      <c r="AR780" s="8"/>
      <c r="AS780" s="8"/>
      <c r="AT780" s="8"/>
      <c r="AU780" s="8"/>
    </row>
    <row r="781" spans="1:47"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c r="AN781" s="8"/>
      <c r="AO781" s="8"/>
      <c r="AP781" s="8"/>
      <c r="AQ781" s="8"/>
      <c r="AR781" s="8"/>
      <c r="AS781" s="8"/>
      <c r="AT781" s="8"/>
      <c r="AU781" s="8"/>
    </row>
    <row r="782" spans="1:47"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c r="AN782" s="8"/>
      <c r="AO782" s="8"/>
      <c r="AP782" s="8"/>
      <c r="AQ782" s="8"/>
      <c r="AR782" s="8"/>
      <c r="AS782" s="8"/>
      <c r="AT782" s="8"/>
      <c r="AU782" s="8"/>
    </row>
    <row r="783" spans="1:47"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c r="AN783" s="8"/>
      <c r="AO783" s="8"/>
      <c r="AP783" s="8"/>
      <c r="AQ783" s="8"/>
      <c r="AR783" s="8"/>
      <c r="AS783" s="8"/>
      <c r="AT783" s="8"/>
      <c r="AU783" s="8"/>
    </row>
    <row r="784" spans="1:47"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c r="AN784" s="8"/>
      <c r="AO784" s="8"/>
      <c r="AP784" s="8"/>
      <c r="AQ784" s="8"/>
      <c r="AR784" s="8"/>
      <c r="AS784" s="8"/>
      <c r="AT784" s="8"/>
      <c r="AU784" s="8"/>
    </row>
    <row r="785" spans="1:47"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c r="AN785" s="8"/>
      <c r="AO785" s="8"/>
      <c r="AP785" s="8"/>
      <c r="AQ785" s="8"/>
      <c r="AR785" s="8"/>
      <c r="AS785" s="8"/>
      <c r="AT785" s="8"/>
      <c r="AU785" s="8"/>
    </row>
    <row r="786" spans="1:47"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c r="AN786" s="8"/>
      <c r="AO786" s="8"/>
      <c r="AP786" s="8"/>
      <c r="AQ786" s="8"/>
      <c r="AR786" s="8"/>
      <c r="AS786" s="8"/>
      <c r="AT786" s="8"/>
      <c r="AU786" s="8"/>
    </row>
    <row r="787" spans="1:47"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c r="AN787" s="8"/>
      <c r="AO787" s="8"/>
      <c r="AP787" s="8"/>
      <c r="AQ787" s="8"/>
      <c r="AR787" s="8"/>
      <c r="AS787" s="8"/>
      <c r="AT787" s="8"/>
      <c r="AU787" s="8"/>
    </row>
    <row r="788" spans="1:47"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c r="AN788" s="8"/>
      <c r="AO788" s="8"/>
      <c r="AP788" s="8"/>
      <c r="AQ788" s="8"/>
      <c r="AR788" s="8"/>
      <c r="AS788" s="8"/>
      <c r="AT788" s="8"/>
      <c r="AU788" s="8"/>
    </row>
    <row r="789" spans="1:47"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c r="AN789" s="8"/>
      <c r="AO789" s="8"/>
      <c r="AP789" s="8"/>
      <c r="AQ789" s="8"/>
      <c r="AR789" s="8"/>
      <c r="AS789" s="8"/>
      <c r="AT789" s="8"/>
      <c r="AU789" s="8"/>
    </row>
    <row r="790" spans="1:47"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c r="AN790" s="8"/>
      <c r="AO790" s="8"/>
      <c r="AP790" s="8"/>
      <c r="AQ790" s="8"/>
      <c r="AR790" s="8"/>
      <c r="AS790" s="8"/>
      <c r="AT790" s="8"/>
      <c r="AU790" s="8"/>
    </row>
    <row r="791" spans="1:47"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c r="AN791" s="8"/>
      <c r="AO791" s="8"/>
      <c r="AP791" s="8"/>
      <c r="AQ791" s="8"/>
      <c r="AR791" s="8"/>
      <c r="AS791" s="8"/>
      <c r="AT791" s="8"/>
      <c r="AU791" s="8"/>
    </row>
    <row r="792" spans="1:47"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c r="AN792" s="8"/>
      <c r="AO792" s="8"/>
      <c r="AP792" s="8"/>
      <c r="AQ792" s="8"/>
      <c r="AR792" s="8"/>
      <c r="AS792" s="8"/>
      <c r="AT792" s="8"/>
      <c r="AU792" s="8"/>
    </row>
    <row r="793" spans="1:47"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c r="AN793" s="8"/>
      <c r="AO793" s="8"/>
      <c r="AP793" s="8"/>
      <c r="AQ793" s="8"/>
      <c r="AR793" s="8"/>
      <c r="AS793" s="8"/>
      <c r="AT793" s="8"/>
      <c r="AU793" s="8"/>
    </row>
    <row r="794" spans="1:47"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c r="AN794" s="8"/>
      <c r="AO794" s="8"/>
      <c r="AP794" s="8"/>
      <c r="AQ794" s="8"/>
      <c r="AR794" s="8"/>
      <c r="AS794" s="8"/>
      <c r="AT794" s="8"/>
      <c r="AU794" s="8"/>
    </row>
    <row r="795" spans="1:47"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c r="AN795" s="8"/>
      <c r="AO795" s="8"/>
      <c r="AP795" s="8"/>
      <c r="AQ795" s="8"/>
      <c r="AR795" s="8"/>
      <c r="AS795" s="8"/>
      <c r="AT795" s="8"/>
      <c r="AU795" s="8"/>
    </row>
    <row r="796" spans="1:47"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c r="AN796" s="8"/>
      <c r="AO796" s="8"/>
      <c r="AP796" s="8"/>
      <c r="AQ796" s="8"/>
      <c r="AR796" s="8"/>
      <c r="AS796" s="8"/>
      <c r="AT796" s="8"/>
      <c r="AU796" s="8"/>
    </row>
    <row r="797" spans="1:47"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c r="AN797" s="8"/>
      <c r="AO797" s="8"/>
      <c r="AP797" s="8"/>
      <c r="AQ797" s="8"/>
      <c r="AR797" s="8"/>
      <c r="AS797" s="8"/>
      <c r="AT797" s="8"/>
      <c r="AU797" s="8"/>
    </row>
    <row r="798" spans="1:47"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c r="AN798" s="8"/>
      <c r="AO798" s="8"/>
      <c r="AP798" s="8"/>
      <c r="AQ798" s="8"/>
      <c r="AR798" s="8"/>
      <c r="AS798" s="8"/>
      <c r="AT798" s="8"/>
      <c r="AU798" s="8"/>
    </row>
    <row r="799" spans="1:47"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c r="AN799" s="8"/>
      <c r="AO799" s="8"/>
      <c r="AP799" s="8"/>
      <c r="AQ799" s="8"/>
      <c r="AR799" s="8"/>
      <c r="AS799" s="8"/>
      <c r="AT799" s="8"/>
      <c r="AU799" s="8"/>
    </row>
    <row r="800" spans="1:47"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c r="AN800" s="8"/>
      <c r="AO800" s="8"/>
      <c r="AP800" s="8"/>
      <c r="AQ800" s="8"/>
      <c r="AR800" s="8"/>
      <c r="AS800" s="8"/>
      <c r="AT800" s="8"/>
      <c r="AU800" s="8"/>
    </row>
    <row r="801" spans="1:47"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c r="AN801" s="8"/>
      <c r="AO801" s="8"/>
      <c r="AP801" s="8"/>
      <c r="AQ801" s="8"/>
      <c r="AR801" s="8"/>
      <c r="AS801" s="8"/>
      <c r="AT801" s="8"/>
      <c r="AU801" s="8"/>
    </row>
    <row r="802" spans="1:47"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c r="AN802" s="8"/>
      <c r="AO802" s="8"/>
      <c r="AP802" s="8"/>
      <c r="AQ802" s="8"/>
      <c r="AR802" s="8"/>
      <c r="AS802" s="8"/>
      <c r="AT802" s="8"/>
      <c r="AU802" s="8"/>
    </row>
    <row r="803" spans="1:47"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c r="AN803" s="8"/>
      <c r="AO803" s="8"/>
      <c r="AP803" s="8"/>
      <c r="AQ803" s="8"/>
      <c r="AR803" s="8"/>
      <c r="AS803" s="8"/>
      <c r="AT803" s="8"/>
      <c r="AU803" s="8"/>
    </row>
    <row r="804" spans="1:47"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c r="AN804" s="8"/>
      <c r="AO804" s="8"/>
      <c r="AP804" s="8"/>
      <c r="AQ804" s="8"/>
      <c r="AR804" s="8"/>
      <c r="AS804" s="8"/>
      <c r="AT804" s="8"/>
      <c r="AU804" s="8"/>
    </row>
    <row r="805" spans="1:47"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c r="AN805" s="8"/>
      <c r="AO805" s="8"/>
      <c r="AP805" s="8"/>
      <c r="AQ805" s="8"/>
      <c r="AR805" s="8"/>
      <c r="AS805" s="8"/>
      <c r="AT805" s="8"/>
      <c r="AU805" s="8"/>
    </row>
    <row r="806" spans="1:47"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c r="AN806" s="8"/>
      <c r="AO806" s="8"/>
      <c r="AP806" s="8"/>
      <c r="AQ806" s="8"/>
      <c r="AR806" s="8"/>
      <c r="AS806" s="8"/>
      <c r="AT806" s="8"/>
      <c r="AU806" s="8"/>
    </row>
    <row r="807" spans="1:47"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c r="AN807" s="8"/>
      <c r="AO807" s="8"/>
      <c r="AP807" s="8"/>
      <c r="AQ807" s="8"/>
      <c r="AR807" s="8"/>
      <c r="AS807" s="8"/>
      <c r="AT807" s="8"/>
      <c r="AU807" s="8"/>
    </row>
    <row r="808" spans="1:47"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c r="AN808" s="8"/>
      <c r="AO808" s="8"/>
      <c r="AP808" s="8"/>
      <c r="AQ808" s="8"/>
      <c r="AR808" s="8"/>
      <c r="AS808" s="8"/>
      <c r="AT808" s="8"/>
      <c r="AU808" s="8"/>
    </row>
    <row r="809" spans="1:47"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c r="AN809" s="8"/>
      <c r="AO809" s="8"/>
      <c r="AP809" s="8"/>
      <c r="AQ809" s="8"/>
      <c r="AR809" s="8"/>
      <c r="AS809" s="8"/>
      <c r="AT809" s="8"/>
      <c r="AU809" s="8"/>
    </row>
    <row r="810" spans="1:47"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c r="AN810" s="8"/>
      <c r="AO810" s="8"/>
      <c r="AP810" s="8"/>
      <c r="AQ810" s="8"/>
      <c r="AR810" s="8"/>
      <c r="AS810" s="8"/>
      <c r="AT810" s="8"/>
      <c r="AU810" s="8"/>
    </row>
    <row r="811" spans="1:47"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c r="AN811" s="8"/>
      <c r="AO811" s="8"/>
      <c r="AP811" s="8"/>
      <c r="AQ811" s="8"/>
      <c r="AR811" s="8"/>
      <c r="AS811" s="8"/>
      <c r="AT811" s="8"/>
      <c r="AU811" s="8"/>
    </row>
    <row r="812" spans="1:47"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c r="AN812" s="8"/>
      <c r="AO812" s="8"/>
      <c r="AP812" s="8"/>
      <c r="AQ812" s="8"/>
      <c r="AR812" s="8"/>
      <c r="AS812" s="8"/>
      <c r="AT812" s="8"/>
      <c r="AU812" s="8"/>
    </row>
    <row r="813" spans="1:47"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c r="AN813" s="8"/>
      <c r="AO813" s="8"/>
      <c r="AP813" s="8"/>
      <c r="AQ813" s="8"/>
      <c r="AR813" s="8"/>
      <c r="AS813" s="8"/>
      <c r="AT813" s="8"/>
      <c r="AU813" s="8"/>
    </row>
    <row r="814" spans="1:47"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c r="AN814" s="8"/>
      <c r="AO814" s="8"/>
      <c r="AP814" s="8"/>
      <c r="AQ814" s="8"/>
      <c r="AR814" s="8"/>
      <c r="AS814" s="8"/>
      <c r="AT814" s="8"/>
      <c r="AU814" s="8"/>
    </row>
    <row r="815" spans="1:47"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c r="AN815" s="8"/>
      <c r="AO815" s="8"/>
      <c r="AP815" s="8"/>
      <c r="AQ815" s="8"/>
      <c r="AR815" s="8"/>
      <c r="AS815" s="8"/>
      <c r="AT815" s="8"/>
      <c r="AU815" s="8"/>
    </row>
    <row r="816" spans="1:47"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c r="AN816" s="8"/>
      <c r="AO816" s="8"/>
      <c r="AP816" s="8"/>
      <c r="AQ816" s="8"/>
      <c r="AR816" s="8"/>
      <c r="AS816" s="8"/>
      <c r="AT816" s="8"/>
      <c r="AU816" s="8"/>
    </row>
    <row r="817" spans="1:47"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c r="AN817" s="8"/>
      <c r="AO817" s="8"/>
      <c r="AP817" s="8"/>
      <c r="AQ817" s="8"/>
      <c r="AR817" s="8"/>
      <c r="AS817" s="8"/>
      <c r="AT817" s="8"/>
      <c r="AU817" s="8"/>
    </row>
    <row r="818" spans="1:47"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c r="AN818" s="8"/>
      <c r="AO818" s="8"/>
      <c r="AP818" s="8"/>
      <c r="AQ818" s="8"/>
      <c r="AR818" s="8"/>
      <c r="AS818" s="8"/>
      <c r="AT818" s="8"/>
      <c r="AU818" s="8"/>
    </row>
    <row r="819" spans="1:47"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c r="AN819" s="8"/>
      <c r="AO819" s="8"/>
      <c r="AP819" s="8"/>
      <c r="AQ819" s="8"/>
      <c r="AR819" s="8"/>
      <c r="AS819" s="8"/>
      <c r="AT819" s="8"/>
      <c r="AU819" s="8"/>
    </row>
    <row r="820" spans="1:47"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c r="AN820" s="8"/>
      <c r="AO820" s="8"/>
      <c r="AP820" s="8"/>
      <c r="AQ820" s="8"/>
      <c r="AR820" s="8"/>
      <c r="AS820" s="8"/>
      <c r="AT820" s="8"/>
      <c r="AU820" s="8"/>
    </row>
    <row r="821" spans="1:47"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c r="AN821" s="8"/>
      <c r="AO821" s="8"/>
      <c r="AP821" s="8"/>
      <c r="AQ821" s="8"/>
      <c r="AR821" s="8"/>
      <c r="AS821" s="8"/>
      <c r="AT821" s="8"/>
      <c r="AU821" s="8"/>
    </row>
    <row r="822" spans="1:47"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c r="AN822" s="8"/>
      <c r="AO822" s="8"/>
      <c r="AP822" s="8"/>
      <c r="AQ822" s="8"/>
      <c r="AR822" s="8"/>
      <c r="AS822" s="8"/>
      <c r="AT822" s="8"/>
      <c r="AU822" s="8"/>
    </row>
    <row r="823" spans="1:47"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c r="AN823" s="8"/>
      <c r="AO823" s="8"/>
      <c r="AP823" s="8"/>
      <c r="AQ823" s="8"/>
      <c r="AR823" s="8"/>
      <c r="AS823" s="8"/>
      <c r="AT823" s="8"/>
      <c r="AU823" s="8"/>
    </row>
    <row r="824" spans="1:47"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c r="AN824" s="8"/>
      <c r="AO824" s="8"/>
      <c r="AP824" s="8"/>
      <c r="AQ824" s="8"/>
      <c r="AR824" s="8"/>
      <c r="AS824" s="8"/>
      <c r="AT824" s="8"/>
      <c r="AU824" s="8"/>
    </row>
    <row r="825" spans="1:47"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c r="AN825" s="8"/>
      <c r="AO825" s="8"/>
      <c r="AP825" s="8"/>
      <c r="AQ825" s="8"/>
      <c r="AR825" s="8"/>
      <c r="AS825" s="8"/>
      <c r="AT825" s="8"/>
      <c r="AU825" s="8"/>
    </row>
    <row r="826" spans="1:47"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c r="AN826" s="8"/>
      <c r="AO826" s="8"/>
      <c r="AP826" s="8"/>
      <c r="AQ826" s="8"/>
      <c r="AR826" s="8"/>
      <c r="AS826" s="8"/>
      <c r="AT826" s="8"/>
      <c r="AU826" s="8"/>
    </row>
    <row r="827" spans="1:47"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c r="AN827" s="8"/>
      <c r="AO827" s="8"/>
      <c r="AP827" s="8"/>
      <c r="AQ827" s="8"/>
      <c r="AR827" s="8"/>
      <c r="AS827" s="8"/>
      <c r="AT827" s="8"/>
      <c r="AU827" s="8"/>
    </row>
    <row r="828" spans="1:47"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c r="AN828" s="8"/>
      <c r="AO828" s="8"/>
      <c r="AP828" s="8"/>
      <c r="AQ828" s="8"/>
      <c r="AR828" s="8"/>
      <c r="AS828" s="8"/>
      <c r="AT828" s="8"/>
      <c r="AU828" s="8"/>
    </row>
    <row r="829" spans="1:47"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c r="AN829" s="8"/>
      <c r="AO829" s="8"/>
      <c r="AP829" s="8"/>
      <c r="AQ829" s="8"/>
      <c r="AR829" s="8"/>
      <c r="AS829" s="8"/>
      <c r="AT829" s="8"/>
      <c r="AU829" s="8"/>
    </row>
    <row r="830" spans="1:47"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c r="AN830" s="8"/>
      <c r="AO830" s="8"/>
      <c r="AP830" s="8"/>
      <c r="AQ830" s="8"/>
      <c r="AR830" s="8"/>
      <c r="AS830" s="8"/>
      <c r="AT830" s="8"/>
      <c r="AU830" s="8"/>
    </row>
    <row r="831" spans="1:47"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c r="AN831" s="8"/>
      <c r="AO831" s="8"/>
      <c r="AP831" s="8"/>
      <c r="AQ831" s="8"/>
      <c r="AR831" s="8"/>
      <c r="AS831" s="8"/>
      <c r="AT831" s="8"/>
      <c r="AU831" s="8"/>
    </row>
    <row r="832" spans="1:47"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c r="AN832" s="8"/>
      <c r="AO832" s="8"/>
      <c r="AP832" s="8"/>
      <c r="AQ832" s="8"/>
      <c r="AR832" s="8"/>
      <c r="AS832" s="8"/>
      <c r="AT832" s="8"/>
      <c r="AU832" s="8"/>
    </row>
    <row r="833" spans="1:47"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c r="AN833" s="8"/>
      <c r="AO833" s="8"/>
      <c r="AP833" s="8"/>
      <c r="AQ833" s="8"/>
      <c r="AR833" s="8"/>
      <c r="AS833" s="8"/>
      <c r="AT833" s="8"/>
      <c r="AU833" s="8"/>
    </row>
    <row r="834" spans="1:47"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c r="AN834" s="8"/>
      <c r="AO834" s="8"/>
      <c r="AP834" s="8"/>
      <c r="AQ834" s="8"/>
      <c r="AR834" s="8"/>
      <c r="AS834" s="8"/>
      <c r="AT834" s="8"/>
      <c r="AU834" s="8"/>
    </row>
    <row r="835" spans="1:47"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c r="AN835" s="8"/>
      <c r="AO835" s="8"/>
      <c r="AP835" s="8"/>
      <c r="AQ835" s="8"/>
      <c r="AR835" s="8"/>
      <c r="AS835" s="8"/>
      <c r="AT835" s="8"/>
      <c r="AU835" s="8"/>
    </row>
    <row r="836" spans="1:47"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c r="AN836" s="8"/>
      <c r="AO836" s="8"/>
      <c r="AP836" s="8"/>
      <c r="AQ836" s="8"/>
      <c r="AR836" s="8"/>
      <c r="AS836" s="8"/>
      <c r="AT836" s="8"/>
      <c r="AU836" s="8"/>
    </row>
    <row r="837" spans="1:47"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c r="AN837" s="8"/>
      <c r="AO837" s="8"/>
      <c r="AP837" s="8"/>
      <c r="AQ837" s="8"/>
      <c r="AR837" s="8"/>
      <c r="AS837" s="8"/>
      <c r="AT837" s="8"/>
      <c r="AU837" s="8"/>
    </row>
    <row r="838" spans="1:47"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c r="AN838" s="8"/>
      <c r="AO838" s="8"/>
      <c r="AP838" s="8"/>
      <c r="AQ838" s="8"/>
      <c r="AR838" s="8"/>
      <c r="AS838" s="8"/>
      <c r="AT838" s="8"/>
      <c r="AU838" s="8"/>
    </row>
    <row r="839" spans="1:47"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c r="AN839" s="8"/>
      <c r="AO839" s="8"/>
      <c r="AP839" s="8"/>
      <c r="AQ839" s="8"/>
      <c r="AR839" s="8"/>
      <c r="AS839" s="8"/>
      <c r="AT839" s="8"/>
      <c r="AU839" s="8"/>
    </row>
    <row r="840" spans="1:47"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c r="AN840" s="8"/>
      <c r="AO840" s="8"/>
      <c r="AP840" s="8"/>
      <c r="AQ840" s="8"/>
      <c r="AR840" s="8"/>
      <c r="AS840" s="8"/>
      <c r="AT840" s="8"/>
      <c r="AU840" s="8"/>
    </row>
    <row r="841" spans="1:47"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c r="AN841" s="8"/>
      <c r="AO841" s="8"/>
      <c r="AP841" s="8"/>
      <c r="AQ841" s="8"/>
      <c r="AR841" s="8"/>
      <c r="AS841" s="8"/>
      <c r="AT841" s="8"/>
      <c r="AU841" s="8"/>
    </row>
    <row r="842" spans="1:47"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c r="AN842" s="8"/>
      <c r="AO842" s="8"/>
      <c r="AP842" s="8"/>
      <c r="AQ842" s="8"/>
      <c r="AR842" s="8"/>
      <c r="AS842" s="8"/>
      <c r="AT842" s="8"/>
      <c r="AU842" s="8"/>
    </row>
    <row r="843" spans="1:47"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c r="AN843" s="8"/>
      <c r="AO843" s="8"/>
      <c r="AP843" s="8"/>
      <c r="AQ843" s="8"/>
      <c r="AR843" s="8"/>
      <c r="AS843" s="8"/>
      <c r="AT843" s="8"/>
      <c r="AU843" s="8"/>
    </row>
    <row r="844" spans="1:47"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c r="AN844" s="8"/>
      <c r="AO844" s="8"/>
      <c r="AP844" s="8"/>
      <c r="AQ844" s="8"/>
      <c r="AR844" s="8"/>
      <c r="AS844" s="8"/>
      <c r="AT844" s="8"/>
      <c r="AU844" s="8"/>
    </row>
    <row r="845" spans="1:47"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c r="AN845" s="8"/>
      <c r="AO845" s="8"/>
      <c r="AP845" s="8"/>
      <c r="AQ845" s="8"/>
      <c r="AR845" s="8"/>
      <c r="AS845" s="8"/>
      <c r="AT845" s="8"/>
      <c r="AU845" s="8"/>
    </row>
    <row r="846" spans="1:47"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c r="AN846" s="8"/>
      <c r="AO846" s="8"/>
      <c r="AP846" s="8"/>
      <c r="AQ846" s="8"/>
      <c r="AR846" s="8"/>
      <c r="AS846" s="8"/>
      <c r="AT846" s="8"/>
      <c r="AU846" s="8"/>
    </row>
    <row r="847" spans="1:47"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c r="AN847" s="8"/>
      <c r="AO847" s="8"/>
      <c r="AP847" s="8"/>
      <c r="AQ847" s="8"/>
      <c r="AR847" s="8"/>
      <c r="AS847" s="8"/>
      <c r="AT847" s="8"/>
      <c r="AU847" s="8"/>
    </row>
    <row r="848" spans="1:47"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c r="AN848" s="8"/>
      <c r="AO848" s="8"/>
      <c r="AP848" s="8"/>
      <c r="AQ848" s="8"/>
      <c r="AR848" s="8"/>
      <c r="AS848" s="8"/>
      <c r="AT848" s="8"/>
      <c r="AU848" s="8"/>
    </row>
    <row r="849" spans="1:47"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c r="AN849" s="8"/>
      <c r="AO849" s="8"/>
      <c r="AP849" s="8"/>
      <c r="AQ849" s="8"/>
      <c r="AR849" s="8"/>
      <c r="AS849" s="8"/>
      <c r="AT849" s="8"/>
      <c r="AU849" s="8"/>
    </row>
    <row r="850" spans="1:47"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c r="AN850" s="8"/>
      <c r="AO850" s="8"/>
      <c r="AP850" s="8"/>
      <c r="AQ850" s="8"/>
      <c r="AR850" s="8"/>
      <c r="AS850" s="8"/>
      <c r="AT850" s="8"/>
      <c r="AU850" s="8"/>
    </row>
    <row r="851" spans="1:47"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c r="AN851" s="8"/>
      <c r="AO851" s="8"/>
      <c r="AP851" s="8"/>
      <c r="AQ851" s="8"/>
      <c r="AR851" s="8"/>
      <c r="AS851" s="8"/>
      <c r="AT851" s="8"/>
      <c r="AU851" s="8"/>
    </row>
    <row r="852" spans="1:47"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c r="AN852" s="8"/>
      <c r="AO852" s="8"/>
      <c r="AP852" s="8"/>
      <c r="AQ852" s="8"/>
      <c r="AR852" s="8"/>
      <c r="AS852" s="8"/>
      <c r="AT852" s="8"/>
      <c r="AU852" s="8"/>
    </row>
    <row r="853" spans="1:47"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c r="AN853" s="8"/>
      <c r="AO853" s="8"/>
      <c r="AP853" s="8"/>
      <c r="AQ853" s="8"/>
      <c r="AR853" s="8"/>
      <c r="AS853" s="8"/>
      <c r="AT853" s="8"/>
      <c r="AU853" s="8"/>
    </row>
    <row r="854" spans="1:47"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c r="AN854" s="8"/>
      <c r="AO854" s="8"/>
      <c r="AP854" s="8"/>
      <c r="AQ854" s="8"/>
      <c r="AR854" s="8"/>
      <c r="AS854" s="8"/>
      <c r="AT854" s="8"/>
      <c r="AU854" s="8"/>
    </row>
    <row r="855" spans="1:47"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c r="AN855" s="8"/>
      <c r="AO855" s="8"/>
      <c r="AP855" s="8"/>
      <c r="AQ855" s="8"/>
      <c r="AR855" s="8"/>
      <c r="AS855" s="8"/>
      <c r="AT855" s="8"/>
      <c r="AU855" s="8"/>
    </row>
    <row r="856" spans="1:47"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c r="AN856" s="8"/>
      <c r="AO856" s="8"/>
      <c r="AP856" s="8"/>
      <c r="AQ856" s="8"/>
      <c r="AR856" s="8"/>
      <c r="AS856" s="8"/>
      <c r="AT856" s="8"/>
      <c r="AU856" s="8"/>
    </row>
    <row r="857" spans="1:47"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c r="AN857" s="8"/>
      <c r="AO857" s="8"/>
      <c r="AP857" s="8"/>
      <c r="AQ857" s="8"/>
      <c r="AR857" s="8"/>
      <c r="AS857" s="8"/>
      <c r="AT857" s="8"/>
      <c r="AU857" s="8"/>
    </row>
    <row r="858" spans="1:47"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c r="AN858" s="8"/>
      <c r="AO858" s="8"/>
      <c r="AP858" s="8"/>
      <c r="AQ858" s="8"/>
      <c r="AR858" s="8"/>
      <c r="AS858" s="8"/>
      <c r="AT858" s="8"/>
      <c r="AU858" s="8"/>
    </row>
    <row r="859" spans="1:47"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c r="AN859" s="8"/>
      <c r="AO859" s="8"/>
      <c r="AP859" s="8"/>
      <c r="AQ859" s="8"/>
      <c r="AR859" s="8"/>
      <c r="AS859" s="8"/>
      <c r="AT859" s="8"/>
      <c r="AU859" s="8"/>
    </row>
    <row r="860" spans="1:47"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c r="AN860" s="8"/>
      <c r="AO860" s="8"/>
      <c r="AP860" s="8"/>
      <c r="AQ860" s="8"/>
      <c r="AR860" s="8"/>
      <c r="AS860" s="8"/>
      <c r="AT860" s="8"/>
      <c r="AU860" s="8"/>
    </row>
    <row r="861" spans="1:47"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c r="AN861" s="8"/>
      <c r="AO861" s="8"/>
      <c r="AP861" s="8"/>
      <c r="AQ861" s="8"/>
      <c r="AR861" s="8"/>
      <c r="AS861" s="8"/>
      <c r="AT861" s="8"/>
      <c r="AU861" s="8"/>
    </row>
    <row r="862" spans="1:47"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c r="AN862" s="8"/>
      <c r="AO862" s="8"/>
      <c r="AP862" s="8"/>
      <c r="AQ862" s="8"/>
      <c r="AR862" s="8"/>
      <c r="AS862" s="8"/>
      <c r="AT862" s="8"/>
      <c r="AU862" s="8"/>
    </row>
    <row r="863" spans="1:47"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c r="AN863" s="8"/>
      <c r="AO863" s="8"/>
      <c r="AP863" s="8"/>
      <c r="AQ863" s="8"/>
      <c r="AR863" s="8"/>
      <c r="AS863" s="8"/>
      <c r="AT863" s="8"/>
      <c r="AU863" s="8"/>
    </row>
    <row r="864" spans="1:47"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c r="AN864" s="8"/>
      <c r="AO864" s="8"/>
      <c r="AP864" s="8"/>
      <c r="AQ864" s="8"/>
      <c r="AR864" s="8"/>
      <c r="AS864" s="8"/>
      <c r="AT864" s="8"/>
      <c r="AU864" s="8"/>
    </row>
    <row r="865" spans="1:47"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c r="AN865" s="8"/>
      <c r="AO865" s="8"/>
      <c r="AP865" s="8"/>
      <c r="AQ865" s="8"/>
      <c r="AR865" s="8"/>
      <c r="AS865" s="8"/>
      <c r="AT865" s="8"/>
      <c r="AU865" s="8"/>
    </row>
    <row r="866" spans="1:47"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c r="AN866" s="8"/>
      <c r="AO866" s="8"/>
      <c r="AP866" s="8"/>
      <c r="AQ866" s="8"/>
      <c r="AR866" s="8"/>
      <c r="AS866" s="8"/>
      <c r="AT866" s="8"/>
      <c r="AU866" s="8"/>
    </row>
    <row r="867" spans="1:47"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c r="AN867" s="8"/>
      <c r="AO867" s="8"/>
      <c r="AP867" s="8"/>
      <c r="AQ867" s="8"/>
      <c r="AR867" s="8"/>
      <c r="AS867" s="8"/>
      <c r="AT867" s="8"/>
      <c r="AU867" s="8"/>
    </row>
    <row r="868" spans="1:47"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c r="AN868" s="8"/>
      <c r="AO868" s="8"/>
      <c r="AP868" s="8"/>
      <c r="AQ868" s="8"/>
      <c r="AR868" s="8"/>
      <c r="AS868" s="8"/>
      <c r="AT868" s="8"/>
      <c r="AU868" s="8"/>
    </row>
    <row r="869" spans="1:47"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c r="AN869" s="8"/>
      <c r="AO869" s="8"/>
      <c r="AP869" s="8"/>
      <c r="AQ869" s="8"/>
      <c r="AR869" s="8"/>
      <c r="AS869" s="8"/>
      <c r="AT869" s="8"/>
      <c r="AU869" s="8"/>
    </row>
    <row r="870" spans="1:47"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c r="AN870" s="8"/>
      <c r="AO870" s="8"/>
      <c r="AP870" s="8"/>
      <c r="AQ870" s="8"/>
      <c r="AR870" s="8"/>
      <c r="AS870" s="8"/>
      <c r="AT870" s="8"/>
      <c r="AU870" s="8"/>
    </row>
    <row r="871" spans="1:47"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c r="AN871" s="8"/>
      <c r="AO871" s="8"/>
      <c r="AP871" s="8"/>
      <c r="AQ871" s="8"/>
      <c r="AR871" s="8"/>
      <c r="AS871" s="8"/>
      <c r="AT871" s="8"/>
      <c r="AU871" s="8"/>
    </row>
    <row r="872" spans="1:47"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c r="AN872" s="8"/>
      <c r="AO872" s="8"/>
      <c r="AP872" s="8"/>
      <c r="AQ872" s="8"/>
      <c r="AR872" s="8"/>
      <c r="AS872" s="8"/>
      <c r="AT872" s="8"/>
      <c r="AU872" s="8"/>
    </row>
    <row r="873" spans="1:47"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c r="AN873" s="8"/>
      <c r="AO873" s="8"/>
      <c r="AP873" s="8"/>
      <c r="AQ873" s="8"/>
      <c r="AR873" s="8"/>
      <c r="AS873" s="8"/>
      <c r="AT873" s="8"/>
      <c r="AU873" s="8"/>
    </row>
    <row r="874" spans="1:47"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c r="AN874" s="8"/>
      <c r="AO874" s="8"/>
      <c r="AP874" s="8"/>
      <c r="AQ874" s="8"/>
      <c r="AR874" s="8"/>
      <c r="AS874" s="8"/>
      <c r="AT874" s="8"/>
      <c r="AU874" s="8"/>
    </row>
    <row r="875" spans="1:47"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c r="AN875" s="8"/>
      <c r="AO875" s="8"/>
      <c r="AP875" s="8"/>
      <c r="AQ875" s="8"/>
      <c r="AR875" s="8"/>
      <c r="AS875" s="8"/>
      <c r="AT875" s="8"/>
      <c r="AU875" s="8"/>
    </row>
    <row r="876" spans="1:47"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c r="AN876" s="8"/>
      <c r="AO876" s="8"/>
      <c r="AP876" s="8"/>
      <c r="AQ876" s="8"/>
      <c r="AR876" s="8"/>
      <c r="AS876" s="8"/>
      <c r="AT876" s="8"/>
      <c r="AU876" s="8"/>
    </row>
    <row r="877" spans="1:47"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c r="AN877" s="8"/>
      <c r="AO877" s="8"/>
      <c r="AP877" s="8"/>
      <c r="AQ877" s="8"/>
      <c r="AR877" s="8"/>
      <c r="AS877" s="8"/>
      <c r="AT877" s="8"/>
      <c r="AU877" s="8"/>
    </row>
    <row r="878" spans="1:47"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c r="AN878" s="8"/>
      <c r="AO878" s="8"/>
      <c r="AP878" s="8"/>
      <c r="AQ878" s="8"/>
      <c r="AR878" s="8"/>
      <c r="AS878" s="8"/>
      <c r="AT878" s="8"/>
      <c r="AU878" s="8"/>
    </row>
    <row r="879" spans="1:47"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c r="AN879" s="8"/>
      <c r="AO879" s="8"/>
      <c r="AP879" s="8"/>
      <c r="AQ879" s="8"/>
      <c r="AR879" s="8"/>
      <c r="AS879" s="8"/>
      <c r="AT879" s="8"/>
      <c r="AU879" s="8"/>
    </row>
    <row r="880" spans="1:47"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c r="AN880" s="8"/>
      <c r="AO880" s="8"/>
      <c r="AP880" s="8"/>
      <c r="AQ880" s="8"/>
      <c r="AR880" s="8"/>
      <c r="AS880" s="8"/>
      <c r="AT880" s="8"/>
      <c r="AU880" s="8"/>
    </row>
    <row r="881" spans="1:47"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c r="AN881" s="8"/>
      <c r="AO881" s="8"/>
      <c r="AP881" s="8"/>
      <c r="AQ881" s="8"/>
      <c r="AR881" s="8"/>
      <c r="AS881" s="8"/>
      <c r="AT881" s="8"/>
      <c r="AU881" s="8"/>
    </row>
    <row r="882" spans="1:47"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c r="AN882" s="8"/>
      <c r="AO882" s="8"/>
      <c r="AP882" s="8"/>
      <c r="AQ882" s="8"/>
      <c r="AR882" s="8"/>
      <c r="AS882" s="8"/>
      <c r="AT882" s="8"/>
      <c r="AU882" s="8"/>
    </row>
    <row r="883" spans="1:47"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c r="AN883" s="8"/>
      <c r="AO883" s="8"/>
      <c r="AP883" s="8"/>
      <c r="AQ883" s="8"/>
      <c r="AR883" s="8"/>
      <c r="AS883" s="8"/>
      <c r="AT883" s="8"/>
      <c r="AU883" s="8"/>
    </row>
    <row r="884" spans="1:47"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c r="AN884" s="8"/>
      <c r="AO884" s="8"/>
      <c r="AP884" s="8"/>
      <c r="AQ884" s="8"/>
      <c r="AR884" s="8"/>
      <c r="AS884" s="8"/>
      <c r="AT884" s="8"/>
      <c r="AU884" s="8"/>
    </row>
    <row r="885" spans="1:47"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c r="AN885" s="8"/>
      <c r="AO885" s="8"/>
      <c r="AP885" s="8"/>
      <c r="AQ885" s="8"/>
      <c r="AR885" s="8"/>
      <c r="AS885" s="8"/>
      <c r="AT885" s="8"/>
      <c r="AU885" s="8"/>
    </row>
    <row r="886" spans="1:47"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c r="AN886" s="8"/>
      <c r="AO886" s="8"/>
      <c r="AP886" s="8"/>
      <c r="AQ886" s="8"/>
      <c r="AR886" s="8"/>
      <c r="AS886" s="8"/>
      <c r="AT886" s="8"/>
      <c r="AU886" s="8"/>
    </row>
    <row r="887" spans="1:47"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c r="AN887" s="8"/>
      <c r="AO887" s="8"/>
      <c r="AP887" s="8"/>
      <c r="AQ887" s="8"/>
      <c r="AR887" s="8"/>
      <c r="AS887" s="8"/>
      <c r="AT887" s="8"/>
      <c r="AU887" s="8"/>
    </row>
    <row r="888" spans="1:47"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c r="AN888" s="8"/>
      <c r="AO888" s="8"/>
      <c r="AP888" s="8"/>
      <c r="AQ888" s="8"/>
      <c r="AR888" s="8"/>
      <c r="AS888" s="8"/>
      <c r="AT888" s="8"/>
      <c r="AU888" s="8"/>
    </row>
    <row r="889" spans="1:47"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c r="AN889" s="8"/>
      <c r="AO889" s="8"/>
      <c r="AP889" s="8"/>
      <c r="AQ889" s="8"/>
      <c r="AR889" s="8"/>
      <c r="AS889" s="8"/>
      <c r="AT889" s="8"/>
      <c r="AU889" s="8"/>
    </row>
    <row r="890" spans="1:47"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c r="AN890" s="8"/>
      <c r="AO890" s="8"/>
      <c r="AP890" s="8"/>
      <c r="AQ890" s="8"/>
      <c r="AR890" s="8"/>
      <c r="AS890" s="8"/>
      <c r="AT890" s="8"/>
      <c r="AU890" s="8"/>
    </row>
    <row r="891" spans="1:47"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c r="AN891" s="8"/>
      <c r="AO891" s="8"/>
      <c r="AP891" s="8"/>
      <c r="AQ891" s="8"/>
      <c r="AR891" s="8"/>
      <c r="AS891" s="8"/>
      <c r="AT891" s="8"/>
      <c r="AU891" s="8"/>
    </row>
    <row r="892" spans="1:47"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c r="AN892" s="8"/>
      <c r="AO892" s="8"/>
      <c r="AP892" s="8"/>
      <c r="AQ892" s="8"/>
      <c r="AR892" s="8"/>
      <c r="AS892" s="8"/>
      <c r="AT892" s="8"/>
      <c r="AU892" s="8"/>
    </row>
    <row r="893" spans="1:47"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c r="AN893" s="8"/>
      <c r="AO893" s="8"/>
      <c r="AP893" s="8"/>
      <c r="AQ893" s="8"/>
      <c r="AR893" s="8"/>
      <c r="AS893" s="8"/>
      <c r="AT893" s="8"/>
      <c r="AU893" s="8"/>
    </row>
    <row r="894" spans="1:47"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c r="AN894" s="8"/>
      <c r="AO894" s="8"/>
      <c r="AP894" s="8"/>
      <c r="AQ894" s="8"/>
      <c r="AR894" s="8"/>
      <c r="AS894" s="8"/>
      <c r="AT894" s="8"/>
      <c r="AU894" s="8"/>
    </row>
    <row r="895" spans="1:47"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c r="AN895" s="8"/>
      <c r="AO895" s="8"/>
      <c r="AP895" s="8"/>
      <c r="AQ895" s="8"/>
      <c r="AR895" s="8"/>
      <c r="AS895" s="8"/>
      <c r="AT895" s="8"/>
      <c r="AU895" s="8"/>
    </row>
    <row r="896" spans="1:47"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c r="AN896" s="8"/>
      <c r="AO896" s="8"/>
      <c r="AP896" s="8"/>
      <c r="AQ896" s="8"/>
      <c r="AR896" s="8"/>
      <c r="AS896" s="8"/>
      <c r="AT896" s="8"/>
      <c r="AU896" s="8"/>
    </row>
    <row r="897" spans="1:47"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c r="AN897" s="8"/>
      <c r="AO897" s="8"/>
      <c r="AP897" s="8"/>
      <c r="AQ897" s="8"/>
      <c r="AR897" s="8"/>
      <c r="AS897" s="8"/>
      <c r="AT897" s="8"/>
      <c r="AU897" s="8"/>
    </row>
    <row r="898" spans="1:47"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c r="AN898" s="8"/>
      <c r="AO898" s="8"/>
      <c r="AP898" s="8"/>
      <c r="AQ898" s="8"/>
      <c r="AR898" s="8"/>
      <c r="AS898" s="8"/>
      <c r="AT898" s="8"/>
      <c r="AU898" s="8"/>
    </row>
    <row r="899" spans="1:47"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c r="AN899" s="8"/>
      <c r="AO899" s="8"/>
      <c r="AP899" s="8"/>
      <c r="AQ899" s="8"/>
      <c r="AR899" s="8"/>
      <c r="AS899" s="8"/>
      <c r="AT899" s="8"/>
      <c r="AU899" s="8"/>
    </row>
    <row r="900" spans="1:47"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c r="AN900" s="8"/>
      <c r="AO900" s="8"/>
      <c r="AP900" s="8"/>
      <c r="AQ900" s="8"/>
      <c r="AR900" s="8"/>
      <c r="AS900" s="8"/>
      <c r="AT900" s="8"/>
      <c r="AU900" s="8"/>
    </row>
    <row r="901" spans="1:47"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c r="AN901" s="8"/>
      <c r="AO901" s="8"/>
      <c r="AP901" s="8"/>
      <c r="AQ901" s="8"/>
      <c r="AR901" s="8"/>
      <c r="AS901" s="8"/>
      <c r="AT901" s="8"/>
      <c r="AU901" s="8"/>
    </row>
    <row r="902" spans="1:47"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c r="AN902" s="8"/>
      <c r="AO902" s="8"/>
      <c r="AP902" s="8"/>
      <c r="AQ902" s="8"/>
      <c r="AR902" s="8"/>
      <c r="AS902" s="8"/>
      <c r="AT902" s="8"/>
      <c r="AU902" s="8"/>
    </row>
    <row r="903" spans="1:47"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c r="AN903" s="8"/>
      <c r="AO903" s="8"/>
      <c r="AP903" s="8"/>
      <c r="AQ903" s="8"/>
      <c r="AR903" s="8"/>
      <c r="AS903" s="8"/>
      <c r="AT903" s="8"/>
      <c r="AU903" s="8"/>
    </row>
    <row r="904" spans="1:47"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c r="AN904" s="8"/>
      <c r="AO904" s="8"/>
      <c r="AP904" s="8"/>
      <c r="AQ904" s="8"/>
      <c r="AR904" s="8"/>
      <c r="AS904" s="8"/>
      <c r="AT904" s="8"/>
      <c r="AU904" s="8"/>
    </row>
    <row r="905" spans="1:47"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c r="AN905" s="8"/>
      <c r="AO905" s="8"/>
      <c r="AP905" s="8"/>
      <c r="AQ905" s="8"/>
      <c r="AR905" s="8"/>
      <c r="AS905" s="8"/>
      <c r="AT905" s="8"/>
      <c r="AU905" s="8"/>
    </row>
    <row r="906" spans="1:47"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c r="AN906" s="8"/>
      <c r="AO906" s="8"/>
      <c r="AP906" s="8"/>
      <c r="AQ906" s="8"/>
      <c r="AR906" s="8"/>
      <c r="AS906" s="8"/>
      <c r="AT906" s="8"/>
      <c r="AU906" s="8"/>
    </row>
    <row r="907" spans="1:47"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c r="AN907" s="8"/>
      <c r="AO907" s="8"/>
      <c r="AP907" s="8"/>
      <c r="AQ907" s="8"/>
      <c r="AR907" s="8"/>
      <c r="AS907" s="8"/>
      <c r="AT907" s="8"/>
      <c r="AU907" s="8"/>
    </row>
    <row r="908" spans="1:47"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c r="AN908" s="8"/>
      <c r="AO908" s="8"/>
      <c r="AP908" s="8"/>
      <c r="AQ908" s="8"/>
      <c r="AR908" s="8"/>
      <c r="AS908" s="8"/>
      <c r="AT908" s="8"/>
      <c r="AU908" s="8"/>
    </row>
    <row r="909" spans="1:47"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c r="AN909" s="8"/>
      <c r="AO909" s="8"/>
      <c r="AP909" s="8"/>
      <c r="AQ909" s="8"/>
      <c r="AR909" s="8"/>
      <c r="AS909" s="8"/>
      <c r="AT909" s="8"/>
      <c r="AU909" s="8"/>
    </row>
    <row r="910" spans="1:47"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c r="AN910" s="8"/>
      <c r="AO910" s="8"/>
      <c r="AP910" s="8"/>
      <c r="AQ910" s="8"/>
      <c r="AR910" s="8"/>
      <c r="AS910" s="8"/>
      <c r="AT910" s="8"/>
      <c r="AU910" s="8"/>
    </row>
    <row r="911" spans="1:47"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c r="AN911" s="8"/>
      <c r="AO911" s="8"/>
      <c r="AP911" s="8"/>
      <c r="AQ911" s="8"/>
      <c r="AR911" s="8"/>
      <c r="AS911" s="8"/>
      <c r="AT911" s="8"/>
      <c r="AU911" s="8"/>
    </row>
    <row r="912" spans="1:47"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c r="AN912" s="8"/>
      <c r="AO912" s="8"/>
      <c r="AP912" s="8"/>
      <c r="AQ912" s="8"/>
      <c r="AR912" s="8"/>
      <c r="AS912" s="8"/>
      <c r="AT912" s="8"/>
      <c r="AU912" s="8"/>
    </row>
    <row r="913" spans="1:47"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c r="AN913" s="8"/>
      <c r="AO913" s="8"/>
      <c r="AP913" s="8"/>
      <c r="AQ913" s="8"/>
      <c r="AR913" s="8"/>
      <c r="AS913" s="8"/>
      <c r="AT913" s="8"/>
      <c r="AU913" s="8"/>
    </row>
    <row r="914" spans="1:47"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c r="AN914" s="8"/>
      <c r="AO914" s="8"/>
      <c r="AP914" s="8"/>
      <c r="AQ914" s="8"/>
      <c r="AR914" s="8"/>
      <c r="AS914" s="8"/>
      <c r="AT914" s="8"/>
      <c r="AU914" s="8"/>
    </row>
    <row r="915" spans="1:47"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c r="AN915" s="8"/>
      <c r="AO915" s="8"/>
      <c r="AP915" s="8"/>
      <c r="AQ915" s="8"/>
      <c r="AR915" s="8"/>
      <c r="AS915" s="8"/>
      <c r="AT915" s="8"/>
      <c r="AU915" s="8"/>
    </row>
    <row r="916" spans="1:47"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c r="AN916" s="8"/>
      <c r="AO916" s="8"/>
      <c r="AP916" s="8"/>
      <c r="AQ916" s="8"/>
      <c r="AR916" s="8"/>
      <c r="AS916" s="8"/>
      <c r="AT916" s="8"/>
      <c r="AU916" s="8"/>
    </row>
    <row r="917" spans="1:47"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c r="AN917" s="8"/>
      <c r="AO917" s="8"/>
      <c r="AP917" s="8"/>
      <c r="AQ917" s="8"/>
      <c r="AR917" s="8"/>
      <c r="AS917" s="8"/>
      <c r="AT917" s="8"/>
      <c r="AU917" s="8"/>
    </row>
    <row r="918" spans="1:47"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c r="AN918" s="8"/>
      <c r="AO918" s="8"/>
      <c r="AP918" s="8"/>
      <c r="AQ918" s="8"/>
      <c r="AR918" s="8"/>
      <c r="AS918" s="8"/>
      <c r="AT918" s="8"/>
      <c r="AU918" s="8"/>
    </row>
    <row r="919" spans="1:47"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c r="AN919" s="8"/>
      <c r="AO919" s="8"/>
      <c r="AP919" s="8"/>
      <c r="AQ919" s="8"/>
      <c r="AR919" s="8"/>
      <c r="AS919" s="8"/>
      <c r="AT919" s="8"/>
      <c r="AU919" s="8"/>
    </row>
    <row r="920" spans="1:47"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c r="AN920" s="8"/>
      <c r="AO920" s="8"/>
      <c r="AP920" s="8"/>
      <c r="AQ920" s="8"/>
      <c r="AR920" s="8"/>
      <c r="AS920" s="8"/>
      <c r="AT920" s="8"/>
      <c r="AU920" s="8"/>
    </row>
    <row r="921" spans="1:47"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c r="AN921" s="8"/>
      <c r="AO921" s="8"/>
      <c r="AP921" s="8"/>
      <c r="AQ921" s="8"/>
      <c r="AR921" s="8"/>
      <c r="AS921" s="8"/>
      <c r="AT921" s="8"/>
      <c r="AU921" s="8"/>
    </row>
    <row r="922" spans="1:47"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c r="AN922" s="8"/>
      <c r="AO922" s="8"/>
      <c r="AP922" s="8"/>
      <c r="AQ922" s="8"/>
      <c r="AR922" s="8"/>
      <c r="AS922" s="8"/>
      <c r="AT922" s="8"/>
      <c r="AU922" s="8"/>
    </row>
    <row r="923" spans="1:47"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c r="AN923" s="8"/>
      <c r="AO923" s="8"/>
      <c r="AP923" s="8"/>
      <c r="AQ923" s="8"/>
      <c r="AR923" s="8"/>
      <c r="AS923" s="8"/>
      <c r="AT923" s="8"/>
      <c r="AU923" s="8"/>
    </row>
    <row r="924" spans="1:47"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c r="AN924" s="8"/>
      <c r="AO924" s="8"/>
      <c r="AP924" s="8"/>
      <c r="AQ924" s="8"/>
      <c r="AR924" s="8"/>
      <c r="AS924" s="8"/>
      <c r="AT924" s="8"/>
      <c r="AU924" s="8"/>
    </row>
    <row r="925" spans="1:47"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c r="AN925" s="8"/>
      <c r="AO925" s="8"/>
      <c r="AP925" s="8"/>
      <c r="AQ925" s="8"/>
      <c r="AR925" s="8"/>
      <c r="AS925" s="8"/>
      <c r="AT925" s="8"/>
      <c r="AU925" s="8"/>
    </row>
    <row r="926" spans="1:47"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c r="AN926" s="8"/>
      <c r="AO926" s="8"/>
      <c r="AP926" s="8"/>
      <c r="AQ926" s="8"/>
      <c r="AR926" s="8"/>
      <c r="AS926" s="8"/>
      <c r="AT926" s="8"/>
      <c r="AU926" s="8"/>
    </row>
    <row r="927" spans="1:47"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c r="AN927" s="8"/>
      <c r="AO927" s="8"/>
      <c r="AP927" s="8"/>
      <c r="AQ927" s="8"/>
      <c r="AR927" s="8"/>
      <c r="AS927" s="8"/>
      <c r="AT927" s="8"/>
      <c r="AU927" s="8"/>
    </row>
    <row r="928" spans="1:47"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c r="AN928" s="8"/>
      <c r="AO928" s="8"/>
      <c r="AP928" s="8"/>
      <c r="AQ928" s="8"/>
      <c r="AR928" s="8"/>
      <c r="AS928" s="8"/>
      <c r="AT928" s="8"/>
      <c r="AU928" s="8"/>
    </row>
    <row r="929" spans="1:47"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c r="AN929" s="8"/>
      <c r="AO929" s="8"/>
      <c r="AP929" s="8"/>
      <c r="AQ929" s="8"/>
      <c r="AR929" s="8"/>
      <c r="AS929" s="8"/>
      <c r="AT929" s="8"/>
      <c r="AU929" s="8"/>
    </row>
    <row r="930" spans="1:47"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c r="AN930" s="8"/>
      <c r="AO930" s="8"/>
      <c r="AP930" s="8"/>
      <c r="AQ930" s="8"/>
      <c r="AR930" s="8"/>
      <c r="AS930" s="8"/>
      <c r="AT930" s="8"/>
      <c r="AU930" s="8"/>
    </row>
    <row r="931" spans="1:47"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c r="AN931" s="8"/>
      <c r="AO931" s="8"/>
      <c r="AP931" s="8"/>
      <c r="AQ931" s="8"/>
      <c r="AR931" s="8"/>
      <c r="AS931" s="8"/>
      <c r="AT931" s="8"/>
      <c r="AU931" s="8"/>
    </row>
    <row r="932" spans="1:47"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c r="AN932" s="8"/>
      <c r="AO932" s="8"/>
      <c r="AP932" s="8"/>
      <c r="AQ932" s="8"/>
      <c r="AR932" s="8"/>
      <c r="AS932" s="8"/>
      <c r="AT932" s="8"/>
      <c r="AU932" s="8"/>
    </row>
    <row r="933" spans="1:47"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c r="AN933" s="8"/>
      <c r="AO933" s="8"/>
      <c r="AP933" s="8"/>
      <c r="AQ933" s="8"/>
      <c r="AR933" s="8"/>
      <c r="AS933" s="8"/>
      <c r="AT933" s="8"/>
      <c r="AU933" s="8"/>
    </row>
    <row r="934" spans="1:47"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c r="AN934" s="8"/>
      <c r="AO934" s="8"/>
      <c r="AP934" s="8"/>
      <c r="AQ934" s="8"/>
      <c r="AR934" s="8"/>
      <c r="AS934" s="8"/>
      <c r="AT934" s="8"/>
      <c r="AU934" s="8"/>
    </row>
    <row r="935" spans="1:47"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c r="AN935" s="8"/>
      <c r="AO935" s="8"/>
      <c r="AP935" s="8"/>
      <c r="AQ935" s="8"/>
      <c r="AR935" s="8"/>
      <c r="AS935" s="8"/>
      <c r="AT935" s="8"/>
      <c r="AU935" s="8"/>
    </row>
    <row r="936" spans="1:47"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c r="AN936" s="8"/>
      <c r="AO936" s="8"/>
      <c r="AP936" s="8"/>
      <c r="AQ936" s="8"/>
      <c r="AR936" s="8"/>
      <c r="AS936" s="8"/>
      <c r="AT936" s="8"/>
      <c r="AU936" s="8"/>
    </row>
    <row r="937" spans="1:47"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c r="AN937" s="8"/>
      <c r="AO937" s="8"/>
      <c r="AP937" s="8"/>
      <c r="AQ937" s="8"/>
      <c r="AR937" s="8"/>
      <c r="AS937" s="8"/>
      <c r="AT937" s="8"/>
      <c r="AU937" s="8"/>
    </row>
    <row r="938" spans="1:47"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c r="AN938" s="8"/>
      <c r="AO938" s="8"/>
      <c r="AP938" s="8"/>
      <c r="AQ938" s="8"/>
      <c r="AR938" s="8"/>
      <c r="AS938" s="8"/>
      <c r="AT938" s="8"/>
      <c r="AU938" s="8"/>
    </row>
    <row r="939" spans="1:47"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c r="AN939" s="8"/>
      <c r="AO939" s="8"/>
      <c r="AP939" s="8"/>
      <c r="AQ939" s="8"/>
      <c r="AR939" s="8"/>
      <c r="AS939" s="8"/>
      <c r="AT939" s="8"/>
      <c r="AU939" s="8"/>
    </row>
    <row r="940" spans="1:47"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c r="AN940" s="8"/>
      <c r="AO940" s="8"/>
      <c r="AP940" s="8"/>
      <c r="AQ940" s="8"/>
      <c r="AR940" s="8"/>
      <c r="AS940" s="8"/>
      <c r="AT940" s="8"/>
      <c r="AU940" s="8"/>
    </row>
    <row r="941" spans="1:47"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c r="AN941" s="8"/>
      <c r="AO941" s="8"/>
      <c r="AP941" s="8"/>
      <c r="AQ941" s="8"/>
      <c r="AR941" s="8"/>
      <c r="AS941" s="8"/>
      <c r="AT941" s="8"/>
      <c r="AU941" s="8"/>
    </row>
    <row r="942" spans="1:47"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c r="AN942" s="8"/>
      <c r="AO942" s="8"/>
      <c r="AP942" s="8"/>
      <c r="AQ942" s="8"/>
      <c r="AR942" s="8"/>
      <c r="AS942" s="8"/>
      <c r="AT942" s="8"/>
      <c r="AU942" s="8"/>
    </row>
    <row r="943" spans="1:47"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c r="AN943" s="8"/>
      <c r="AO943" s="8"/>
      <c r="AP943" s="8"/>
      <c r="AQ943" s="8"/>
      <c r="AR943" s="8"/>
      <c r="AS943" s="8"/>
      <c r="AT943" s="8"/>
      <c r="AU943" s="8"/>
    </row>
    <row r="944" spans="1:47"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c r="AN944" s="8"/>
      <c r="AO944" s="8"/>
      <c r="AP944" s="8"/>
      <c r="AQ944" s="8"/>
      <c r="AR944" s="8"/>
      <c r="AS944" s="8"/>
      <c r="AT944" s="8"/>
      <c r="AU944" s="8"/>
    </row>
    <row r="945" spans="1:47"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c r="AN945" s="8"/>
      <c r="AO945" s="8"/>
      <c r="AP945" s="8"/>
      <c r="AQ945" s="8"/>
      <c r="AR945" s="8"/>
      <c r="AS945" s="8"/>
      <c r="AT945" s="8"/>
      <c r="AU945" s="8"/>
    </row>
    <row r="946" spans="1:47"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c r="AN946" s="8"/>
      <c r="AO946" s="8"/>
      <c r="AP946" s="8"/>
      <c r="AQ946" s="8"/>
      <c r="AR946" s="8"/>
      <c r="AS946" s="8"/>
      <c r="AT946" s="8"/>
      <c r="AU946" s="8"/>
    </row>
    <row r="947" spans="1:47"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c r="AN947" s="8"/>
      <c r="AO947" s="8"/>
      <c r="AP947" s="8"/>
      <c r="AQ947" s="8"/>
      <c r="AR947" s="8"/>
      <c r="AS947" s="8"/>
      <c r="AT947" s="8"/>
      <c r="AU947" s="8"/>
    </row>
    <row r="948" spans="1:47"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c r="AN948" s="8"/>
      <c r="AO948" s="8"/>
      <c r="AP948" s="8"/>
      <c r="AQ948" s="8"/>
      <c r="AR948" s="8"/>
      <c r="AS948" s="8"/>
      <c r="AT948" s="8"/>
      <c r="AU948" s="8"/>
    </row>
    <row r="949" spans="1:47"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c r="AN949" s="8"/>
      <c r="AO949" s="8"/>
      <c r="AP949" s="8"/>
      <c r="AQ949" s="8"/>
      <c r="AR949" s="8"/>
      <c r="AS949" s="8"/>
      <c r="AT949" s="8"/>
      <c r="AU949" s="8"/>
    </row>
    <row r="950" spans="1:47"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c r="AN950" s="8"/>
      <c r="AO950" s="8"/>
      <c r="AP950" s="8"/>
      <c r="AQ950" s="8"/>
      <c r="AR950" s="8"/>
      <c r="AS950" s="8"/>
      <c r="AT950" s="8"/>
      <c r="AU950" s="8"/>
    </row>
    <row r="951" spans="1:47"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c r="AN951" s="8"/>
      <c r="AO951" s="8"/>
      <c r="AP951" s="8"/>
      <c r="AQ951" s="8"/>
      <c r="AR951" s="8"/>
      <c r="AS951" s="8"/>
      <c r="AT951" s="8"/>
      <c r="AU951" s="8"/>
    </row>
    <row r="952" spans="1:47"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c r="AN952" s="8"/>
      <c r="AO952" s="8"/>
      <c r="AP952" s="8"/>
      <c r="AQ952" s="8"/>
      <c r="AR952" s="8"/>
      <c r="AS952" s="8"/>
      <c r="AT952" s="8"/>
      <c r="AU952" s="8"/>
    </row>
    <row r="953" spans="1:47"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c r="AN953" s="8"/>
      <c r="AO953" s="8"/>
      <c r="AP953" s="8"/>
      <c r="AQ953" s="8"/>
      <c r="AR953" s="8"/>
      <c r="AS953" s="8"/>
      <c r="AT953" s="8"/>
      <c r="AU953" s="8"/>
    </row>
    <row r="954" spans="1:47"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c r="AN954" s="8"/>
      <c r="AO954" s="8"/>
      <c r="AP954" s="8"/>
      <c r="AQ954" s="8"/>
      <c r="AR954" s="8"/>
      <c r="AS954" s="8"/>
      <c r="AT954" s="8"/>
      <c r="AU954" s="8"/>
    </row>
    <row r="955" spans="1:47"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c r="AN955" s="8"/>
      <c r="AO955" s="8"/>
      <c r="AP955" s="8"/>
      <c r="AQ955" s="8"/>
      <c r="AR955" s="8"/>
      <c r="AS955" s="8"/>
      <c r="AT955" s="8"/>
      <c r="AU955" s="8"/>
    </row>
    <row r="956" spans="1:47"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c r="AN956" s="8"/>
      <c r="AO956" s="8"/>
      <c r="AP956" s="8"/>
      <c r="AQ956" s="8"/>
      <c r="AR956" s="8"/>
      <c r="AS956" s="8"/>
      <c r="AT956" s="8"/>
      <c r="AU956" s="8"/>
    </row>
    <row r="957" spans="1:47"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c r="AN957" s="8"/>
      <c r="AO957" s="8"/>
      <c r="AP957" s="8"/>
      <c r="AQ957" s="8"/>
      <c r="AR957" s="8"/>
      <c r="AS957" s="8"/>
      <c r="AT957" s="8"/>
      <c r="AU957" s="8"/>
    </row>
    <row r="958" spans="1:47"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c r="AN958" s="8"/>
      <c r="AO958" s="8"/>
      <c r="AP958" s="8"/>
      <c r="AQ958" s="8"/>
      <c r="AR958" s="8"/>
      <c r="AS958" s="8"/>
      <c r="AT958" s="8"/>
      <c r="AU958" s="8"/>
    </row>
    <row r="959" spans="1:47"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c r="AN959" s="8"/>
      <c r="AO959" s="8"/>
      <c r="AP959" s="8"/>
      <c r="AQ959" s="8"/>
      <c r="AR959" s="8"/>
      <c r="AS959" s="8"/>
      <c r="AT959" s="8"/>
      <c r="AU959" s="8"/>
    </row>
    <row r="960" spans="1:47"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c r="AN960" s="8"/>
      <c r="AO960" s="8"/>
      <c r="AP960" s="8"/>
      <c r="AQ960" s="8"/>
      <c r="AR960" s="8"/>
      <c r="AS960" s="8"/>
      <c r="AT960" s="8"/>
      <c r="AU960" s="8"/>
    </row>
    <row r="961" spans="1:47"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c r="AN961" s="8"/>
      <c r="AO961" s="8"/>
      <c r="AP961" s="8"/>
      <c r="AQ961" s="8"/>
      <c r="AR961" s="8"/>
      <c r="AS961" s="8"/>
      <c r="AT961" s="8"/>
      <c r="AU961" s="8"/>
    </row>
    <row r="962" spans="1:47"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c r="AN962" s="8"/>
      <c r="AO962" s="8"/>
      <c r="AP962" s="8"/>
      <c r="AQ962" s="8"/>
      <c r="AR962" s="8"/>
      <c r="AS962" s="8"/>
      <c r="AT962" s="8"/>
      <c r="AU962" s="8"/>
    </row>
    <row r="963" spans="1:47"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c r="AN963" s="8"/>
      <c r="AO963" s="8"/>
      <c r="AP963" s="8"/>
      <c r="AQ963" s="8"/>
      <c r="AR963" s="8"/>
      <c r="AS963" s="8"/>
      <c r="AT963" s="8"/>
      <c r="AU963" s="8"/>
    </row>
    <row r="964" spans="1:47"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c r="AN964" s="8"/>
      <c r="AO964" s="8"/>
      <c r="AP964" s="8"/>
      <c r="AQ964" s="8"/>
      <c r="AR964" s="8"/>
      <c r="AS964" s="8"/>
      <c r="AT964" s="8"/>
      <c r="AU964" s="8"/>
    </row>
    <row r="965" spans="1:47"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c r="AN965" s="8"/>
      <c r="AO965" s="8"/>
      <c r="AP965" s="8"/>
      <c r="AQ965" s="8"/>
      <c r="AR965" s="8"/>
      <c r="AS965" s="8"/>
      <c r="AT965" s="8"/>
      <c r="AU965" s="8"/>
    </row>
    <row r="966" spans="1:47"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c r="AN966" s="8"/>
      <c r="AO966" s="8"/>
      <c r="AP966" s="8"/>
      <c r="AQ966" s="8"/>
      <c r="AR966" s="8"/>
      <c r="AS966" s="8"/>
      <c r="AT966" s="8"/>
      <c r="AU966" s="8"/>
    </row>
    <row r="967" spans="1:47"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c r="AN967" s="8"/>
      <c r="AO967" s="8"/>
      <c r="AP967" s="8"/>
      <c r="AQ967" s="8"/>
      <c r="AR967" s="8"/>
      <c r="AS967" s="8"/>
      <c r="AT967" s="8"/>
      <c r="AU967" s="8"/>
    </row>
    <row r="968" spans="1:47"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c r="AN968" s="8"/>
      <c r="AO968" s="8"/>
      <c r="AP968" s="8"/>
      <c r="AQ968" s="8"/>
      <c r="AR968" s="8"/>
      <c r="AS968" s="8"/>
      <c r="AT968" s="8"/>
      <c r="AU968" s="8"/>
    </row>
    <row r="969" spans="1:47"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c r="AN969" s="8"/>
      <c r="AO969" s="8"/>
      <c r="AP969" s="8"/>
      <c r="AQ969" s="8"/>
      <c r="AR969" s="8"/>
      <c r="AS969" s="8"/>
      <c r="AT969" s="8"/>
      <c r="AU969" s="8"/>
    </row>
    <row r="970" spans="1:47"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c r="AN970" s="8"/>
      <c r="AO970" s="8"/>
      <c r="AP970" s="8"/>
      <c r="AQ970" s="8"/>
      <c r="AR970" s="8"/>
      <c r="AS970" s="8"/>
      <c r="AT970" s="8"/>
      <c r="AU970" s="8"/>
    </row>
    <row r="971" spans="1:47"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c r="AN971" s="8"/>
      <c r="AO971" s="8"/>
      <c r="AP971" s="8"/>
      <c r="AQ971" s="8"/>
      <c r="AR971" s="8"/>
      <c r="AS971" s="8"/>
      <c r="AT971" s="8"/>
      <c r="AU971" s="8"/>
    </row>
    <row r="972" spans="1:47"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c r="AN972" s="8"/>
      <c r="AO972" s="8"/>
      <c r="AP972" s="8"/>
      <c r="AQ972" s="8"/>
      <c r="AR972" s="8"/>
      <c r="AS972" s="8"/>
      <c r="AT972" s="8"/>
      <c r="AU972" s="8"/>
    </row>
    <row r="973" spans="1:47"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c r="AN973" s="8"/>
      <c r="AO973" s="8"/>
      <c r="AP973" s="8"/>
      <c r="AQ973" s="8"/>
      <c r="AR973" s="8"/>
      <c r="AS973" s="8"/>
      <c r="AT973" s="8"/>
      <c r="AU973" s="8"/>
    </row>
    <row r="974" spans="1:47"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c r="AN974" s="8"/>
      <c r="AO974" s="8"/>
      <c r="AP974" s="8"/>
      <c r="AQ974" s="8"/>
      <c r="AR974" s="8"/>
      <c r="AS974" s="8"/>
      <c r="AT974" s="8"/>
      <c r="AU974" s="8"/>
    </row>
    <row r="975" spans="1:47"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c r="AN975" s="8"/>
      <c r="AO975" s="8"/>
      <c r="AP975" s="8"/>
      <c r="AQ975" s="8"/>
      <c r="AR975" s="8"/>
      <c r="AS975" s="8"/>
      <c r="AT975" s="8"/>
      <c r="AU975" s="8"/>
    </row>
    <row r="976" spans="1:47"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c r="AN976" s="8"/>
      <c r="AO976" s="8"/>
      <c r="AP976" s="8"/>
      <c r="AQ976" s="8"/>
      <c r="AR976" s="8"/>
      <c r="AS976" s="8"/>
      <c r="AT976" s="8"/>
      <c r="AU976" s="8"/>
    </row>
    <row r="977" spans="1:47"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c r="AN977" s="8"/>
      <c r="AO977" s="8"/>
      <c r="AP977" s="8"/>
      <c r="AQ977" s="8"/>
      <c r="AR977" s="8"/>
      <c r="AS977" s="8"/>
      <c r="AT977" s="8"/>
      <c r="AU977" s="8"/>
    </row>
    <row r="978" spans="1:47"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c r="AN978" s="8"/>
      <c r="AO978" s="8"/>
      <c r="AP978" s="8"/>
      <c r="AQ978" s="8"/>
      <c r="AR978" s="8"/>
      <c r="AS978" s="8"/>
      <c r="AT978" s="8"/>
      <c r="AU978" s="8"/>
    </row>
    <row r="979" spans="1:47"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c r="AN979" s="8"/>
      <c r="AO979" s="8"/>
      <c r="AP979" s="8"/>
      <c r="AQ979" s="8"/>
      <c r="AR979" s="8"/>
      <c r="AS979" s="8"/>
      <c r="AT979" s="8"/>
      <c r="AU979" s="8"/>
    </row>
    <row r="980" spans="1:47"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c r="AN980" s="8"/>
      <c r="AO980" s="8"/>
      <c r="AP980" s="8"/>
      <c r="AQ980" s="8"/>
      <c r="AR980" s="8"/>
      <c r="AS980" s="8"/>
      <c r="AT980" s="8"/>
      <c r="AU980" s="8"/>
    </row>
    <row r="981" spans="1:47"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c r="AN981" s="8"/>
      <c r="AO981" s="8"/>
      <c r="AP981" s="8"/>
      <c r="AQ981" s="8"/>
      <c r="AR981" s="8"/>
      <c r="AS981" s="8"/>
      <c r="AT981" s="8"/>
      <c r="AU981" s="8"/>
    </row>
    <row r="982" spans="1:47"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c r="AN982" s="8"/>
      <c r="AO982" s="8"/>
      <c r="AP982" s="8"/>
      <c r="AQ982" s="8"/>
      <c r="AR982" s="8"/>
      <c r="AS982" s="8"/>
      <c r="AT982" s="8"/>
      <c r="AU982" s="8"/>
    </row>
    <row r="983" spans="1:47"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c r="AN983" s="8"/>
      <c r="AO983" s="8"/>
      <c r="AP983" s="8"/>
      <c r="AQ983" s="8"/>
      <c r="AR983" s="8"/>
      <c r="AS983" s="8"/>
      <c r="AT983" s="8"/>
      <c r="AU983" s="8"/>
    </row>
    <row r="984" spans="1:47"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c r="AN984" s="8"/>
      <c r="AO984" s="8"/>
      <c r="AP984" s="8"/>
      <c r="AQ984" s="8"/>
      <c r="AR984" s="8"/>
      <c r="AS984" s="8"/>
      <c r="AT984" s="8"/>
      <c r="AU984" s="8"/>
    </row>
    <row r="985" spans="1:47"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c r="AN985" s="8"/>
      <c r="AO985" s="8"/>
      <c r="AP985" s="8"/>
      <c r="AQ985" s="8"/>
      <c r="AR985" s="8"/>
      <c r="AS985" s="8"/>
      <c r="AT985" s="8"/>
      <c r="AU985" s="8"/>
    </row>
    <row r="986" spans="1:47"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c r="AN986" s="8"/>
      <c r="AO986" s="8"/>
      <c r="AP986" s="8"/>
      <c r="AQ986" s="8"/>
      <c r="AR986" s="8"/>
      <c r="AS986" s="8"/>
      <c r="AT986" s="8"/>
      <c r="AU986" s="8"/>
    </row>
    <row r="987" spans="1:47"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c r="AN987" s="8"/>
      <c r="AO987" s="8"/>
      <c r="AP987" s="8"/>
      <c r="AQ987" s="8"/>
      <c r="AR987" s="8"/>
      <c r="AS987" s="8"/>
      <c r="AT987" s="8"/>
      <c r="AU987" s="8"/>
    </row>
    <row r="988" spans="1:47"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c r="AN988" s="8"/>
      <c r="AO988" s="8"/>
      <c r="AP988" s="8"/>
      <c r="AQ988" s="8"/>
      <c r="AR988" s="8"/>
      <c r="AS988" s="8"/>
      <c r="AT988" s="8"/>
      <c r="AU988" s="8"/>
    </row>
    <row r="989" spans="1:47"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c r="AN989" s="8"/>
      <c r="AO989" s="8"/>
      <c r="AP989" s="8"/>
      <c r="AQ989" s="8"/>
      <c r="AR989" s="8"/>
      <c r="AS989" s="8"/>
      <c r="AT989" s="8"/>
      <c r="AU989" s="8"/>
    </row>
    <row r="990" spans="1:47"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c r="AN990" s="8"/>
      <c r="AO990" s="8"/>
      <c r="AP990" s="8"/>
      <c r="AQ990" s="8"/>
      <c r="AR990" s="8"/>
      <c r="AS990" s="8"/>
      <c r="AT990" s="8"/>
      <c r="AU990" s="8"/>
    </row>
    <row r="991" spans="1:47"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c r="AN991" s="8"/>
      <c r="AO991" s="8"/>
      <c r="AP991" s="8"/>
      <c r="AQ991" s="8"/>
      <c r="AR991" s="8"/>
      <c r="AS991" s="8"/>
      <c r="AT991" s="8"/>
      <c r="AU991" s="8"/>
    </row>
    <row r="992" spans="1:47"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c r="AN992" s="8"/>
      <c r="AO992" s="8"/>
      <c r="AP992" s="8"/>
      <c r="AQ992" s="8"/>
      <c r="AR992" s="8"/>
      <c r="AS992" s="8"/>
      <c r="AT992" s="8"/>
      <c r="AU992" s="8"/>
    </row>
    <row r="993" spans="1:47"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c r="AN993" s="8"/>
      <c r="AO993" s="8"/>
      <c r="AP993" s="8"/>
      <c r="AQ993" s="8"/>
      <c r="AR993" s="8"/>
      <c r="AS993" s="8"/>
      <c r="AT993" s="8"/>
      <c r="AU993" s="8"/>
    </row>
    <row r="994" spans="1:47"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c r="AN994" s="8"/>
      <c r="AO994" s="8"/>
      <c r="AP994" s="8"/>
      <c r="AQ994" s="8"/>
      <c r="AR994" s="8"/>
      <c r="AS994" s="8"/>
      <c r="AT994" s="8"/>
      <c r="AU994" s="8"/>
    </row>
    <row r="995" spans="1:47"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c r="AN995" s="8"/>
      <c r="AO995" s="8"/>
      <c r="AP995" s="8"/>
      <c r="AQ995" s="8"/>
      <c r="AR995" s="8"/>
      <c r="AS995" s="8"/>
      <c r="AT995" s="8"/>
      <c r="AU995" s="8"/>
    </row>
    <row r="996" spans="1:47"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c r="AN996" s="8"/>
      <c r="AO996" s="8"/>
      <c r="AP996" s="8"/>
      <c r="AQ996" s="8"/>
      <c r="AR996" s="8"/>
      <c r="AS996" s="8"/>
      <c r="AT996" s="8"/>
      <c r="AU996" s="8"/>
    </row>
    <row r="997" spans="1:47"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c r="AN997" s="8"/>
      <c r="AO997" s="8"/>
      <c r="AP997" s="8"/>
      <c r="AQ997" s="8"/>
      <c r="AR997" s="8"/>
      <c r="AS997" s="8"/>
      <c r="AT997" s="8"/>
      <c r="AU997" s="8"/>
    </row>
    <row r="998" spans="1:47"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c r="AN998" s="8"/>
      <c r="AO998" s="8"/>
      <c r="AP998" s="8"/>
      <c r="AQ998" s="8"/>
      <c r="AR998" s="8"/>
      <c r="AS998" s="8"/>
      <c r="AT998" s="8"/>
      <c r="AU998" s="8"/>
    </row>
    <row r="999" spans="1:47" ht="15.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c r="AN999" s="8"/>
      <c r="AO999" s="8"/>
      <c r="AP999" s="8"/>
      <c r="AQ999" s="8"/>
      <c r="AR999" s="8"/>
      <c r="AS999" s="8"/>
      <c r="AT999" s="8"/>
      <c r="AU999" s="8"/>
    </row>
    <row r="1000" spans="1:47" ht="15.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c r="AN1000" s="8"/>
      <c r="AO1000" s="8"/>
      <c r="AP1000" s="8"/>
      <c r="AQ1000" s="8"/>
      <c r="AR1000" s="8"/>
      <c r="AS1000" s="8"/>
      <c r="AT1000" s="8"/>
      <c r="AU1000" s="8"/>
    </row>
  </sheetData>
  <pageMargins left="0.7" right="0.7" top="0.75" bottom="0.75" header="0" footer="0"/>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workbookViewId="0"/>
  </sheetViews>
  <sheetFormatPr defaultColWidth="11.19921875" defaultRowHeight="15" customHeight="1"/>
  <cols>
    <col min="1" max="1" width="10.8984375" customWidth="1"/>
    <col min="2" max="2" width="16.296875" customWidth="1"/>
    <col min="3" max="3" width="20.3984375" customWidth="1"/>
    <col min="4" max="5" width="19.09765625" customWidth="1"/>
    <col min="6" max="6" width="17" customWidth="1"/>
    <col min="7" max="7" width="48.296875" customWidth="1"/>
    <col min="8" max="8" width="27.69921875" customWidth="1"/>
    <col min="9" max="9" width="94" customWidth="1"/>
    <col min="10" max="10" width="13.69921875" customWidth="1"/>
    <col min="11" max="11" width="45" customWidth="1"/>
    <col min="12" max="12" width="10.8984375" customWidth="1"/>
    <col min="13" max="13" width="30.296875" customWidth="1"/>
    <col min="14" max="14" width="65" customWidth="1"/>
    <col min="15" max="16" width="10.8984375" customWidth="1"/>
    <col min="17" max="17" width="23.8984375" customWidth="1"/>
    <col min="18" max="18" width="13" customWidth="1"/>
    <col min="19" max="19" width="18.8984375" customWidth="1"/>
    <col min="20" max="20" width="26.69921875" customWidth="1"/>
    <col min="21" max="26" width="10.8984375" customWidth="1"/>
  </cols>
  <sheetData>
    <row r="1" spans="1:26" ht="15.75" customHeight="1">
      <c r="A1" s="8" t="s">
        <v>33</v>
      </c>
      <c r="B1" s="8" t="s">
        <v>1051</v>
      </c>
      <c r="C1" s="8" t="s">
        <v>26</v>
      </c>
      <c r="D1" s="8" t="s">
        <v>1052</v>
      </c>
      <c r="E1" s="8" t="s">
        <v>62</v>
      </c>
      <c r="F1" s="8" t="s">
        <v>1053</v>
      </c>
      <c r="G1" s="8" t="s">
        <v>217</v>
      </c>
      <c r="H1" s="8" t="s">
        <v>1054</v>
      </c>
      <c r="I1" s="8" t="s">
        <v>1055</v>
      </c>
      <c r="J1" s="8" t="s">
        <v>249</v>
      </c>
      <c r="K1" s="8" t="s">
        <v>1056</v>
      </c>
      <c r="L1" s="8" t="s">
        <v>1057</v>
      </c>
      <c r="M1" s="8" t="s">
        <v>1058</v>
      </c>
      <c r="N1" s="8" t="s">
        <v>387</v>
      </c>
      <c r="O1" s="8" t="s">
        <v>394</v>
      </c>
      <c r="P1" s="8" t="s">
        <v>1059</v>
      </c>
      <c r="Q1" s="184" t="s">
        <v>444</v>
      </c>
      <c r="R1" s="8" t="s">
        <v>540</v>
      </c>
      <c r="S1" s="8" t="s">
        <v>606</v>
      </c>
      <c r="T1" s="8" t="s">
        <v>608</v>
      </c>
      <c r="U1" s="8"/>
      <c r="V1" s="8"/>
      <c r="W1" s="8"/>
      <c r="X1" s="8"/>
      <c r="Y1" s="8"/>
      <c r="Z1" s="8"/>
    </row>
    <row r="2" spans="1:26" ht="15.75" customHeight="1">
      <c r="A2" s="8" t="s">
        <v>206</v>
      </c>
      <c r="B2" s="8" t="s">
        <v>1060</v>
      </c>
      <c r="C2" s="8" t="s">
        <v>1061</v>
      </c>
      <c r="D2" s="8" t="s">
        <v>60</v>
      </c>
      <c r="E2" s="8" t="s">
        <v>1062</v>
      </c>
      <c r="F2" s="184" t="s">
        <v>1063</v>
      </c>
      <c r="G2" s="8" t="s">
        <v>1064</v>
      </c>
      <c r="H2" s="8" t="s">
        <v>220</v>
      </c>
      <c r="I2" s="8" t="s">
        <v>1065</v>
      </c>
      <c r="J2" s="8" t="s">
        <v>245</v>
      </c>
      <c r="K2" s="8" t="s">
        <v>1066</v>
      </c>
      <c r="L2" s="8" t="s">
        <v>1067</v>
      </c>
      <c r="M2" s="8" t="s">
        <v>1068</v>
      </c>
      <c r="N2" s="8" t="s">
        <v>1069</v>
      </c>
      <c r="O2" s="8" t="s">
        <v>1070</v>
      </c>
      <c r="P2" s="8" t="s">
        <v>1071</v>
      </c>
      <c r="Q2" s="184" t="s">
        <v>447</v>
      </c>
      <c r="R2" s="8" t="s">
        <v>1072</v>
      </c>
      <c r="S2" s="8" t="s">
        <v>1073</v>
      </c>
      <c r="T2" s="8" t="s">
        <v>1074</v>
      </c>
      <c r="U2" s="8"/>
      <c r="V2" s="8"/>
      <c r="W2" s="8"/>
      <c r="X2" s="8"/>
      <c r="Y2" s="8"/>
      <c r="Z2" s="8"/>
    </row>
    <row r="3" spans="1:26" ht="15.75" customHeight="1">
      <c r="A3" s="8"/>
      <c r="B3" s="8" t="s">
        <v>1075</v>
      </c>
      <c r="C3" s="8" t="s">
        <v>1076</v>
      </c>
      <c r="D3" s="8" t="s">
        <v>1077</v>
      </c>
      <c r="E3" s="8" t="s">
        <v>1078</v>
      </c>
      <c r="F3" s="184" t="s">
        <v>1079</v>
      </c>
      <c r="G3" s="8" t="s">
        <v>1080</v>
      </c>
      <c r="H3" s="8" t="s">
        <v>1081</v>
      </c>
      <c r="I3" s="8" t="s">
        <v>1082</v>
      </c>
      <c r="J3" s="8" t="s">
        <v>247</v>
      </c>
      <c r="K3" s="8" t="s">
        <v>1083</v>
      </c>
      <c r="L3" s="8" t="s">
        <v>1084</v>
      </c>
      <c r="M3" s="8" t="s">
        <v>807</v>
      </c>
      <c r="N3" s="8" t="s">
        <v>1085</v>
      </c>
      <c r="O3" s="8" t="s">
        <v>206</v>
      </c>
      <c r="P3" s="8"/>
      <c r="Q3" s="184" t="s">
        <v>451</v>
      </c>
      <c r="R3" s="8" t="s">
        <v>1086</v>
      </c>
      <c r="S3" s="8"/>
      <c r="T3" s="8" t="s">
        <v>1087</v>
      </c>
      <c r="U3" s="8"/>
      <c r="V3" s="8"/>
      <c r="W3" s="8"/>
      <c r="X3" s="8"/>
      <c r="Y3" s="8"/>
      <c r="Z3" s="8"/>
    </row>
    <row r="4" spans="1:26" ht="15.75" customHeight="1">
      <c r="A4" s="8"/>
      <c r="B4" s="8" t="s">
        <v>1088</v>
      </c>
      <c r="C4" s="8" t="s">
        <v>1089</v>
      </c>
      <c r="D4" s="8"/>
      <c r="E4" s="8"/>
      <c r="F4" s="184" t="s">
        <v>64</v>
      </c>
      <c r="G4" s="8"/>
      <c r="H4" s="8"/>
      <c r="I4" s="8" t="s">
        <v>807</v>
      </c>
      <c r="J4" s="8" t="s">
        <v>257</v>
      </c>
      <c r="K4" s="8" t="s">
        <v>272</v>
      </c>
      <c r="L4" s="8"/>
      <c r="M4" s="8"/>
      <c r="N4" s="8"/>
      <c r="O4" s="8"/>
      <c r="P4" s="8"/>
      <c r="Q4" s="184" t="s">
        <v>1090</v>
      </c>
      <c r="R4" s="8"/>
      <c r="S4" s="8"/>
      <c r="T4" s="8"/>
      <c r="U4" s="8"/>
      <c r="V4" s="8"/>
      <c r="W4" s="8"/>
      <c r="X4" s="8"/>
      <c r="Y4" s="8"/>
      <c r="Z4" s="8"/>
    </row>
    <row r="5" spans="1:26" ht="15.75" customHeight="1">
      <c r="A5" s="8"/>
      <c r="B5" s="8" t="s">
        <v>1091</v>
      </c>
      <c r="C5" s="8" t="s">
        <v>1092</v>
      </c>
      <c r="D5" s="8"/>
      <c r="E5" s="8"/>
      <c r="F5" s="184" t="s">
        <v>1093</v>
      </c>
      <c r="G5" s="8"/>
      <c r="H5" s="8"/>
      <c r="I5" s="8"/>
      <c r="J5" s="8"/>
      <c r="K5" s="8" t="s">
        <v>1094</v>
      </c>
      <c r="L5" s="8"/>
      <c r="M5" s="8"/>
      <c r="N5" s="8"/>
      <c r="O5" s="8"/>
      <c r="P5" s="8"/>
      <c r="Q5" s="184" t="s">
        <v>448</v>
      </c>
      <c r="R5" s="8"/>
      <c r="S5" s="8"/>
      <c r="T5" s="8"/>
      <c r="U5" s="8"/>
      <c r="V5" s="8"/>
      <c r="W5" s="8"/>
      <c r="X5" s="8"/>
      <c r="Y5" s="8"/>
      <c r="Z5" s="8"/>
    </row>
    <row r="6" spans="1:26" ht="15.75" customHeight="1">
      <c r="A6" s="8"/>
      <c r="B6" s="8" t="s">
        <v>1095</v>
      </c>
      <c r="C6" s="8" t="s">
        <v>1096</v>
      </c>
      <c r="D6" s="8"/>
      <c r="E6" s="8"/>
      <c r="F6" s="184" t="s">
        <v>1097</v>
      </c>
      <c r="G6" s="8"/>
      <c r="H6" s="8"/>
      <c r="I6" s="8"/>
      <c r="J6" s="8"/>
      <c r="K6" s="8"/>
      <c r="L6" s="8"/>
      <c r="M6" s="8"/>
      <c r="N6" s="8"/>
      <c r="O6" s="8"/>
      <c r="P6" s="8"/>
      <c r="Q6" s="8"/>
      <c r="R6" s="8"/>
      <c r="S6" s="8"/>
      <c r="T6" s="8"/>
      <c r="U6" s="8"/>
      <c r="V6" s="8"/>
      <c r="W6" s="8"/>
      <c r="X6" s="8"/>
      <c r="Y6" s="8"/>
      <c r="Z6" s="8"/>
    </row>
    <row r="7" spans="1:26" ht="15.75" customHeight="1">
      <c r="A7" s="8"/>
      <c r="B7" s="8" t="s">
        <v>1098</v>
      </c>
      <c r="C7" s="8" t="s">
        <v>1099</v>
      </c>
      <c r="D7" s="8"/>
      <c r="E7" s="8"/>
      <c r="F7" s="184" t="s">
        <v>807</v>
      </c>
      <c r="G7" s="8"/>
      <c r="H7" s="8"/>
      <c r="I7" s="8"/>
      <c r="J7" s="8"/>
      <c r="K7" s="8"/>
      <c r="L7" s="8"/>
      <c r="M7" s="8"/>
      <c r="N7" s="8"/>
      <c r="O7" s="8"/>
      <c r="P7" s="8"/>
      <c r="Q7" s="8"/>
      <c r="R7" s="8"/>
      <c r="S7" s="8"/>
      <c r="T7" s="8"/>
      <c r="U7" s="8"/>
      <c r="V7" s="8"/>
      <c r="W7" s="8"/>
      <c r="X7" s="8"/>
      <c r="Y7" s="8"/>
      <c r="Z7" s="8"/>
    </row>
    <row r="8" spans="1:26" ht="15.75" customHeight="1">
      <c r="A8" s="8"/>
      <c r="B8" s="8" t="s">
        <v>1100</v>
      </c>
      <c r="C8" s="8" t="s">
        <v>1101</v>
      </c>
      <c r="D8" s="8"/>
      <c r="E8" s="8"/>
      <c r="F8" s="8"/>
      <c r="G8" s="8"/>
      <c r="H8" s="8"/>
      <c r="I8" s="8"/>
      <c r="J8" s="8"/>
      <c r="K8" s="8"/>
      <c r="L8" s="8"/>
      <c r="M8" s="8"/>
      <c r="N8" s="8"/>
      <c r="O8" s="8"/>
      <c r="P8" s="8"/>
      <c r="Q8" s="8"/>
      <c r="R8" s="8"/>
      <c r="S8" s="8"/>
      <c r="T8" s="8"/>
      <c r="U8" s="8"/>
      <c r="V8" s="8"/>
      <c r="W8" s="8"/>
      <c r="X8" s="8"/>
      <c r="Y8" s="8"/>
      <c r="Z8" s="8"/>
    </row>
    <row r="9" spans="1:26" ht="15.75" customHeight="1">
      <c r="A9" s="8"/>
      <c r="B9" s="8" t="s">
        <v>1102</v>
      </c>
      <c r="C9" s="8" t="s">
        <v>1103</v>
      </c>
      <c r="D9" s="8"/>
      <c r="E9" s="8"/>
      <c r="F9" s="8"/>
      <c r="G9" s="8"/>
      <c r="H9" s="8"/>
      <c r="I9" s="8"/>
      <c r="J9" s="8"/>
      <c r="K9" s="8"/>
      <c r="L9" s="8"/>
      <c r="M9" s="8"/>
      <c r="N9" s="8"/>
      <c r="O9" s="8"/>
      <c r="P9" s="8"/>
      <c r="Q9" s="8"/>
      <c r="R9" s="8"/>
      <c r="S9" s="8"/>
      <c r="T9" s="8"/>
      <c r="U9" s="8"/>
      <c r="V9" s="8"/>
      <c r="W9" s="8"/>
      <c r="X9" s="8"/>
      <c r="Y9" s="8"/>
      <c r="Z9" s="8"/>
    </row>
    <row r="10" spans="1:26" ht="15.75" customHeight="1">
      <c r="A10" s="8"/>
      <c r="B10" s="8" t="s">
        <v>1104</v>
      </c>
      <c r="C10" s="8" t="s">
        <v>1105</v>
      </c>
      <c r="D10" s="8"/>
      <c r="E10" s="8"/>
      <c r="F10" s="8"/>
      <c r="G10" s="8"/>
      <c r="H10" s="8"/>
      <c r="I10" s="8"/>
      <c r="J10" s="8"/>
      <c r="K10" s="8"/>
      <c r="L10" s="8"/>
      <c r="M10" s="8"/>
      <c r="N10" s="8"/>
      <c r="O10" s="8"/>
      <c r="P10" s="8"/>
      <c r="Q10" s="8"/>
      <c r="R10" s="8"/>
      <c r="S10" s="8"/>
      <c r="T10" s="8"/>
      <c r="U10" s="8"/>
      <c r="V10" s="8"/>
      <c r="W10" s="8"/>
      <c r="X10" s="8"/>
      <c r="Y10" s="8"/>
      <c r="Z10" s="8"/>
    </row>
    <row r="11" spans="1:26" ht="15.75" customHeight="1">
      <c r="A11" s="8"/>
      <c r="B11" s="8" t="s">
        <v>1106</v>
      </c>
      <c r="C11" s="8" t="s">
        <v>1107</v>
      </c>
      <c r="D11" s="8"/>
      <c r="E11" s="8"/>
      <c r="F11" s="8"/>
      <c r="G11" s="8"/>
      <c r="H11" s="8"/>
      <c r="I11" s="8"/>
      <c r="J11" s="8"/>
      <c r="K11" s="8"/>
      <c r="L11" s="8"/>
      <c r="M11" s="8"/>
      <c r="N11" s="8"/>
      <c r="O11" s="8"/>
      <c r="P11" s="8"/>
      <c r="Q11" s="8"/>
      <c r="R11" s="8"/>
      <c r="S11" s="8"/>
      <c r="T11" s="8"/>
      <c r="U11" s="8"/>
      <c r="V11" s="8"/>
      <c r="W11" s="8"/>
      <c r="X11" s="8"/>
      <c r="Y11" s="8"/>
      <c r="Z11" s="8"/>
    </row>
    <row r="12" spans="1:26" ht="15.75" customHeight="1">
      <c r="A12" s="8"/>
      <c r="B12" s="8" t="s">
        <v>1108</v>
      </c>
      <c r="C12" s="8" t="s">
        <v>1109</v>
      </c>
      <c r="D12" s="8"/>
      <c r="E12" s="8"/>
      <c r="F12" s="8"/>
      <c r="G12" s="8"/>
      <c r="H12" s="8"/>
      <c r="I12" s="8"/>
      <c r="J12" s="8"/>
      <c r="K12" s="8"/>
      <c r="L12" s="8"/>
      <c r="M12" s="8"/>
      <c r="N12" s="8"/>
      <c r="O12" s="8"/>
      <c r="P12" s="8"/>
      <c r="Q12" s="8"/>
      <c r="R12" s="8"/>
      <c r="S12" s="8"/>
      <c r="T12" s="8"/>
      <c r="U12" s="8"/>
      <c r="V12" s="8"/>
      <c r="W12" s="8"/>
      <c r="X12" s="8"/>
      <c r="Y12" s="8"/>
      <c r="Z12" s="8"/>
    </row>
    <row r="13" spans="1:26" ht="15.75" customHeight="1">
      <c r="A13" s="8"/>
      <c r="B13" s="8" t="s">
        <v>1110</v>
      </c>
      <c r="C13" s="8" t="s">
        <v>1111</v>
      </c>
      <c r="D13" s="8"/>
      <c r="E13" s="8"/>
      <c r="F13" s="8"/>
      <c r="G13" s="8"/>
      <c r="H13" s="8"/>
      <c r="I13" s="8"/>
      <c r="J13" s="8"/>
      <c r="K13" s="8"/>
      <c r="L13" s="8"/>
      <c r="M13" s="8"/>
      <c r="N13" s="8"/>
      <c r="O13" s="8"/>
      <c r="P13" s="8"/>
      <c r="Q13" s="8"/>
      <c r="R13" s="8"/>
      <c r="S13" s="8"/>
      <c r="T13" s="8"/>
      <c r="U13" s="8"/>
      <c r="V13" s="8"/>
      <c r="W13" s="8"/>
      <c r="X13" s="8"/>
      <c r="Y13" s="8"/>
      <c r="Z13" s="8"/>
    </row>
    <row r="14" spans="1:26" ht="15.75" customHeight="1">
      <c r="A14" s="8"/>
      <c r="B14" s="8" t="s">
        <v>1112</v>
      </c>
      <c r="C14" s="8" t="s">
        <v>1113</v>
      </c>
      <c r="D14" s="8"/>
      <c r="E14" s="8"/>
      <c r="F14" s="8"/>
      <c r="G14" s="8"/>
      <c r="H14" s="8"/>
      <c r="I14" s="8"/>
      <c r="J14" s="8"/>
      <c r="K14" s="8"/>
      <c r="L14" s="8"/>
      <c r="M14" s="8"/>
      <c r="N14" s="8"/>
      <c r="O14" s="8"/>
      <c r="P14" s="8"/>
      <c r="Q14" s="8"/>
      <c r="R14" s="8"/>
      <c r="S14" s="8"/>
      <c r="T14" s="8"/>
      <c r="U14" s="8"/>
      <c r="V14" s="8"/>
      <c r="W14" s="8"/>
      <c r="X14" s="8"/>
      <c r="Y14" s="8"/>
      <c r="Z14" s="8"/>
    </row>
    <row r="15" spans="1:26" ht="15.75" customHeight="1">
      <c r="A15" s="8"/>
      <c r="B15" s="8" t="s">
        <v>1114</v>
      </c>
      <c r="C15" s="8" t="s">
        <v>1115</v>
      </c>
      <c r="D15" s="8"/>
      <c r="E15" s="8"/>
      <c r="F15" s="8"/>
      <c r="G15" s="8"/>
      <c r="H15" s="8"/>
      <c r="I15" s="8"/>
      <c r="J15" s="8"/>
      <c r="K15" s="8"/>
      <c r="L15" s="8"/>
      <c r="M15" s="8"/>
      <c r="N15" s="8"/>
      <c r="O15" s="8"/>
      <c r="P15" s="8"/>
      <c r="Q15" s="8"/>
      <c r="R15" s="8"/>
      <c r="S15" s="8"/>
      <c r="T15" s="8"/>
      <c r="U15" s="8"/>
      <c r="V15" s="8"/>
      <c r="W15" s="8"/>
      <c r="X15" s="8"/>
      <c r="Y15" s="8"/>
      <c r="Z15" s="8"/>
    </row>
    <row r="16" spans="1:26" ht="15.75" customHeight="1">
      <c r="A16" s="8"/>
      <c r="B16" s="8" t="s">
        <v>1116</v>
      </c>
      <c r="C16" s="8" t="s">
        <v>1117</v>
      </c>
      <c r="D16" s="8"/>
      <c r="E16" s="8"/>
      <c r="F16" s="8"/>
      <c r="G16" s="8"/>
      <c r="H16" s="8"/>
      <c r="I16" s="8"/>
      <c r="J16" s="8"/>
      <c r="K16" s="8"/>
      <c r="L16" s="8"/>
      <c r="M16" s="8"/>
      <c r="N16" s="8"/>
      <c r="O16" s="8"/>
      <c r="P16" s="8"/>
      <c r="Q16" s="8"/>
      <c r="R16" s="8"/>
      <c r="S16" s="8"/>
      <c r="T16" s="8"/>
      <c r="U16" s="8"/>
      <c r="V16" s="8"/>
      <c r="W16" s="8"/>
      <c r="X16" s="8"/>
      <c r="Y16" s="8"/>
      <c r="Z16" s="8"/>
    </row>
    <row r="17" spans="1:26" ht="15.75" customHeight="1">
      <c r="A17" s="8"/>
      <c r="B17" s="8" t="s">
        <v>1118</v>
      </c>
      <c r="C17" s="8" t="s">
        <v>1119</v>
      </c>
      <c r="D17" s="8"/>
      <c r="E17" s="8"/>
      <c r="F17" s="8"/>
      <c r="G17" s="8"/>
      <c r="H17" s="8"/>
      <c r="I17" s="8"/>
      <c r="J17" s="8"/>
      <c r="K17" s="8"/>
      <c r="L17" s="8"/>
      <c r="M17" s="8"/>
      <c r="N17" s="8"/>
      <c r="O17" s="8"/>
      <c r="P17" s="8"/>
      <c r="Q17" s="8"/>
      <c r="R17" s="8"/>
      <c r="S17" s="8"/>
      <c r="T17" s="8"/>
      <c r="U17" s="8"/>
      <c r="V17" s="8"/>
      <c r="W17" s="8"/>
      <c r="X17" s="8"/>
      <c r="Y17" s="8"/>
      <c r="Z17" s="8"/>
    </row>
    <row r="18" spans="1:26" ht="15.75" customHeight="1">
      <c r="A18" s="8"/>
      <c r="B18" s="8" t="s">
        <v>1120</v>
      </c>
      <c r="C18" s="8" t="s">
        <v>1121</v>
      </c>
      <c r="D18" s="8"/>
      <c r="E18" s="8"/>
      <c r="F18" s="8"/>
      <c r="G18" s="8"/>
      <c r="H18" s="8"/>
      <c r="I18" s="8"/>
      <c r="J18" s="8"/>
      <c r="K18" s="8"/>
      <c r="L18" s="8"/>
      <c r="M18" s="8"/>
      <c r="N18" s="8"/>
      <c r="O18" s="8"/>
      <c r="P18" s="8"/>
      <c r="Q18" s="8"/>
      <c r="R18" s="8"/>
      <c r="S18" s="8"/>
      <c r="T18" s="8"/>
      <c r="U18" s="8"/>
      <c r="V18" s="8"/>
      <c r="W18" s="8"/>
      <c r="X18" s="8"/>
      <c r="Y18" s="8"/>
      <c r="Z18" s="8"/>
    </row>
    <row r="19" spans="1:26" ht="15.75" customHeight="1">
      <c r="A19" s="8"/>
      <c r="B19" s="8" t="s">
        <v>1122</v>
      </c>
      <c r="C19" s="8" t="s">
        <v>1123</v>
      </c>
      <c r="D19" s="8"/>
      <c r="E19" s="8"/>
      <c r="F19" s="8"/>
      <c r="G19" s="8"/>
      <c r="H19" s="8"/>
      <c r="I19" s="8"/>
      <c r="J19" s="8"/>
      <c r="K19" s="8"/>
      <c r="L19" s="8"/>
      <c r="M19" s="8"/>
      <c r="N19" s="8"/>
      <c r="O19" s="8"/>
      <c r="P19" s="8"/>
      <c r="Q19" s="8"/>
      <c r="R19" s="8"/>
      <c r="S19" s="8"/>
      <c r="T19" s="8"/>
      <c r="U19" s="8"/>
      <c r="V19" s="8"/>
      <c r="W19" s="8"/>
      <c r="X19" s="8"/>
      <c r="Y19" s="8"/>
      <c r="Z19" s="8"/>
    </row>
    <row r="20" spans="1:26" ht="15.75" customHeight="1">
      <c r="A20" s="8"/>
      <c r="B20" s="8" t="s">
        <v>1124</v>
      </c>
      <c r="C20" s="8" t="s">
        <v>1125</v>
      </c>
      <c r="D20" s="8"/>
      <c r="E20" s="8"/>
      <c r="F20" s="8"/>
      <c r="G20" s="8"/>
      <c r="H20" s="8"/>
      <c r="I20" s="8"/>
      <c r="J20" s="8"/>
      <c r="K20" s="8"/>
      <c r="L20" s="8"/>
      <c r="M20" s="8"/>
      <c r="N20" s="8"/>
      <c r="O20" s="8"/>
      <c r="P20" s="8"/>
      <c r="Q20" s="8"/>
      <c r="R20" s="8"/>
      <c r="S20" s="8"/>
      <c r="T20" s="8"/>
      <c r="U20" s="8"/>
      <c r="V20" s="8"/>
      <c r="W20" s="8"/>
      <c r="X20" s="8"/>
      <c r="Y20" s="8"/>
      <c r="Z20" s="8"/>
    </row>
    <row r="21" spans="1:26" ht="15.75" customHeight="1">
      <c r="A21" s="8"/>
      <c r="B21" s="8" t="s">
        <v>1126</v>
      </c>
      <c r="C21" s="8" t="s">
        <v>1127</v>
      </c>
      <c r="D21" s="8"/>
      <c r="E21" s="8"/>
      <c r="F21" s="8"/>
      <c r="G21" s="8"/>
      <c r="H21" s="8"/>
      <c r="I21" s="8"/>
      <c r="J21" s="8"/>
      <c r="K21" s="8"/>
      <c r="L21" s="8"/>
      <c r="M21" s="8"/>
      <c r="N21" s="8"/>
      <c r="O21" s="8"/>
      <c r="P21" s="8"/>
      <c r="Q21" s="8"/>
      <c r="R21" s="8"/>
      <c r="S21" s="8"/>
      <c r="T21" s="8"/>
      <c r="U21" s="8"/>
      <c r="V21" s="8"/>
      <c r="W21" s="8"/>
      <c r="X21" s="8"/>
      <c r="Y21" s="8"/>
      <c r="Z21" s="8"/>
    </row>
    <row r="22" spans="1:26" ht="15.75" customHeight="1">
      <c r="A22" s="8"/>
      <c r="B22" s="8" t="s">
        <v>1128</v>
      </c>
      <c r="C22" s="8" t="s">
        <v>1129</v>
      </c>
      <c r="D22" s="8"/>
      <c r="E22" s="8"/>
      <c r="F22" s="8"/>
      <c r="G22" s="8"/>
      <c r="H22" s="8"/>
      <c r="I22" s="8"/>
      <c r="J22" s="8"/>
      <c r="K22" s="8"/>
      <c r="L22" s="8"/>
      <c r="M22" s="8"/>
      <c r="N22" s="8"/>
      <c r="O22" s="8"/>
      <c r="P22" s="8"/>
      <c r="Q22" s="8"/>
      <c r="R22" s="8"/>
      <c r="S22" s="8"/>
      <c r="T22" s="8"/>
      <c r="U22" s="8"/>
      <c r="V22" s="8"/>
      <c r="W22" s="8"/>
      <c r="X22" s="8"/>
      <c r="Y22" s="8"/>
      <c r="Z22" s="8"/>
    </row>
    <row r="23" spans="1:26" ht="15.75" customHeight="1">
      <c r="A23" s="8"/>
      <c r="B23" s="8" t="s">
        <v>1130</v>
      </c>
      <c r="C23" s="8" t="s">
        <v>1131</v>
      </c>
      <c r="D23" s="8"/>
      <c r="E23" s="8"/>
      <c r="F23" s="8"/>
      <c r="G23" s="8"/>
      <c r="H23" s="8"/>
      <c r="I23" s="8"/>
      <c r="J23" s="8"/>
      <c r="K23" s="8"/>
      <c r="L23" s="8"/>
      <c r="M23" s="8"/>
      <c r="N23" s="8"/>
      <c r="O23" s="8"/>
      <c r="P23" s="8"/>
      <c r="Q23" s="8"/>
      <c r="R23" s="8"/>
      <c r="S23" s="8"/>
      <c r="T23" s="8"/>
      <c r="U23" s="8"/>
      <c r="V23" s="8"/>
      <c r="W23" s="8"/>
      <c r="X23" s="8"/>
      <c r="Y23" s="8"/>
      <c r="Z23" s="8"/>
    </row>
    <row r="24" spans="1:26" ht="15.75" customHeight="1">
      <c r="A24" s="8"/>
      <c r="B24" s="8" t="s">
        <v>1132</v>
      </c>
      <c r="C24" s="8" t="s">
        <v>1133</v>
      </c>
      <c r="D24" s="8"/>
      <c r="E24" s="8"/>
      <c r="F24" s="8"/>
      <c r="G24" s="8"/>
      <c r="H24" s="8"/>
      <c r="I24" s="8"/>
      <c r="J24" s="8"/>
      <c r="K24" s="8"/>
      <c r="L24" s="8"/>
      <c r="M24" s="8"/>
      <c r="N24" s="8"/>
      <c r="O24" s="8"/>
      <c r="P24" s="8"/>
      <c r="Q24" s="8"/>
      <c r="R24" s="8"/>
      <c r="S24" s="8"/>
      <c r="T24" s="8"/>
      <c r="U24" s="8"/>
      <c r="V24" s="8"/>
      <c r="W24" s="8"/>
      <c r="X24" s="8"/>
      <c r="Y24" s="8"/>
      <c r="Z24" s="8"/>
    </row>
    <row r="25" spans="1:26" ht="15.75" customHeight="1">
      <c r="A25" s="8"/>
      <c r="B25" s="8" t="s">
        <v>1134</v>
      </c>
      <c r="C25" s="8" t="s">
        <v>1135</v>
      </c>
      <c r="D25" s="8"/>
      <c r="E25" s="8"/>
      <c r="F25" s="8"/>
      <c r="G25" s="8"/>
      <c r="H25" s="8"/>
      <c r="I25" s="8"/>
      <c r="J25" s="8"/>
      <c r="K25" s="8"/>
      <c r="L25" s="8"/>
      <c r="M25" s="8"/>
      <c r="N25" s="8"/>
      <c r="O25" s="8"/>
      <c r="P25" s="8"/>
      <c r="Q25" s="8"/>
      <c r="R25" s="8"/>
      <c r="S25" s="8"/>
      <c r="T25" s="8"/>
      <c r="U25" s="8"/>
      <c r="V25" s="8"/>
      <c r="W25" s="8"/>
      <c r="X25" s="8"/>
      <c r="Y25" s="8"/>
      <c r="Z25" s="8"/>
    </row>
    <row r="26" spans="1:26" ht="15.75" customHeight="1">
      <c r="A26" s="8"/>
      <c r="B26" s="8" t="s">
        <v>1136</v>
      </c>
      <c r="C26" s="8" t="s">
        <v>1137</v>
      </c>
      <c r="D26" s="8"/>
      <c r="E26" s="8"/>
      <c r="F26" s="8"/>
      <c r="G26" s="8"/>
      <c r="H26" s="8"/>
      <c r="I26" s="8"/>
      <c r="J26" s="8"/>
      <c r="K26" s="8"/>
      <c r="L26" s="8"/>
      <c r="M26" s="8"/>
      <c r="N26" s="8"/>
      <c r="O26" s="8"/>
      <c r="P26" s="8"/>
      <c r="Q26" s="8"/>
      <c r="R26" s="8"/>
      <c r="S26" s="8"/>
      <c r="T26" s="8"/>
      <c r="U26" s="8"/>
      <c r="V26" s="8"/>
      <c r="W26" s="8"/>
      <c r="X26" s="8"/>
      <c r="Y26" s="8"/>
      <c r="Z26" s="8"/>
    </row>
    <row r="27" spans="1:26" ht="15.75" customHeight="1">
      <c r="A27" s="8"/>
      <c r="B27" s="8" t="s">
        <v>1138</v>
      </c>
      <c r="C27" s="8" t="s">
        <v>1139</v>
      </c>
      <c r="D27" s="8"/>
      <c r="E27" s="8"/>
      <c r="F27" s="8"/>
      <c r="G27" s="8"/>
      <c r="H27" s="8"/>
      <c r="I27" s="8"/>
      <c r="J27" s="8"/>
      <c r="K27" s="8"/>
      <c r="L27" s="8"/>
      <c r="M27" s="8"/>
      <c r="N27" s="8"/>
      <c r="O27" s="8"/>
      <c r="P27" s="8"/>
      <c r="Q27" s="8"/>
      <c r="R27" s="8"/>
      <c r="S27" s="8"/>
      <c r="T27" s="8"/>
      <c r="U27" s="8"/>
      <c r="V27" s="8"/>
      <c r="W27" s="8"/>
      <c r="X27" s="8"/>
      <c r="Y27" s="8"/>
      <c r="Z27" s="8"/>
    </row>
    <row r="28" spans="1:26" ht="15.75" customHeight="1">
      <c r="A28" s="8"/>
      <c r="B28" s="8" t="s">
        <v>1140</v>
      </c>
      <c r="C28" s="8" t="s">
        <v>1141</v>
      </c>
      <c r="D28" s="8"/>
      <c r="E28" s="8"/>
      <c r="F28" s="8"/>
      <c r="G28" s="8"/>
      <c r="H28" s="8"/>
      <c r="I28" s="8"/>
      <c r="J28" s="8"/>
      <c r="K28" s="8"/>
      <c r="L28" s="8"/>
      <c r="M28" s="8"/>
      <c r="N28" s="8"/>
      <c r="O28" s="8"/>
      <c r="P28" s="8"/>
      <c r="Q28" s="8"/>
      <c r="R28" s="8"/>
      <c r="S28" s="8"/>
      <c r="T28" s="8"/>
      <c r="U28" s="8"/>
      <c r="V28" s="8"/>
      <c r="W28" s="8"/>
      <c r="X28" s="8"/>
      <c r="Y28" s="8"/>
      <c r="Z28" s="8"/>
    </row>
    <row r="29" spans="1:26" ht="15.75" customHeight="1">
      <c r="A29" s="8"/>
      <c r="B29" s="8" t="s">
        <v>1142</v>
      </c>
      <c r="C29" s="8" t="s">
        <v>1143</v>
      </c>
      <c r="D29" s="8"/>
      <c r="E29" s="8"/>
      <c r="F29" s="8"/>
      <c r="G29" s="8"/>
      <c r="H29" s="8"/>
      <c r="I29" s="8"/>
      <c r="J29" s="8"/>
      <c r="K29" s="8"/>
      <c r="L29" s="8"/>
      <c r="M29" s="8"/>
      <c r="N29" s="8"/>
      <c r="O29" s="8"/>
      <c r="P29" s="8"/>
      <c r="Q29" s="8"/>
      <c r="R29" s="8"/>
      <c r="S29" s="8"/>
      <c r="T29" s="8"/>
      <c r="U29" s="8"/>
      <c r="V29" s="8"/>
      <c r="W29" s="8"/>
      <c r="X29" s="8"/>
      <c r="Y29" s="8"/>
      <c r="Z29" s="8"/>
    </row>
    <row r="30" spans="1:26" ht="15.75" customHeight="1">
      <c r="A30" s="8"/>
      <c r="B30" s="8" t="s">
        <v>1144</v>
      </c>
      <c r="C30" s="8" t="s">
        <v>1145</v>
      </c>
      <c r="D30" s="8"/>
      <c r="E30" s="8"/>
      <c r="F30" s="8"/>
      <c r="G30" s="8"/>
      <c r="H30" s="8"/>
      <c r="I30" s="8"/>
      <c r="J30" s="8"/>
      <c r="K30" s="8"/>
      <c r="L30" s="8"/>
      <c r="M30" s="8"/>
      <c r="N30" s="8"/>
      <c r="O30" s="8"/>
      <c r="P30" s="8"/>
      <c r="Q30" s="8"/>
      <c r="R30" s="8"/>
      <c r="S30" s="8"/>
      <c r="T30" s="8"/>
      <c r="U30" s="8"/>
      <c r="V30" s="8"/>
      <c r="W30" s="8"/>
      <c r="X30" s="8"/>
      <c r="Y30" s="8"/>
      <c r="Z30" s="8"/>
    </row>
    <row r="31" spans="1:26" ht="15.75" customHeight="1">
      <c r="A31" s="8"/>
      <c r="B31" s="8" t="s">
        <v>1146</v>
      </c>
      <c r="C31" s="8" t="s">
        <v>1147</v>
      </c>
      <c r="D31" s="8"/>
      <c r="E31" s="8"/>
      <c r="F31" s="8"/>
      <c r="G31" s="8"/>
      <c r="H31" s="8"/>
      <c r="I31" s="8"/>
      <c r="J31" s="8"/>
      <c r="K31" s="8"/>
      <c r="L31" s="8"/>
      <c r="M31" s="8"/>
      <c r="N31" s="8"/>
      <c r="O31" s="8"/>
      <c r="P31" s="8"/>
      <c r="Q31" s="8"/>
      <c r="R31" s="8"/>
      <c r="S31" s="8"/>
      <c r="T31" s="8"/>
      <c r="U31" s="8"/>
      <c r="V31" s="8"/>
      <c r="W31" s="8"/>
      <c r="X31" s="8"/>
      <c r="Y31" s="8"/>
      <c r="Z31" s="8"/>
    </row>
    <row r="32" spans="1:26" ht="15.75" customHeight="1">
      <c r="A32" s="8"/>
      <c r="B32" s="8" t="s">
        <v>1148</v>
      </c>
      <c r="C32" s="8" t="s">
        <v>1149</v>
      </c>
      <c r="D32" s="8"/>
      <c r="E32" s="8"/>
      <c r="F32" s="8"/>
      <c r="G32" s="8"/>
      <c r="H32" s="8"/>
      <c r="I32" s="8"/>
      <c r="J32" s="8"/>
      <c r="K32" s="8"/>
      <c r="L32" s="8"/>
      <c r="M32" s="8"/>
      <c r="N32" s="8"/>
      <c r="O32" s="8"/>
      <c r="P32" s="8"/>
      <c r="Q32" s="8"/>
      <c r="R32" s="8"/>
      <c r="S32" s="8"/>
      <c r="T32" s="8"/>
      <c r="U32" s="8"/>
      <c r="V32" s="8"/>
      <c r="W32" s="8"/>
      <c r="X32" s="8"/>
      <c r="Y32" s="8"/>
      <c r="Z32" s="8"/>
    </row>
    <row r="33" spans="1:26" ht="15.75" customHeight="1">
      <c r="A33" s="8"/>
      <c r="B33" s="8" t="s">
        <v>1150</v>
      </c>
      <c r="C33" s="8" t="s">
        <v>1151</v>
      </c>
      <c r="D33" s="8"/>
      <c r="E33" s="8"/>
      <c r="F33" s="8"/>
      <c r="G33" s="8"/>
      <c r="H33" s="8"/>
      <c r="I33" s="8"/>
      <c r="J33" s="8"/>
      <c r="K33" s="8"/>
      <c r="L33" s="8"/>
      <c r="M33" s="8"/>
      <c r="N33" s="8"/>
      <c r="O33" s="8"/>
      <c r="P33" s="8"/>
      <c r="Q33" s="8"/>
      <c r="R33" s="8"/>
      <c r="S33" s="8"/>
      <c r="T33" s="8"/>
      <c r="U33" s="8"/>
      <c r="V33" s="8"/>
      <c r="W33" s="8"/>
      <c r="X33" s="8"/>
      <c r="Y33" s="8"/>
      <c r="Z33" s="8"/>
    </row>
    <row r="34" spans="1:26" ht="15.75" customHeight="1">
      <c r="A34" s="8"/>
      <c r="B34" s="8" t="s">
        <v>1152</v>
      </c>
      <c r="C34" s="8" t="s">
        <v>1153</v>
      </c>
      <c r="D34" s="8"/>
      <c r="E34" s="8"/>
      <c r="F34" s="8"/>
      <c r="G34" s="8"/>
      <c r="H34" s="8"/>
      <c r="I34" s="8"/>
      <c r="J34" s="8"/>
      <c r="K34" s="8"/>
      <c r="L34" s="8"/>
      <c r="M34" s="8"/>
      <c r="N34" s="8"/>
      <c r="O34" s="8"/>
      <c r="P34" s="8"/>
      <c r="Q34" s="8"/>
      <c r="R34" s="8"/>
      <c r="S34" s="8"/>
      <c r="T34" s="8"/>
      <c r="U34" s="8"/>
      <c r="V34" s="8"/>
      <c r="W34" s="8"/>
      <c r="X34" s="8"/>
      <c r="Y34" s="8"/>
      <c r="Z34" s="8"/>
    </row>
    <row r="35" spans="1:26" ht="15.75" customHeight="1">
      <c r="A35" s="8"/>
      <c r="B35" s="8" t="s">
        <v>1154</v>
      </c>
      <c r="C35" s="8" t="s">
        <v>1155</v>
      </c>
      <c r="D35" s="8"/>
      <c r="E35" s="8"/>
      <c r="F35" s="8"/>
      <c r="G35" s="8"/>
      <c r="H35" s="8"/>
      <c r="I35" s="8"/>
      <c r="J35" s="8"/>
      <c r="K35" s="8"/>
      <c r="L35" s="8"/>
      <c r="M35" s="8"/>
      <c r="N35" s="8"/>
      <c r="O35" s="8"/>
      <c r="P35" s="8"/>
      <c r="Q35" s="8"/>
      <c r="R35" s="8"/>
      <c r="S35" s="8"/>
      <c r="T35" s="8"/>
      <c r="U35" s="8"/>
      <c r="V35" s="8"/>
      <c r="W35" s="8"/>
      <c r="X35" s="8"/>
      <c r="Y35" s="8"/>
      <c r="Z35" s="8"/>
    </row>
    <row r="36" spans="1:26" ht="15.75" customHeight="1">
      <c r="A36" s="8"/>
      <c r="B36" s="8" t="s">
        <v>1156</v>
      </c>
      <c r="C36" s="8" t="s">
        <v>1157</v>
      </c>
      <c r="D36" s="8"/>
      <c r="E36" s="8"/>
      <c r="F36" s="8"/>
      <c r="G36" s="8"/>
      <c r="H36" s="8"/>
      <c r="I36" s="8"/>
      <c r="J36" s="8"/>
      <c r="K36" s="8"/>
      <c r="L36" s="8"/>
      <c r="M36" s="8"/>
      <c r="N36" s="8"/>
      <c r="O36" s="8"/>
      <c r="P36" s="8"/>
      <c r="Q36" s="8"/>
      <c r="R36" s="8"/>
      <c r="S36" s="8"/>
      <c r="T36" s="8"/>
      <c r="U36" s="8"/>
      <c r="V36" s="8"/>
      <c r="W36" s="8"/>
      <c r="X36" s="8"/>
      <c r="Y36" s="8"/>
      <c r="Z36" s="8"/>
    </row>
    <row r="37" spans="1:26" ht="15.75" customHeight="1">
      <c r="A37" s="8"/>
      <c r="B37" s="8" t="s">
        <v>1158</v>
      </c>
      <c r="C37" s="8" t="s">
        <v>1159</v>
      </c>
      <c r="D37" s="8"/>
      <c r="E37" s="8"/>
      <c r="F37" s="8"/>
      <c r="G37" s="8"/>
      <c r="H37" s="8"/>
      <c r="I37" s="8"/>
      <c r="J37" s="8"/>
      <c r="K37" s="8"/>
      <c r="L37" s="8"/>
      <c r="M37" s="8"/>
      <c r="N37" s="8"/>
      <c r="O37" s="8"/>
      <c r="P37" s="8"/>
      <c r="Q37" s="8"/>
      <c r="R37" s="8"/>
      <c r="S37" s="8"/>
      <c r="T37" s="8"/>
      <c r="U37" s="8"/>
      <c r="V37" s="8"/>
      <c r="W37" s="8"/>
      <c r="X37" s="8"/>
      <c r="Y37" s="8"/>
      <c r="Z37" s="8"/>
    </row>
    <row r="38" spans="1:26" ht="15.75" customHeight="1">
      <c r="A38" s="8"/>
      <c r="B38" s="8" t="s">
        <v>1160</v>
      </c>
      <c r="C38" s="8" t="s">
        <v>1161</v>
      </c>
      <c r="D38" s="8"/>
      <c r="E38" s="8"/>
      <c r="F38" s="8"/>
      <c r="G38" s="8"/>
      <c r="H38" s="8"/>
      <c r="I38" s="8"/>
      <c r="J38" s="8"/>
      <c r="K38" s="8"/>
      <c r="L38" s="8"/>
      <c r="M38" s="8"/>
      <c r="N38" s="8"/>
      <c r="O38" s="8"/>
      <c r="P38" s="8"/>
      <c r="Q38" s="8"/>
      <c r="R38" s="8"/>
      <c r="S38" s="8"/>
      <c r="T38" s="8"/>
      <c r="U38" s="8"/>
      <c r="V38" s="8"/>
      <c r="W38" s="8"/>
      <c r="X38" s="8"/>
      <c r="Y38" s="8"/>
      <c r="Z38" s="8"/>
    </row>
    <row r="39" spans="1:26" ht="15.75" customHeight="1">
      <c r="A39" s="8"/>
      <c r="B39" s="8" t="s">
        <v>1162</v>
      </c>
      <c r="C39" s="8" t="s">
        <v>1163</v>
      </c>
      <c r="D39" s="8"/>
      <c r="E39" s="8"/>
      <c r="F39" s="8"/>
      <c r="G39" s="8"/>
      <c r="H39" s="8"/>
      <c r="I39" s="8"/>
      <c r="J39" s="8"/>
      <c r="K39" s="8"/>
      <c r="L39" s="8"/>
      <c r="M39" s="8"/>
      <c r="N39" s="8"/>
      <c r="O39" s="8"/>
      <c r="P39" s="8"/>
      <c r="Q39" s="8"/>
      <c r="R39" s="8"/>
      <c r="S39" s="8"/>
      <c r="T39" s="8"/>
      <c r="U39" s="8"/>
      <c r="V39" s="8"/>
      <c r="W39" s="8"/>
      <c r="X39" s="8"/>
      <c r="Y39" s="8"/>
      <c r="Z39" s="8"/>
    </row>
    <row r="40" spans="1:26" ht="15.75" customHeight="1">
      <c r="A40" s="8"/>
      <c r="B40" s="8" t="s">
        <v>1164</v>
      </c>
      <c r="C40" s="8" t="s">
        <v>1165</v>
      </c>
      <c r="D40" s="8"/>
      <c r="E40" s="8"/>
      <c r="F40" s="8"/>
      <c r="G40" s="8"/>
      <c r="H40" s="8"/>
      <c r="I40" s="8"/>
      <c r="J40" s="8"/>
      <c r="K40" s="8"/>
      <c r="L40" s="8"/>
      <c r="M40" s="8"/>
      <c r="N40" s="8"/>
      <c r="O40" s="8"/>
      <c r="P40" s="8"/>
      <c r="Q40" s="8"/>
      <c r="R40" s="8"/>
      <c r="S40" s="8"/>
      <c r="T40" s="8"/>
      <c r="U40" s="8"/>
      <c r="V40" s="8"/>
      <c r="W40" s="8"/>
      <c r="X40" s="8"/>
      <c r="Y40" s="8"/>
      <c r="Z40" s="8"/>
    </row>
    <row r="41" spans="1:26" ht="15.75" customHeight="1">
      <c r="A41" s="8"/>
      <c r="B41" s="8" t="s">
        <v>1166</v>
      </c>
      <c r="C41" s="8" t="s">
        <v>1167</v>
      </c>
      <c r="D41" s="8"/>
      <c r="E41" s="8"/>
      <c r="F41" s="8"/>
      <c r="G41" s="8"/>
      <c r="H41" s="8"/>
      <c r="I41" s="8"/>
      <c r="J41" s="8"/>
      <c r="K41" s="8"/>
      <c r="L41" s="8"/>
      <c r="M41" s="8"/>
      <c r="N41" s="8"/>
      <c r="O41" s="8"/>
      <c r="P41" s="8"/>
      <c r="Q41" s="8"/>
      <c r="R41" s="8"/>
      <c r="S41" s="8"/>
      <c r="T41" s="8"/>
      <c r="U41" s="8"/>
      <c r="V41" s="8"/>
      <c r="W41" s="8"/>
      <c r="X41" s="8"/>
      <c r="Y41" s="8"/>
      <c r="Z41" s="8"/>
    </row>
    <row r="42" spans="1:26" ht="15.75" customHeight="1">
      <c r="A42" s="8"/>
      <c r="B42" s="8" t="s">
        <v>23</v>
      </c>
      <c r="C42" s="8" t="s">
        <v>1168</v>
      </c>
      <c r="D42" s="8"/>
      <c r="E42" s="8"/>
      <c r="F42" s="8"/>
      <c r="G42" s="8"/>
      <c r="H42" s="8"/>
      <c r="I42" s="8"/>
      <c r="J42" s="8"/>
      <c r="K42" s="8"/>
      <c r="L42" s="8"/>
      <c r="M42" s="8"/>
      <c r="N42" s="8"/>
      <c r="O42" s="8"/>
      <c r="P42" s="8"/>
      <c r="Q42" s="8"/>
      <c r="R42" s="8"/>
      <c r="S42" s="8"/>
      <c r="T42" s="8"/>
      <c r="U42" s="8"/>
      <c r="V42" s="8"/>
      <c r="W42" s="8"/>
      <c r="X42" s="8"/>
      <c r="Y42" s="8"/>
      <c r="Z42" s="8"/>
    </row>
    <row r="43" spans="1:26" ht="15.75" customHeight="1">
      <c r="A43" s="8"/>
      <c r="B43" s="8" t="s">
        <v>1169</v>
      </c>
      <c r="C43" s="8" t="s">
        <v>1170</v>
      </c>
      <c r="D43" s="8"/>
      <c r="E43" s="8"/>
      <c r="F43" s="8"/>
      <c r="G43" s="8"/>
      <c r="H43" s="8"/>
      <c r="I43" s="8"/>
      <c r="J43" s="8"/>
      <c r="K43" s="8"/>
      <c r="L43" s="8"/>
      <c r="M43" s="8"/>
      <c r="N43" s="8"/>
      <c r="O43" s="8"/>
      <c r="P43" s="8"/>
      <c r="Q43" s="8"/>
      <c r="R43" s="8"/>
      <c r="S43" s="8"/>
      <c r="T43" s="8"/>
      <c r="U43" s="8"/>
      <c r="V43" s="8"/>
      <c r="W43" s="8"/>
      <c r="X43" s="8"/>
      <c r="Y43" s="8"/>
      <c r="Z43" s="8"/>
    </row>
    <row r="44" spans="1:26" ht="15.75" customHeight="1">
      <c r="A44" s="8"/>
      <c r="B44" s="8" t="s">
        <v>1171</v>
      </c>
      <c r="C44" s="8" t="s">
        <v>1172</v>
      </c>
      <c r="D44" s="8"/>
      <c r="E44" s="8"/>
      <c r="F44" s="8"/>
      <c r="G44" s="8"/>
      <c r="H44" s="8"/>
      <c r="I44" s="8"/>
      <c r="J44" s="8"/>
      <c r="K44" s="8"/>
      <c r="L44" s="8"/>
      <c r="M44" s="8"/>
      <c r="N44" s="8"/>
      <c r="O44" s="8"/>
      <c r="P44" s="8"/>
      <c r="Q44" s="8"/>
      <c r="R44" s="8"/>
      <c r="S44" s="8"/>
      <c r="T44" s="8"/>
      <c r="U44" s="8"/>
      <c r="V44" s="8"/>
      <c r="W44" s="8"/>
      <c r="X44" s="8"/>
      <c r="Y44" s="8"/>
      <c r="Z44" s="8"/>
    </row>
    <row r="45" spans="1:26" ht="15.75" customHeight="1">
      <c r="A45" s="8"/>
      <c r="B45" s="8" t="s">
        <v>1173</v>
      </c>
      <c r="C45" s="8" t="s">
        <v>1174</v>
      </c>
      <c r="D45" s="8"/>
      <c r="E45" s="8"/>
      <c r="F45" s="8"/>
      <c r="G45" s="8"/>
      <c r="H45" s="8"/>
      <c r="I45" s="8"/>
      <c r="J45" s="8"/>
      <c r="K45" s="8"/>
      <c r="L45" s="8"/>
      <c r="M45" s="8"/>
      <c r="N45" s="8"/>
      <c r="O45" s="8"/>
      <c r="P45" s="8"/>
      <c r="Q45" s="8"/>
      <c r="R45" s="8"/>
      <c r="S45" s="8"/>
      <c r="T45" s="8"/>
      <c r="U45" s="8"/>
      <c r="V45" s="8"/>
      <c r="W45" s="8"/>
      <c r="X45" s="8"/>
      <c r="Y45" s="8"/>
      <c r="Z45" s="8"/>
    </row>
    <row r="46" spans="1:26" ht="15.75" customHeight="1">
      <c r="A46" s="8"/>
      <c r="B46" s="8" t="s">
        <v>1175</v>
      </c>
      <c r="C46" s="8" t="s">
        <v>1176</v>
      </c>
      <c r="D46" s="8"/>
      <c r="E46" s="8"/>
      <c r="F46" s="8"/>
      <c r="G46" s="8"/>
      <c r="H46" s="8"/>
      <c r="I46" s="8"/>
      <c r="J46" s="8"/>
      <c r="K46" s="8"/>
      <c r="L46" s="8"/>
      <c r="M46" s="8"/>
      <c r="N46" s="8"/>
      <c r="O46" s="8"/>
      <c r="P46" s="8"/>
      <c r="Q46" s="8"/>
      <c r="R46" s="8"/>
      <c r="S46" s="8"/>
      <c r="T46" s="8"/>
      <c r="U46" s="8"/>
      <c r="V46" s="8"/>
      <c r="W46" s="8"/>
      <c r="X46" s="8"/>
      <c r="Y46" s="8"/>
      <c r="Z46" s="8"/>
    </row>
    <row r="47" spans="1:26" ht="15.75" customHeight="1">
      <c r="A47" s="8"/>
      <c r="B47" s="8" t="s">
        <v>1177</v>
      </c>
      <c r="C47" s="8" t="s">
        <v>1178</v>
      </c>
      <c r="D47" s="8"/>
      <c r="E47" s="8"/>
      <c r="F47" s="8"/>
      <c r="G47" s="8"/>
      <c r="H47" s="8"/>
      <c r="I47" s="8"/>
      <c r="J47" s="8"/>
      <c r="K47" s="8"/>
      <c r="L47" s="8"/>
      <c r="M47" s="8"/>
      <c r="N47" s="8"/>
      <c r="O47" s="8"/>
      <c r="P47" s="8"/>
      <c r="Q47" s="8"/>
      <c r="R47" s="8"/>
      <c r="S47" s="8"/>
      <c r="T47" s="8"/>
      <c r="U47" s="8"/>
      <c r="V47" s="8"/>
      <c r="W47" s="8"/>
      <c r="X47" s="8"/>
      <c r="Y47" s="8"/>
      <c r="Z47" s="8"/>
    </row>
    <row r="48" spans="1:26" ht="15.75" customHeight="1">
      <c r="A48" s="8"/>
      <c r="B48" s="8" t="s">
        <v>1179</v>
      </c>
      <c r="C48" s="8" t="s">
        <v>1180</v>
      </c>
      <c r="D48" s="8"/>
      <c r="E48" s="8"/>
      <c r="F48" s="8"/>
      <c r="G48" s="8"/>
      <c r="H48" s="8"/>
      <c r="I48" s="8"/>
      <c r="J48" s="8"/>
      <c r="K48" s="8"/>
      <c r="L48" s="8"/>
      <c r="M48" s="8"/>
      <c r="N48" s="8"/>
      <c r="O48" s="8"/>
      <c r="P48" s="8"/>
      <c r="Q48" s="8"/>
      <c r="R48" s="8"/>
      <c r="S48" s="8"/>
      <c r="T48" s="8"/>
      <c r="U48" s="8"/>
      <c r="V48" s="8"/>
      <c r="W48" s="8"/>
      <c r="X48" s="8"/>
      <c r="Y48" s="8"/>
      <c r="Z48" s="8"/>
    </row>
    <row r="49" spans="1:26" ht="15.75" customHeight="1">
      <c r="A49" s="8"/>
      <c r="B49" s="8" t="s">
        <v>1181</v>
      </c>
      <c r="C49" s="8" t="s">
        <v>1182</v>
      </c>
      <c r="D49" s="8"/>
      <c r="E49" s="8"/>
      <c r="F49" s="8"/>
      <c r="G49" s="8"/>
      <c r="H49" s="8"/>
      <c r="I49" s="8"/>
      <c r="J49" s="8"/>
      <c r="K49" s="8"/>
      <c r="L49" s="8"/>
      <c r="M49" s="8"/>
      <c r="N49" s="8"/>
      <c r="O49" s="8"/>
      <c r="P49" s="8"/>
      <c r="Q49" s="8"/>
      <c r="R49" s="8"/>
      <c r="S49" s="8"/>
      <c r="T49" s="8"/>
      <c r="U49" s="8"/>
      <c r="V49" s="8"/>
      <c r="W49" s="8"/>
      <c r="X49" s="8"/>
      <c r="Y49" s="8"/>
      <c r="Z49" s="8"/>
    </row>
    <row r="50" spans="1:26" ht="15.75" customHeight="1">
      <c r="A50" s="8"/>
      <c r="B50" s="8" t="s">
        <v>1183</v>
      </c>
      <c r="C50" s="8" t="s">
        <v>1184</v>
      </c>
      <c r="D50" s="8"/>
      <c r="E50" s="8"/>
      <c r="F50" s="8"/>
      <c r="G50" s="8"/>
      <c r="H50" s="8"/>
      <c r="I50" s="8"/>
      <c r="J50" s="8"/>
      <c r="K50" s="8"/>
      <c r="L50" s="8"/>
      <c r="M50" s="8"/>
      <c r="N50" s="8"/>
      <c r="O50" s="8"/>
      <c r="P50" s="8"/>
      <c r="Q50" s="8"/>
      <c r="R50" s="8"/>
      <c r="S50" s="8"/>
      <c r="T50" s="8"/>
      <c r="U50" s="8"/>
      <c r="V50" s="8"/>
      <c r="W50" s="8"/>
      <c r="X50" s="8"/>
      <c r="Y50" s="8"/>
      <c r="Z50" s="8"/>
    </row>
    <row r="51" spans="1:26" ht="15.75" customHeight="1">
      <c r="A51" s="8"/>
      <c r="B51" s="8" t="s">
        <v>1185</v>
      </c>
      <c r="C51" s="8" t="s">
        <v>1186</v>
      </c>
      <c r="D51" s="8"/>
      <c r="E51" s="8"/>
      <c r="F51" s="8"/>
      <c r="G51" s="8"/>
      <c r="H51" s="8"/>
      <c r="I51" s="8"/>
      <c r="J51" s="8"/>
      <c r="K51" s="8"/>
      <c r="L51" s="8"/>
      <c r="M51" s="8"/>
      <c r="N51" s="8"/>
      <c r="O51" s="8"/>
      <c r="P51" s="8"/>
      <c r="Q51" s="8"/>
      <c r="R51" s="8"/>
      <c r="S51" s="8"/>
      <c r="T51" s="8"/>
      <c r="U51" s="8"/>
      <c r="V51" s="8"/>
      <c r="W51" s="8"/>
      <c r="X51" s="8"/>
      <c r="Y51" s="8"/>
      <c r="Z51" s="8"/>
    </row>
    <row r="52" spans="1:26" ht="15.75" customHeight="1">
      <c r="A52" s="8"/>
      <c r="B52" s="8" t="s">
        <v>1187</v>
      </c>
      <c r="C52" s="8" t="s">
        <v>1188</v>
      </c>
      <c r="D52" s="8"/>
      <c r="E52" s="8"/>
      <c r="F52" s="8"/>
      <c r="G52" s="8"/>
      <c r="H52" s="8"/>
      <c r="I52" s="8"/>
      <c r="J52" s="8"/>
      <c r="K52" s="8"/>
      <c r="L52" s="8"/>
      <c r="M52" s="8"/>
      <c r="N52" s="8"/>
      <c r="O52" s="8"/>
      <c r="P52" s="8"/>
      <c r="Q52" s="8"/>
      <c r="R52" s="8"/>
      <c r="S52" s="8"/>
      <c r="T52" s="8"/>
      <c r="U52" s="8"/>
      <c r="V52" s="8"/>
      <c r="W52" s="8"/>
      <c r="X52" s="8"/>
      <c r="Y52" s="8"/>
      <c r="Z52" s="8"/>
    </row>
    <row r="53" spans="1:26" ht="15.75" customHeight="1">
      <c r="A53" s="8"/>
      <c r="B53" s="8" t="s">
        <v>1096</v>
      </c>
      <c r="C53" s="8" t="s">
        <v>1189</v>
      </c>
      <c r="D53" s="8"/>
      <c r="E53" s="8"/>
      <c r="F53" s="8"/>
      <c r="G53" s="8"/>
      <c r="H53" s="8"/>
      <c r="I53" s="8"/>
      <c r="J53" s="8"/>
      <c r="K53" s="8"/>
      <c r="L53" s="8"/>
      <c r="M53" s="8"/>
      <c r="N53" s="8"/>
      <c r="O53" s="8"/>
      <c r="P53" s="8"/>
      <c r="Q53" s="8"/>
      <c r="R53" s="8"/>
      <c r="S53" s="8"/>
      <c r="T53" s="8"/>
      <c r="U53" s="8"/>
      <c r="V53" s="8"/>
      <c r="W53" s="8"/>
      <c r="X53" s="8"/>
      <c r="Y53" s="8"/>
      <c r="Z53" s="8"/>
    </row>
    <row r="54" spans="1:26" ht="15.75" customHeight="1">
      <c r="A54" s="8"/>
      <c r="B54" s="8" t="s">
        <v>1190</v>
      </c>
      <c r="C54" s="8" t="s">
        <v>1191</v>
      </c>
      <c r="D54" s="8"/>
      <c r="E54" s="8"/>
      <c r="F54" s="8"/>
      <c r="G54" s="8"/>
      <c r="H54" s="8"/>
      <c r="I54" s="8"/>
      <c r="J54" s="8"/>
      <c r="K54" s="8"/>
      <c r="L54" s="8"/>
      <c r="M54" s="8"/>
      <c r="N54" s="8"/>
      <c r="O54" s="8"/>
      <c r="P54" s="8"/>
      <c r="Q54" s="8"/>
      <c r="R54" s="8"/>
      <c r="S54" s="8"/>
      <c r="T54" s="8"/>
      <c r="U54" s="8"/>
      <c r="V54" s="8"/>
      <c r="W54" s="8"/>
      <c r="X54" s="8"/>
      <c r="Y54" s="8"/>
      <c r="Z54" s="8"/>
    </row>
    <row r="55" spans="1:26" ht="15.75" customHeight="1">
      <c r="A55" s="8"/>
      <c r="B55" s="8" t="s">
        <v>1192</v>
      </c>
      <c r="C55" s="8" t="s">
        <v>1193</v>
      </c>
      <c r="D55" s="8"/>
      <c r="E55" s="8"/>
      <c r="F55" s="8"/>
      <c r="G55" s="8"/>
      <c r="H55" s="8"/>
      <c r="I55" s="8"/>
      <c r="J55" s="8"/>
      <c r="K55" s="8"/>
      <c r="L55" s="8"/>
      <c r="M55" s="8"/>
      <c r="N55" s="8"/>
      <c r="O55" s="8"/>
      <c r="P55" s="8"/>
      <c r="Q55" s="8"/>
      <c r="R55" s="8"/>
      <c r="S55" s="8"/>
      <c r="T55" s="8"/>
      <c r="U55" s="8"/>
      <c r="V55" s="8"/>
      <c r="W55" s="8"/>
      <c r="X55" s="8"/>
      <c r="Y55" s="8"/>
      <c r="Z55" s="8"/>
    </row>
    <row r="56" spans="1:26" ht="15.75" customHeight="1">
      <c r="A56" s="8"/>
      <c r="B56" s="8" t="s">
        <v>1194</v>
      </c>
      <c r="C56" s="8" t="s">
        <v>1195</v>
      </c>
      <c r="D56" s="8"/>
      <c r="E56" s="8"/>
      <c r="F56" s="8"/>
      <c r="G56" s="8"/>
      <c r="H56" s="8"/>
      <c r="I56" s="8"/>
      <c r="J56" s="8"/>
      <c r="K56" s="8"/>
      <c r="L56" s="8"/>
      <c r="M56" s="8"/>
      <c r="N56" s="8"/>
      <c r="O56" s="8"/>
      <c r="P56" s="8"/>
      <c r="Q56" s="8"/>
      <c r="R56" s="8"/>
      <c r="S56" s="8"/>
      <c r="T56" s="8"/>
      <c r="U56" s="8"/>
      <c r="V56" s="8"/>
      <c r="W56" s="8"/>
      <c r="X56" s="8"/>
      <c r="Y56" s="8"/>
      <c r="Z56" s="8"/>
    </row>
    <row r="57" spans="1:26" ht="15.75" customHeight="1">
      <c r="A57" s="8"/>
      <c r="B57" s="8" t="s">
        <v>1196</v>
      </c>
      <c r="C57" s="8" t="s">
        <v>1197</v>
      </c>
      <c r="D57" s="8"/>
      <c r="E57" s="8"/>
      <c r="F57" s="8"/>
      <c r="G57" s="8"/>
      <c r="H57" s="8"/>
      <c r="I57" s="8"/>
      <c r="J57" s="8"/>
      <c r="K57" s="8"/>
      <c r="L57" s="8"/>
      <c r="M57" s="8"/>
      <c r="N57" s="8"/>
      <c r="O57" s="8"/>
      <c r="P57" s="8"/>
      <c r="Q57" s="8"/>
      <c r="R57" s="8"/>
      <c r="S57" s="8"/>
      <c r="T57" s="8"/>
      <c r="U57" s="8"/>
      <c r="V57" s="8"/>
      <c r="W57" s="8"/>
      <c r="X57" s="8"/>
      <c r="Y57" s="8"/>
      <c r="Z57" s="8"/>
    </row>
    <row r="58" spans="1:26" ht="15.75" customHeight="1">
      <c r="A58" s="8"/>
      <c r="B58" s="8" t="s">
        <v>1198</v>
      </c>
      <c r="C58" s="8" t="s">
        <v>1199</v>
      </c>
      <c r="D58" s="8"/>
      <c r="E58" s="8"/>
      <c r="F58" s="8"/>
      <c r="G58" s="8"/>
      <c r="H58" s="8"/>
      <c r="I58" s="8"/>
      <c r="J58" s="8"/>
      <c r="K58" s="8"/>
      <c r="L58" s="8"/>
      <c r="M58" s="8"/>
      <c r="N58" s="8"/>
      <c r="O58" s="8"/>
      <c r="P58" s="8"/>
      <c r="Q58" s="8"/>
      <c r="R58" s="8"/>
      <c r="S58" s="8"/>
      <c r="T58" s="8"/>
      <c r="U58" s="8"/>
      <c r="V58" s="8"/>
      <c r="W58" s="8"/>
      <c r="X58" s="8"/>
      <c r="Y58" s="8"/>
      <c r="Z58" s="8"/>
    </row>
    <row r="59" spans="1:26" ht="15.75" customHeight="1">
      <c r="A59" s="8"/>
      <c r="B59" s="8" t="s">
        <v>1200</v>
      </c>
      <c r="C59" s="8" t="s">
        <v>1201</v>
      </c>
      <c r="D59" s="8"/>
      <c r="E59" s="8"/>
      <c r="F59" s="8"/>
      <c r="G59" s="8"/>
      <c r="H59" s="8"/>
      <c r="I59" s="8"/>
      <c r="J59" s="8"/>
      <c r="K59" s="8"/>
      <c r="L59" s="8"/>
      <c r="M59" s="8"/>
      <c r="N59" s="8"/>
      <c r="O59" s="8"/>
      <c r="P59" s="8"/>
      <c r="Q59" s="8"/>
      <c r="R59" s="8"/>
      <c r="S59" s="8"/>
      <c r="T59" s="8"/>
      <c r="U59" s="8"/>
      <c r="V59" s="8"/>
      <c r="W59" s="8"/>
      <c r="X59" s="8"/>
      <c r="Y59" s="8"/>
      <c r="Z59" s="8"/>
    </row>
    <row r="60" spans="1:26" ht="15.75" customHeight="1">
      <c r="A60" s="8"/>
      <c r="B60" s="8" t="s">
        <v>1202</v>
      </c>
      <c r="C60" s="8" t="s">
        <v>1203</v>
      </c>
      <c r="D60" s="8"/>
      <c r="E60" s="8"/>
      <c r="F60" s="8"/>
      <c r="G60" s="8"/>
      <c r="H60" s="8"/>
      <c r="I60" s="8"/>
      <c r="J60" s="8"/>
      <c r="K60" s="8"/>
      <c r="L60" s="8"/>
      <c r="M60" s="8"/>
      <c r="N60" s="8"/>
      <c r="O60" s="8"/>
      <c r="P60" s="8"/>
      <c r="Q60" s="8"/>
      <c r="R60" s="8"/>
      <c r="S60" s="8"/>
      <c r="T60" s="8"/>
      <c r="U60" s="8"/>
      <c r="V60" s="8"/>
      <c r="W60" s="8"/>
      <c r="X60" s="8"/>
      <c r="Y60" s="8"/>
      <c r="Z60" s="8"/>
    </row>
    <row r="61" spans="1:26" ht="15.75" customHeight="1">
      <c r="A61" s="8"/>
      <c r="B61" s="8" t="s">
        <v>1204</v>
      </c>
      <c r="C61" s="8" t="s">
        <v>1205</v>
      </c>
      <c r="D61" s="8"/>
      <c r="E61" s="8"/>
      <c r="F61" s="8"/>
      <c r="G61" s="8"/>
      <c r="H61" s="8"/>
      <c r="I61" s="8"/>
      <c r="J61" s="8"/>
      <c r="K61" s="8"/>
      <c r="L61" s="8"/>
      <c r="M61" s="8"/>
      <c r="N61" s="8"/>
      <c r="O61" s="8"/>
      <c r="P61" s="8"/>
      <c r="Q61" s="8"/>
      <c r="R61" s="8"/>
      <c r="S61" s="8"/>
      <c r="T61" s="8"/>
      <c r="U61" s="8"/>
      <c r="V61" s="8"/>
      <c r="W61" s="8"/>
      <c r="X61" s="8"/>
      <c r="Y61" s="8"/>
      <c r="Z61" s="8"/>
    </row>
    <row r="62" spans="1:26" ht="15.75" customHeight="1">
      <c r="A62" s="8"/>
      <c r="B62" s="8" t="s">
        <v>1206</v>
      </c>
      <c r="C62" s="8" t="s">
        <v>1207</v>
      </c>
      <c r="D62" s="8"/>
      <c r="E62" s="8"/>
      <c r="F62" s="8"/>
      <c r="G62" s="8"/>
      <c r="H62" s="8"/>
      <c r="I62" s="8"/>
      <c r="J62" s="8"/>
      <c r="K62" s="8"/>
      <c r="L62" s="8"/>
      <c r="M62" s="8"/>
      <c r="N62" s="8"/>
      <c r="O62" s="8"/>
      <c r="P62" s="8"/>
      <c r="Q62" s="8"/>
      <c r="R62" s="8"/>
      <c r="S62" s="8"/>
      <c r="T62" s="8"/>
      <c r="U62" s="8"/>
      <c r="V62" s="8"/>
      <c r="W62" s="8"/>
      <c r="X62" s="8"/>
      <c r="Y62" s="8"/>
      <c r="Z62" s="8"/>
    </row>
    <row r="63" spans="1:26" ht="15.75" customHeight="1">
      <c r="A63" s="8"/>
      <c r="B63" s="8" t="s">
        <v>1208</v>
      </c>
      <c r="C63" s="8" t="s">
        <v>1209</v>
      </c>
      <c r="D63" s="8"/>
      <c r="E63" s="8"/>
      <c r="F63" s="8"/>
      <c r="G63" s="8"/>
      <c r="H63" s="8"/>
      <c r="I63" s="8"/>
      <c r="J63" s="8"/>
      <c r="K63" s="8"/>
      <c r="L63" s="8"/>
      <c r="M63" s="8"/>
      <c r="N63" s="8"/>
      <c r="O63" s="8"/>
      <c r="P63" s="8"/>
      <c r="Q63" s="8"/>
      <c r="R63" s="8"/>
      <c r="S63" s="8"/>
      <c r="T63" s="8"/>
      <c r="U63" s="8"/>
      <c r="V63" s="8"/>
      <c r="W63" s="8"/>
      <c r="X63" s="8"/>
      <c r="Y63" s="8"/>
      <c r="Z63" s="8"/>
    </row>
    <row r="64" spans="1:26" ht="15.75" customHeight="1">
      <c r="A64" s="8"/>
      <c r="B64" s="8"/>
      <c r="C64" s="8" t="s">
        <v>1210</v>
      </c>
      <c r="D64" s="8"/>
      <c r="E64" s="8"/>
      <c r="F64" s="8"/>
      <c r="G64" s="8"/>
      <c r="H64" s="8"/>
      <c r="I64" s="8"/>
      <c r="J64" s="8"/>
      <c r="K64" s="8"/>
      <c r="L64" s="8"/>
      <c r="M64" s="8"/>
      <c r="N64" s="8"/>
      <c r="O64" s="8"/>
      <c r="P64" s="8"/>
      <c r="Q64" s="8"/>
      <c r="R64" s="8"/>
      <c r="S64" s="8"/>
      <c r="T64" s="8"/>
      <c r="U64" s="8"/>
      <c r="V64" s="8"/>
      <c r="W64" s="8"/>
      <c r="X64" s="8"/>
      <c r="Y64" s="8"/>
      <c r="Z64" s="8"/>
    </row>
    <row r="65" spans="1:26" ht="15.75" customHeight="1">
      <c r="A65" s="8"/>
      <c r="B65" s="8"/>
      <c r="C65" s="8" t="s">
        <v>1211</v>
      </c>
      <c r="D65" s="8"/>
      <c r="E65" s="8"/>
      <c r="F65" s="8"/>
      <c r="G65" s="8"/>
      <c r="H65" s="8"/>
      <c r="I65" s="8"/>
      <c r="J65" s="8"/>
      <c r="K65" s="8"/>
      <c r="L65" s="8"/>
      <c r="M65" s="8"/>
      <c r="N65" s="8"/>
      <c r="O65" s="8"/>
      <c r="P65" s="8"/>
      <c r="Q65" s="8"/>
      <c r="R65" s="8"/>
      <c r="S65" s="8"/>
      <c r="T65" s="8"/>
      <c r="U65" s="8"/>
      <c r="V65" s="8"/>
      <c r="W65" s="8"/>
      <c r="X65" s="8"/>
      <c r="Y65" s="8"/>
      <c r="Z65" s="8"/>
    </row>
    <row r="66" spans="1:26" ht="15.75" customHeight="1">
      <c r="A66" s="8"/>
      <c r="B66" s="8"/>
      <c r="C66" s="8" t="s">
        <v>1212</v>
      </c>
      <c r="D66" s="8"/>
      <c r="E66" s="8"/>
      <c r="F66" s="8"/>
      <c r="G66" s="8"/>
      <c r="H66" s="8"/>
      <c r="I66" s="8"/>
      <c r="J66" s="8"/>
      <c r="K66" s="8"/>
      <c r="L66" s="8"/>
      <c r="M66" s="8"/>
      <c r="N66" s="8"/>
      <c r="O66" s="8"/>
      <c r="P66" s="8"/>
      <c r="Q66" s="8"/>
      <c r="R66" s="8"/>
      <c r="S66" s="8"/>
      <c r="T66" s="8"/>
      <c r="U66" s="8"/>
      <c r="V66" s="8"/>
      <c r="W66" s="8"/>
      <c r="X66" s="8"/>
      <c r="Y66" s="8"/>
      <c r="Z66" s="8"/>
    </row>
    <row r="67" spans="1:26" ht="15.75" customHeight="1">
      <c r="A67" s="8"/>
      <c r="B67" s="8"/>
      <c r="C67" s="8" t="s">
        <v>1213</v>
      </c>
      <c r="D67" s="8"/>
      <c r="E67" s="8"/>
      <c r="F67" s="8"/>
      <c r="G67" s="8"/>
      <c r="H67" s="8"/>
      <c r="I67" s="8"/>
      <c r="J67" s="8"/>
      <c r="K67" s="8"/>
      <c r="L67" s="8"/>
      <c r="M67" s="8"/>
      <c r="N67" s="8"/>
      <c r="O67" s="8"/>
      <c r="P67" s="8"/>
      <c r="Q67" s="8"/>
      <c r="R67" s="8"/>
      <c r="S67" s="8"/>
      <c r="T67" s="8"/>
      <c r="U67" s="8"/>
      <c r="V67" s="8"/>
      <c r="W67" s="8"/>
      <c r="X67" s="8"/>
      <c r="Y67" s="8"/>
      <c r="Z67" s="8"/>
    </row>
    <row r="68" spans="1:26" ht="15.75" customHeight="1">
      <c r="A68" s="8"/>
      <c r="B68" s="8"/>
      <c r="C68" s="8" t="s">
        <v>1214</v>
      </c>
      <c r="D68" s="8"/>
      <c r="E68" s="8"/>
      <c r="F68" s="8"/>
      <c r="G68" s="8"/>
      <c r="H68" s="8"/>
      <c r="I68" s="8"/>
      <c r="J68" s="8"/>
      <c r="K68" s="8"/>
      <c r="L68" s="8"/>
      <c r="M68" s="8"/>
      <c r="N68" s="8"/>
      <c r="O68" s="8"/>
      <c r="P68" s="8"/>
      <c r="Q68" s="8"/>
      <c r="R68" s="8"/>
      <c r="S68" s="8"/>
      <c r="T68" s="8"/>
      <c r="U68" s="8"/>
      <c r="V68" s="8"/>
      <c r="W68" s="8"/>
      <c r="X68" s="8"/>
      <c r="Y68" s="8"/>
      <c r="Z68" s="8"/>
    </row>
    <row r="69" spans="1:26" ht="15.75" customHeight="1">
      <c r="A69" s="8"/>
      <c r="B69" s="8"/>
      <c r="C69" s="8" t="s">
        <v>1215</v>
      </c>
      <c r="D69" s="8"/>
      <c r="E69" s="8"/>
      <c r="F69" s="8"/>
      <c r="G69" s="8"/>
      <c r="H69" s="8"/>
      <c r="I69" s="8"/>
      <c r="J69" s="8"/>
      <c r="K69" s="8"/>
      <c r="L69" s="8"/>
      <c r="M69" s="8"/>
      <c r="N69" s="8"/>
      <c r="O69" s="8"/>
      <c r="P69" s="8"/>
      <c r="Q69" s="8"/>
      <c r="R69" s="8"/>
      <c r="S69" s="8"/>
      <c r="T69" s="8"/>
      <c r="U69" s="8"/>
      <c r="V69" s="8"/>
      <c r="W69" s="8"/>
      <c r="X69" s="8"/>
      <c r="Y69" s="8"/>
      <c r="Z69" s="8"/>
    </row>
    <row r="70" spans="1:26" ht="15.75" customHeight="1">
      <c r="A70" s="8"/>
      <c r="B70" s="8"/>
      <c r="C70" s="8" t="s">
        <v>1216</v>
      </c>
      <c r="D70" s="8"/>
      <c r="E70" s="8"/>
      <c r="F70" s="8"/>
      <c r="G70" s="8"/>
      <c r="H70" s="8"/>
      <c r="I70" s="8"/>
      <c r="J70" s="8"/>
      <c r="K70" s="8"/>
      <c r="L70" s="8"/>
      <c r="M70" s="8"/>
      <c r="N70" s="8"/>
      <c r="O70" s="8"/>
      <c r="P70" s="8"/>
      <c r="Q70" s="8"/>
      <c r="R70" s="8"/>
      <c r="S70" s="8"/>
      <c r="T70" s="8"/>
      <c r="U70" s="8"/>
      <c r="V70" s="8"/>
      <c r="W70" s="8"/>
      <c r="X70" s="8"/>
      <c r="Y70" s="8"/>
      <c r="Z70" s="8"/>
    </row>
    <row r="71" spans="1:26" ht="15.75" customHeight="1">
      <c r="A71" s="8"/>
      <c r="B71" s="8"/>
      <c r="C71" s="8" t="s">
        <v>1217</v>
      </c>
      <c r="D71" s="8"/>
      <c r="E71" s="8"/>
      <c r="F71" s="8"/>
      <c r="G71" s="8"/>
      <c r="H71" s="8"/>
      <c r="I71" s="8"/>
      <c r="J71" s="8"/>
      <c r="K71" s="8"/>
      <c r="L71" s="8"/>
      <c r="M71" s="8"/>
      <c r="N71" s="8"/>
      <c r="O71" s="8"/>
      <c r="P71" s="8"/>
      <c r="Q71" s="8"/>
      <c r="R71" s="8"/>
      <c r="S71" s="8"/>
      <c r="T71" s="8"/>
      <c r="U71" s="8"/>
      <c r="V71" s="8"/>
      <c r="W71" s="8"/>
      <c r="X71" s="8"/>
      <c r="Y71" s="8"/>
      <c r="Z71" s="8"/>
    </row>
    <row r="72" spans="1:26" ht="15.75" customHeight="1">
      <c r="A72" s="8"/>
      <c r="B72" s="8"/>
      <c r="C72" s="8" t="s">
        <v>1218</v>
      </c>
      <c r="D72" s="8"/>
      <c r="E72" s="8"/>
      <c r="F72" s="8"/>
      <c r="G72" s="8"/>
      <c r="H72" s="8"/>
      <c r="I72" s="8"/>
      <c r="J72" s="8"/>
      <c r="K72" s="8"/>
      <c r="L72" s="8"/>
      <c r="M72" s="8"/>
      <c r="N72" s="8"/>
      <c r="O72" s="8"/>
      <c r="P72" s="8"/>
      <c r="Q72" s="8"/>
      <c r="R72" s="8"/>
      <c r="S72" s="8"/>
      <c r="T72" s="8"/>
      <c r="U72" s="8"/>
      <c r="V72" s="8"/>
      <c r="W72" s="8"/>
      <c r="X72" s="8"/>
      <c r="Y72" s="8"/>
      <c r="Z72" s="8"/>
    </row>
    <row r="73" spans="1:26" ht="15.75" customHeight="1">
      <c r="A73" s="8"/>
      <c r="B73" s="8"/>
      <c r="C73" s="8" t="s">
        <v>1219</v>
      </c>
      <c r="D73" s="8"/>
      <c r="E73" s="8"/>
      <c r="F73" s="8"/>
      <c r="G73" s="8"/>
      <c r="H73" s="8"/>
      <c r="I73" s="8"/>
      <c r="J73" s="8"/>
      <c r="K73" s="8"/>
      <c r="L73" s="8"/>
      <c r="M73" s="8"/>
      <c r="N73" s="8"/>
      <c r="O73" s="8"/>
      <c r="P73" s="8"/>
      <c r="Q73" s="8"/>
      <c r="R73" s="8"/>
      <c r="S73" s="8"/>
      <c r="T73" s="8"/>
      <c r="U73" s="8"/>
      <c r="V73" s="8"/>
      <c r="W73" s="8"/>
      <c r="X73" s="8"/>
      <c r="Y73" s="8"/>
      <c r="Z73" s="8"/>
    </row>
    <row r="74" spans="1:26" ht="15.75" customHeight="1">
      <c r="A74" s="8"/>
      <c r="B74" s="8"/>
      <c r="C74" s="8" t="s">
        <v>1220</v>
      </c>
      <c r="D74" s="8"/>
      <c r="E74" s="8"/>
      <c r="F74" s="8"/>
      <c r="G74" s="8"/>
      <c r="H74" s="8"/>
      <c r="I74" s="8"/>
      <c r="J74" s="8"/>
      <c r="K74" s="8"/>
      <c r="L74" s="8"/>
      <c r="M74" s="8"/>
      <c r="N74" s="8"/>
      <c r="O74" s="8"/>
      <c r="P74" s="8"/>
      <c r="Q74" s="8"/>
      <c r="R74" s="8"/>
      <c r="S74" s="8"/>
      <c r="T74" s="8"/>
      <c r="U74" s="8"/>
      <c r="V74" s="8"/>
      <c r="W74" s="8"/>
      <c r="X74" s="8"/>
      <c r="Y74" s="8"/>
      <c r="Z74" s="8"/>
    </row>
    <row r="75" spans="1:26" ht="15.75" customHeight="1">
      <c r="A75" s="8"/>
      <c r="B75" s="8"/>
      <c r="C75" s="8" t="s">
        <v>1221</v>
      </c>
      <c r="D75" s="8"/>
      <c r="E75" s="8"/>
      <c r="F75" s="8"/>
      <c r="G75" s="8"/>
      <c r="H75" s="8"/>
      <c r="I75" s="8"/>
      <c r="J75" s="8"/>
      <c r="K75" s="8"/>
      <c r="L75" s="8"/>
      <c r="M75" s="8"/>
      <c r="N75" s="8"/>
      <c r="O75" s="8"/>
      <c r="P75" s="8"/>
      <c r="Q75" s="8"/>
      <c r="R75" s="8"/>
      <c r="S75" s="8"/>
      <c r="T75" s="8"/>
      <c r="U75" s="8"/>
      <c r="V75" s="8"/>
      <c r="W75" s="8"/>
      <c r="X75" s="8"/>
      <c r="Y75" s="8"/>
      <c r="Z75" s="8"/>
    </row>
    <row r="76" spans="1:26" ht="15.75" customHeight="1">
      <c r="A76" s="8"/>
      <c r="B76" s="8"/>
      <c r="C76" s="8" t="s">
        <v>1222</v>
      </c>
      <c r="D76" s="8"/>
      <c r="E76" s="8"/>
      <c r="F76" s="8"/>
      <c r="G76" s="8"/>
      <c r="H76" s="8"/>
      <c r="I76" s="8"/>
      <c r="J76" s="8"/>
      <c r="K76" s="8"/>
      <c r="L76" s="8"/>
      <c r="M76" s="8"/>
      <c r="N76" s="8"/>
      <c r="O76" s="8"/>
      <c r="P76" s="8"/>
      <c r="Q76" s="8"/>
      <c r="R76" s="8"/>
      <c r="S76" s="8"/>
      <c r="T76" s="8"/>
      <c r="U76" s="8"/>
      <c r="V76" s="8"/>
      <c r="W76" s="8"/>
      <c r="X76" s="8"/>
      <c r="Y76" s="8"/>
      <c r="Z76" s="8"/>
    </row>
    <row r="77" spans="1:26" ht="15.75" customHeight="1">
      <c r="A77" s="8"/>
      <c r="B77" s="8"/>
      <c r="C77" s="8" t="s">
        <v>1223</v>
      </c>
      <c r="D77" s="8"/>
      <c r="E77" s="8"/>
      <c r="F77" s="8"/>
      <c r="G77" s="8"/>
      <c r="H77" s="8"/>
      <c r="I77" s="8"/>
      <c r="J77" s="8"/>
      <c r="K77" s="8"/>
      <c r="L77" s="8"/>
      <c r="M77" s="8"/>
      <c r="N77" s="8"/>
      <c r="O77" s="8"/>
      <c r="P77" s="8"/>
      <c r="Q77" s="8"/>
      <c r="R77" s="8"/>
      <c r="S77" s="8"/>
      <c r="T77" s="8"/>
      <c r="U77" s="8"/>
      <c r="V77" s="8"/>
      <c r="W77" s="8"/>
      <c r="X77" s="8"/>
      <c r="Y77" s="8"/>
      <c r="Z77" s="8"/>
    </row>
    <row r="78" spans="1:26" ht="15.75" customHeight="1">
      <c r="A78" s="8"/>
      <c r="B78" s="8"/>
      <c r="C78" s="8" t="s">
        <v>1224</v>
      </c>
      <c r="D78" s="8"/>
      <c r="E78" s="8"/>
      <c r="F78" s="8"/>
      <c r="G78" s="8"/>
      <c r="H78" s="8"/>
      <c r="I78" s="8"/>
      <c r="J78" s="8"/>
      <c r="K78" s="8"/>
      <c r="L78" s="8"/>
      <c r="M78" s="8"/>
      <c r="N78" s="8"/>
      <c r="O78" s="8"/>
      <c r="P78" s="8"/>
      <c r="Q78" s="8"/>
      <c r="R78" s="8"/>
      <c r="S78" s="8"/>
      <c r="T78" s="8"/>
      <c r="U78" s="8"/>
      <c r="V78" s="8"/>
      <c r="W78" s="8"/>
      <c r="X78" s="8"/>
      <c r="Y78" s="8"/>
      <c r="Z78" s="8"/>
    </row>
    <row r="79" spans="1:26" ht="15.75" customHeight="1">
      <c r="A79" s="8"/>
      <c r="B79" s="8"/>
      <c r="C79" s="8" t="s">
        <v>1225</v>
      </c>
      <c r="D79" s="8"/>
      <c r="E79" s="8"/>
      <c r="F79" s="8"/>
      <c r="G79" s="8"/>
      <c r="H79" s="8"/>
      <c r="I79" s="8"/>
      <c r="J79" s="8"/>
      <c r="K79" s="8"/>
      <c r="L79" s="8"/>
      <c r="M79" s="8"/>
      <c r="N79" s="8"/>
      <c r="O79" s="8"/>
      <c r="P79" s="8"/>
      <c r="Q79" s="8"/>
      <c r="R79" s="8"/>
      <c r="S79" s="8"/>
      <c r="T79" s="8"/>
      <c r="U79" s="8"/>
      <c r="V79" s="8"/>
      <c r="W79" s="8"/>
      <c r="X79" s="8"/>
      <c r="Y79" s="8"/>
      <c r="Z79" s="8"/>
    </row>
    <row r="80" spans="1:26" ht="15.75" customHeight="1">
      <c r="A80" s="8"/>
      <c r="B80" s="8"/>
      <c r="C80" s="8" t="s">
        <v>1226</v>
      </c>
      <c r="D80" s="8"/>
      <c r="E80" s="8"/>
      <c r="F80" s="8"/>
      <c r="G80" s="8"/>
      <c r="H80" s="8"/>
      <c r="I80" s="8"/>
      <c r="J80" s="8"/>
      <c r="K80" s="8"/>
      <c r="L80" s="8"/>
      <c r="M80" s="8"/>
      <c r="N80" s="8"/>
      <c r="O80" s="8"/>
      <c r="P80" s="8"/>
      <c r="Q80" s="8"/>
      <c r="R80" s="8"/>
      <c r="S80" s="8"/>
      <c r="T80" s="8"/>
      <c r="U80" s="8"/>
      <c r="V80" s="8"/>
      <c r="W80" s="8"/>
      <c r="X80" s="8"/>
      <c r="Y80" s="8"/>
      <c r="Z80" s="8"/>
    </row>
    <row r="81" spans="1:26" ht="15.75" customHeight="1">
      <c r="A81" s="8"/>
      <c r="B81" s="8"/>
      <c r="C81" s="8" t="s">
        <v>1227</v>
      </c>
      <c r="D81" s="8"/>
      <c r="E81" s="8"/>
      <c r="F81" s="8"/>
      <c r="G81" s="8"/>
      <c r="H81" s="8"/>
      <c r="I81" s="8"/>
      <c r="J81" s="8"/>
      <c r="K81" s="8"/>
      <c r="L81" s="8"/>
      <c r="M81" s="8"/>
      <c r="N81" s="8"/>
      <c r="O81" s="8"/>
      <c r="P81" s="8"/>
      <c r="Q81" s="8"/>
      <c r="R81" s="8"/>
      <c r="S81" s="8"/>
      <c r="T81" s="8"/>
      <c r="U81" s="8"/>
      <c r="V81" s="8"/>
      <c r="W81" s="8"/>
      <c r="X81" s="8"/>
      <c r="Y81" s="8"/>
      <c r="Z81" s="8"/>
    </row>
    <row r="82" spans="1:26" ht="15.75" customHeight="1">
      <c r="A82" s="8"/>
      <c r="B82" s="8"/>
      <c r="C82" s="8" t="s">
        <v>1228</v>
      </c>
      <c r="D82" s="8"/>
      <c r="E82" s="8"/>
      <c r="F82" s="8"/>
      <c r="G82" s="8"/>
      <c r="H82" s="8"/>
      <c r="I82" s="8"/>
      <c r="J82" s="8"/>
      <c r="K82" s="8"/>
      <c r="L82" s="8"/>
      <c r="M82" s="8"/>
      <c r="N82" s="8"/>
      <c r="O82" s="8"/>
      <c r="P82" s="8"/>
      <c r="Q82" s="8"/>
      <c r="R82" s="8"/>
      <c r="S82" s="8"/>
      <c r="T82" s="8"/>
      <c r="U82" s="8"/>
      <c r="V82" s="8"/>
      <c r="W82" s="8"/>
      <c r="X82" s="8"/>
      <c r="Y82" s="8"/>
      <c r="Z82" s="8"/>
    </row>
    <row r="83" spans="1:26" ht="15.75" customHeight="1">
      <c r="A83" s="8"/>
      <c r="B83" s="8"/>
      <c r="C83" s="8" t="s">
        <v>1106</v>
      </c>
      <c r="D83" s="8"/>
      <c r="E83" s="8"/>
      <c r="F83" s="8"/>
      <c r="G83" s="8"/>
      <c r="H83" s="8"/>
      <c r="I83" s="8"/>
      <c r="J83" s="8"/>
      <c r="K83" s="8"/>
      <c r="L83" s="8"/>
      <c r="M83" s="8"/>
      <c r="N83" s="8"/>
      <c r="O83" s="8"/>
      <c r="P83" s="8"/>
      <c r="Q83" s="8"/>
      <c r="R83" s="8"/>
      <c r="S83" s="8"/>
      <c r="T83" s="8"/>
      <c r="U83" s="8"/>
      <c r="V83" s="8"/>
      <c r="W83" s="8"/>
      <c r="X83" s="8"/>
      <c r="Y83" s="8"/>
      <c r="Z83" s="8"/>
    </row>
    <row r="84" spans="1:26" ht="15.75" customHeight="1">
      <c r="A84" s="8"/>
      <c r="B84" s="8"/>
      <c r="C84" s="8" t="s">
        <v>1229</v>
      </c>
      <c r="D84" s="8"/>
      <c r="E84" s="8"/>
      <c r="F84" s="8"/>
      <c r="G84" s="8"/>
      <c r="H84" s="8"/>
      <c r="I84" s="8"/>
      <c r="J84" s="8"/>
      <c r="K84" s="8"/>
      <c r="L84" s="8"/>
      <c r="M84" s="8"/>
      <c r="N84" s="8"/>
      <c r="O84" s="8"/>
      <c r="P84" s="8"/>
      <c r="Q84" s="8"/>
      <c r="R84" s="8"/>
      <c r="S84" s="8"/>
      <c r="T84" s="8"/>
      <c r="U84" s="8"/>
      <c r="V84" s="8"/>
      <c r="W84" s="8"/>
      <c r="X84" s="8"/>
      <c r="Y84" s="8"/>
      <c r="Z84" s="8"/>
    </row>
    <row r="85" spans="1:26" ht="15.75" customHeight="1">
      <c r="A85" s="8"/>
      <c r="B85" s="8"/>
      <c r="C85" s="8" t="s">
        <v>1230</v>
      </c>
      <c r="D85" s="8"/>
      <c r="E85" s="8"/>
      <c r="F85" s="8"/>
      <c r="G85" s="8"/>
      <c r="H85" s="8"/>
      <c r="I85" s="8"/>
      <c r="J85" s="8"/>
      <c r="K85" s="8"/>
      <c r="L85" s="8"/>
      <c r="M85" s="8"/>
      <c r="N85" s="8"/>
      <c r="O85" s="8"/>
      <c r="P85" s="8"/>
      <c r="Q85" s="8"/>
      <c r="R85" s="8"/>
      <c r="S85" s="8"/>
      <c r="T85" s="8"/>
      <c r="U85" s="8"/>
      <c r="V85" s="8"/>
      <c r="W85" s="8"/>
      <c r="X85" s="8"/>
      <c r="Y85" s="8"/>
      <c r="Z85" s="8"/>
    </row>
    <row r="86" spans="1:26" ht="15.75" customHeight="1">
      <c r="A86" s="8"/>
      <c r="B86" s="8"/>
      <c r="C86" s="8" t="s">
        <v>1231</v>
      </c>
      <c r="D86" s="8"/>
      <c r="E86" s="8"/>
      <c r="F86" s="8"/>
      <c r="G86" s="8"/>
      <c r="H86" s="8"/>
      <c r="I86" s="8"/>
      <c r="J86" s="8"/>
      <c r="K86" s="8"/>
      <c r="L86" s="8"/>
      <c r="M86" s="8"/>
      <c r="N86" s="8"/>
      <c r="O86" s="8"/>
      <c r="P86" s="8"/>
      <c r="Q86" s="8"/>
      <c r="R86" s="8"/>
      <c r="S86" s="8"/>
      <c r="T86" s="8"/>
      <c r="U86" s="8"/>
      <c r="V86" s="8"/>
      <c r="W86" s="8"/>
      <c r="X86" s="8"/>
      <c r="Y86" s="8"/>
      <c r="Z86" s="8"/>
    </row>
    <row r="87" spans="1:26" ht="15.75" customHeight="1">
      <c r="A87" s="8"/>
      <c r="B87" s="8"/>
      <c r="C87" s="8" t="s">
        <v>1232</v>
      </c>
      <c r="D87" s="8"/>
      <c r="E87" s="8"/>
      <c r="F87" s="8"/>
      <c r="G87" s="8"/>
      <c r="H87" s="8"/>
      <c r="I87" s="8"/>
      <c r="J87" s="8"/>
      <c r="K87" s="8"/>
      <c r="L87" s="8"/>
      <c r="M87" s="8"/>
      <c r="N87" s="8"/>
      <c r="O87" s="8"/>
      <c r="P87" s="8"/>
      <c r="Q87" s="8"/>
      <c r="R87" s="8"/>
      <c r="S87" s="8"/>
      <c r="T87" s="8"/>
      <c r="U87" s="8"/>
      <c r="V87" s="8"/>
      <c r="W87" s="8"/>
      <c r="X87" s="8"/>
      <c r="Y87" s="8"/>
      <c r="Z87" s="8"/>
    </row>
    <row r="88" spans="1:26" ht="15.75" customHeight="1">
      <c r="A88" s="8"/>
      <c r="B88" s="8"/>
      <c r="C88" s="8" t="s">
        <v>1233</v>
      </c>
      <c r="D88" s="8"/>
      <c r="E88" s="8"/>
      <c r="F88" s="8"/>
      <c r="G88" s="8"/>
      <c r="H88" s="8"/>
      <c r="I88" s="8"/>
      <c r="J88" s="8"/>
      <c r="K88" s="8"/>
      <c r="L88" s="8"/>
      <c r="M88" s="8"/>
      <c r="N88" s="8"/>
      <c r="O88" s="8"/>
      <c r="P88" s="8"/>
      <c r="Q88" s="8"/>
      <c r="R88" s="8"/>
      <c r="S88" s="8"/>
      <c r="T88" s="8"/>
      <c r="U88" s="8"/>
      <c r="V88" s="8"/>
      <c r="W88" s="8"/>
      <c r="X88" s="8"/>
      <c r="Y88" s="8"/>
      <c r="Z88" s="8"/>
    </row>
    <row r="89" spans="1:26" ht="15.75" customHeight="1">
      <c r="A89" s="8"/>
      <c r="B89" s="8"/>
      <c r="C89" s="8" t="s">
        <v>1234</v>
      </c>
      <c r="D89" s="8"/>
      <c r="E89" s="8"/>
      <c r="F89" s="8"/>
      <c r="G89" s="8"/>
      <c r="H89" s="8"/>
      <c r="I89" s="8"/>
      <c r="J89" s="8"/>
      <c r="K89" s="8"/>
      <c r="L89" s="8"/>
      <c r="M89" s="8"/>
      <c r="N89" s="8"/>
      <c r="O89" s="8"/>
      <c r="P89" s="8"/>
      <c r="Q89" s="8"/>
      <c r="R89" s="8"/>
      <c r="S89" s="8"/>
      <c r="T89" s="8"/>
      <c r="U89" s="8"/>
      <c r="V89" s="8"/>
      <c r="W89" s="8"/>
      <c r="X89" s="8"/>
      <c r="Y89" s="8"/>
      <c r="Z89" s="8"/>
    </row>
    <row r="90" spans="1:26" ht="15.75" customHeight="1">
      <c r="A90" s="8"/>
      <c r="B90" s="8"/>
      <c r="C90" s="8" t="s">
        <v>1235</v>
      </c>
      <c r="D90" s="8"/>
      <c r="E90" s="8"/>
      <c r="F90" s="8"/>
      <c r="G90" s="8"/>
      <c r="H90" s="8"/>
      <c r="I90" s="8"/>
      <c r="J90" s="8"/>
      <c r="K90" s="8"/>
      <c r="L90" s="8"/>
      <c r="M90" s="8"/>
      <c r="N90" s="8"/>
      <c r="O90" s="8"/>
      <c r="P90" s="8"/>
      <c r="Q90" s="8"/>
      <c r="R90" s="8"/>
      <c r="S90" s="8"/>
      <c r="T90" s="8"/>
      <c r="U90" s="8"/>
      <c r="V90" s="8"/>
      <c r="W90" s="8"/>
      <c r="X90" s="8"/>
      <c r="Y90" s="8"/>
      <c r="Z90" s="8"/>
    </row>
    <row r="91" spans="1:26" ht="15.75" customHeight="1">
      <c r="A91" s="8"/>
      <c r="B91" s="8"/>
      <c r="C91" s="8" t="s">
        <v>1192</v>
      </c>
      <c r="D91" s="8"/>
      <c r="E91" s="8"/>
      <c r="F91" s="8"/>
      <c r="G91" s="8"/>
      <c r="H91" s="8"/>
      <c r="I91" s="8"/>
      <c r="J91" s="8"/>
      <c r="K91" s="8"/>
      <c r="L91" s="8"/>
      <c r="M91" s="8"/>
      <c r="N91" s="8"/>
      <c r="O91" s="8"/>
      <c r="P91" s="8"/>
      <c r="Q91" s="8"/>
      <c r="R91" s="8"/>
      <c r="S91" s="8"/>
      <c r="T91" s="8"/>
      <c r="U91" s="8"/>
      <c r="V91" s="8"/>
      <c r="W91" s="8"/>
      <c r="X91" s="8"/>
      <c r="Y91" s="8"/>
      <c r="Z91" s="8"/>
    </row>
    <row r="92" spans="1:26" ht="15.75" customHeight="1">
      <c r="A92" s="8"/>
      <c r="B92" s="8"/>
      <c r="C92" s="8" t="s">
        <v>1236</v>
      </c>
      <c r="D92" s="8"/>
      <c r="E92" s="8"/>
      <c r="F92" s="8"/>
      <c r="G92" s="8"/>
      <c r="H92" s="8"/>
      <c r="I92" s="8"/>
      <c r="J92" s="8"/>
      <c r="K92" s="8"/>
      <c r="L92" s="8"/>
      <c r="M92" s="8"/>
      <c r="N92" s="8"/>
      <c r="O92" s="8"/>
      <c r="P92" s="8"/>
      <c r="Q92" s="8"/>
      <c r="R92" s="8"/>
      <c r="S92" s="8"/>
      <c r="T92" s="8"/>
      <c r="U92" s="8"/>
      <c r="V92" s="8"/>
      <c r="W92" s="8"/>
      <c r="X92" s="8"/>
      <c r="Y92" s="8"/>
      <c r="Z92" s="8"/>
    </row>
    <row r="93" spans="1:26" ht="15.75" customHeight="1">
      <c r="A93" s="8"/>
      <c r="B93" s="8"/>
      <c r="C93" s="8" t="s">
        <v>1237</v>
      </c>
      <c r="D93" s="8"/>
      <c r="E93" s="8"/>
      <c r="F93" s="8"/>
      <c r="G93" s="8"/>
      <c r="H93" s="8"/>
      <c r="I93" s="8"/>
      <c r="J93" s="8"/>
      <c r="K93" s="8"/>
      <c r="L93" s="8"/>
      <c r="M93" s="8"/>
      <c r="N93" s="8"/>
      <c r="O93" s="8"/>
      <c r="P93" s="8"/>
      <c r="Q93" s="8"/>
      <c r="R93" s="8"/>
      <c r="S93" s="8"/>
      <c r="T93" s="8"/>
      <c r="U93" s="8"/>
      <c r="V93" s="8"/>
      <c r="W93" s="8"/>
      <c r="X93" s="8"/>
      <c r="Y93" s="8"/>
      <c r="Z93" s="8"/>
    </row>
    <row r="94" spans="1:26" ht="15.75" customHeight="1">
      <c r="A94" s="8"/>
      <c r="B94" s="8"/>
      <c r="C94" s="8" t="s">
        <v>1238</v>
      </c>
      <c r="D94" s="8"/>
      <c r="E94" s="8"/>
      <c r="F94" s="8"/>
      <c r="G94" s="8"/>
      <c r="H94" s="8"/>
      <c r="I94" s="8"/>
      <c r="J94" s="8"/>
      <c r="K94" s="8"/>
      <c r="L94" s="8"/>
      <c r="M94" s="8"/>
      <c r="N94" s="8"/>
      <c r="O94" s="8"/>
      <c r="P94" s="8"/>
      <c r="Q94" s="8"/>
      <c r="R94" s="8"/>
      <c r="S94" s="8"/>
      <c r="T94" s="8"/>
      <c r="U94" s="8"/>
      <c r="V94" s="8"/>
      <c r="W94" s="8"/>
      <c r="X94" s="8"/>
      <c r="Y94" s="8"/>
      <c r="Z94" s="8"/>
    </row>
    <row r="95" spans="1:26" ht="15.75" customHeight="1">
      <c r="A95" s="8"/>
      <c r="B95" s="8"/>
      <c r="C95" s="8" t="s">
        <v>1239</v>
      </c>
      <c r="D95" s="8"/>
      <c r="E95" s="8"/>
      <c r="F95" s="8"/>
      <c r="G95" s="8"/>
      <c r="H95" s="8"/>
      <c r="I95" s="8"/>
      <c r="J95" s="8"/>
      <c r="K95" s="8"/>
      <c r="L95" s="8"/>
      <c r="M95" s="8"/>
      <c r="N95" s="8"/>
      <c r="O95" s="8"/>
      <c r="P95" s="8"/>
      <c r="Q95" s="8"/>
      <c r="R95" s="8"/>
      <c r="S95" s="8"/>
      <c r="T95" s="8"/>
      <c r="U95" s="8"/>
      <c r="V95" s="8"/>
      <c r="W95" s="8"/>
      <c r="X95" s="8"/>
      <c r="Y95" s="8"/>
      <c r="Z95" s="8"/>
    </row>
    <row r="96" spans="1:26" ht="15.75" customHeight="1">
      <c r="A96" s="8"/>
      <c r="B96" s="8"/>
      <c r="C96" s="8" t="s">
        <v>1240</v>
      </c>
      <c r="D96" s="8"/>
      <c r="E96" s="8"/>
      <c r="F96" s="8"/>
      <c r="G96" s="8"/>
      <c r="H96" s="8"/>
      <c r="I96" s="8"/>
      <c r="J96" s="8"/>
      <c r="K96" s="8"/>
      <c r="L96" s="8"/>
      <c r="M96" s="8"/>
      <c r="N96" s="8"/>
      <c r="O96" s="8"/>
      <c r="P96" s="8"/>
      <c r="Q96" s="8"/>
      <c r="R96" s="8"/>
      <c r="S96" s="8"/>
      <c r="T96" s="8"/>
      <c r="U96" s="8"/>
      <c r="V96" s="8"/>
      <c r="W96" s="8"/>
      <c r="X96" s="8"/>
      <c r="Y96" s="8"/>
      <c r="Z96" s="8"/>
    </row>
    <row r="97" spans="1:26" ht="15.75" customHeight="1">
      <c r="A97" s="8"/>
      <c r="B97" s="8"/>
      <c r="C97" s="8" t="s">
        <v>1241</v>
      </c>
      <c r="D97" s="8"/>
      <c r="E97" s="8"/>
      <c r="F97" s="8"/>
      <c r="G97" s="8"/>
      <c r="H97" s="8"/>
      <c r="I97" s="8"/>
      <c r="J97" s="8"/>
      <c r="K97" s="8"/>
      <c r="L97" s="8"/>
      <c r="M97" s="8"/>
      <c r="N97" s="8"/>
      <c r="O97" s="8"/>
      <c r="P97" s="8"/>
      <c r="Q97" s="8"/>
      <c r="R97" s="8"/>
      <c r="S97" s="8"/>
      <c r="T97" s="8"/>
      <c r="U97" s="8"/>
      <c r="V97" s="8"/>
      <c r="W97" s="8"/>
      <c r="X97" s="8"/>
      <c r="Y97" s="8"/>
      <c r="Z97" s="8"/>
    </row>
    <row r="98" spans="1:26" ht="15.75" customHeight="1">
      <c r="A98" s="8"/>
      <c r="B98" s="8"/>
      <c r="C98" s="8" t="s">
        <v>1242</v>
      </c>
      <c r="D98" s="8"/>
      <c r="E98" s="8"/>
      <c r="F98" s="8"/>
      <c r="G98" s="8"/>
      <c r="H98" s="8"/>
      <c r="I98" s="8"/>
      <c r="J98" s="8"/>
      <c r="K98" s="8"/>
      <c r="L98" s="8"/>
      <c r="M98" s="8"/>
      <c r="N98" s="8"/>
      <c r="O98" s="8"/>
      <c r="P98" s="8"/>
      <c r="Q98" s="8"/>
      <c r="R98" s="8"/>
      <c r="S98" s="8"/>
      <c r="T98" s="8"/>
      <c r="U98" s="8"/>
      <c r="V98" s="8"/>
      <c r="W98" s="8"/>
      <c r="X98" s="8"/>
      <c r="Y98" s="8"/>
      <c r="Z98" s="8"/>
    </row>
    <row r="99" spans="1:26" ht="15.75" customHeight="1">
      <c r="A99" s="8"/>
      <c r="B99" s="8"/>
      <c r="C99" s="8" t="s">
        <v>1243</v>
      </c>
      <c r="D99" s="8"/>
      <c r="E99" s="8"/>
      <c r="F99" s="8"/>
      <c r="G99" s="8"/>
      <c r="H99" s="8"/>
      <c r="I99" s="8"/>
      <c r="J99" s="8"/>
      <c r="K99" s="8"/>
      <c r="L99" s="8"/>
      <c r="M99" s="8"/>
      <c r="N99" s="8"/>
      <c r="O99" s="8"/>
      <c r="P99" s="8"/>
      <c r="Q99" s="8"/>
      <c r="R99" s="8"/>
      <c r="S99" s="8"/>
      <c r="T99" s="8"/>
      <c r="U99" s="8"/>
      <c r="V99" s="8"/>
      <c r="W99" s="8"/>
      <c r="X99" s="8"/>
      <c r="Y99" s="8"/>
      <c r="Z99" s="8"/>
    </row>
    <row r="100" spans="1:26" ht="15.75" customHeight="1">
      <c r="A100" s="8"/>
      <c r="B100" s="8"/>
      <c r="C100" s="8" t="s">
        <v>1244</v>
      </c>
      <c r="D100" s="8"/>
      <c r="E100" s="8"/>
      <c r="F100" s="8"/>
      <c r="G100" s="8"/>
      <c r="H100" s="8"/>
      <c r="I100" s="8"/>
      <c r="J100" s="8"/>
      <c r="K100" s="8"/>
      <c r="L100" s="8"/>
      <c r="M100" s="8"/>
      <c r="N100" s="8"/>
      <c r="O100" s="8"/>
      <c r="P100" s="8"/>
      <c r="Q100" s="8"/>
      <c r="R100" s="8"/>
      <c r="S100" s="8"/>
      <c r="T100" s="8"/>
      <c r="U100" s="8"/>
      <c r="V100" s="8"/>
      <c r="W100" s="8"/>
      <c r="X100" s="8"/>
      <c r="Y100" s="8"/>
      <c r="Z100" s="8"/>
    </row>
    <row r="101" spans="1:26" ht="15.75" customHeight="1">
      <c r="A101" s="8"/>
      <c r="B101" s="8"/>
      <c r="C101" s="8" t="s">
        <v>1245</v>
      </c>
      <c r="D101" s="8"/>
      <c r="E101" s="8"/>
      <c r="F101" s="8"/>
      <c r="G101" s="8"/>
      <c r="H101" s="8"/>
      <c r="I101" s="8"/>
      <c r="J101" s="8"/>
      <c r="K101" s="8"/>
      <c r="L101" s="8"/>
      <c r="M101" s="8"/>
      <c r="N101" s="8"/>
      <c r="O101" s="8"/>
      <c r="P101" s="8"/>
      <c r="Q101" s="8"/>
      <c r="R101" s="8"/>
      <c r="S101" s="8"/>
      <c r="T101" s="8"/>
      <c r="U101" s="8"/>
      <c r="V101" s="8"/>
      <c r="W101" s="8"/>
      <c r="X101" s="8"/>
      <c r="Y101" s="8"/>
      <c r="Z101" s="8"/>
    </row>
    <row r="102" spans="1:26" ht="15.75" customHeight="1">
      <c r="A102" s="8"/>
      <c r="B102" s="8"/>
      <c r="C102" s="8" t="s">
        <v>1246</v>
      </c>
      <c r="D102" s="8"/>
      <c r="E102" s="8"/>
      <c r="F102" s="8"/>
      <c r="G102" s="8"/>
      <c r="H102" s="8"/>
      <c r="I102" s="8"/>
      <c r="J102" s="8"/>
      <c r="K102" s="8"/>
      <c r="L102" s="8"/>
      <c r="M102" s="8"/>
      <c r="N102" s="8"/>
      <c r="O102" s="8"/>
      <c r="P102" s="8"/>
      <c r="Q102" s="8"/>
      <c r="R102" s="8"/>
      <c r="S102" s="8"/>
      <c r="T102" s="8"/>
      <c r="U102" s="8"/>
      <c r="V102" s="8"/>
      <c r="W102" s="8"/>
      <c r="X102" s="8"/>
      <c r="Y102" s="8"/>
      <c r="Z102" s="8"/>
    </row>
    <row r="103" spans="1:26" ht="15.75" customHeight="1">
      <c r="A103" s="8"/>
      <c r="B103" s="8"/>
      <c r="C103" s="8" t="s">
        <v>1247</v>
      </c>
      <c r="D103" s="8"/>
      <c r="E103" s="8"/>
      <c r="F103" s="8"/>
      <c r="G103" s="8"/>
      <c r="H103" s="8"/>
      <c r="I103" s="8"/>
      <c r="J103" s="8"/>
      <c r="K103" s="8"/>
      <c r="L103" s="8"/>
      <c r="M103" s="8"/>
      <c r="N103" s="8"/>
      <c r="O103" s="8"/>
      <c r="P103" s="8"/>
      <c r="Q103" s="8"/>
      <c r="R103" s="8"/>
      <c r="S103" s="8"/>
      <c r="T103" s="8"/>
      <c r="U103" s="8"/>
      <c r="V103" s="8"/>
      <c r="W103" s="8"/>
      <c r="X103" s="8"/>
      <c r="Y103" s="8"/>
      <c r="Z103" s="8"/>
    </row>
    <row r="104" spans="1:26" ht="15.75" customHeight="1">
      <c r="A104" s="8"/>
      <c r="B104" s="8"/>
      <c r="C104" s="8" t="s">
        <v>1248</v>
      </c>
      <c r="D104" s="8"/>
      <c r="E104" s="8"/>
      <c r="F104" s="8"/>
      <c r="G104" s="8"/>
      <c r="H104" s="8"/>
      <c r="I104" s="8"/>
      <c r="J104" s="8"/>
      <c r="K104" s="8"/>
      <c r="L104" s="8"/>
      <c r="M104" s="8"/>
      <c r="N104" s="8"/>
      <c r="O104" s="8"/>
      <c r="P104" s="8"/>
      <c r="Q104" s="8"/>
      <c r="R104" s="8"/>
      <c r="S104" s="8"/>
      <c r="T104" s="8"/>
      <c r="U104" s="8"/>
      <c r="V104" s="8"/>
      <c r="W104" s="8"/>
      <c r="X104" s="8"/>
      <c r="Y104" s="8"/>
      <c r="Z104" s="8"/>
    </row>
    <row r="105" spans="1:26" ht="15.75" customHeight="1">
      <c r="A105" s="8"/>
      <c r="B105" s="8"/>
      <c r="C105" s="8" t="s">
        <v>1249</v>
      </c>
      <c r="D105" s="8"/>
      <c r="E105" s="8"/>
      <c r="F105" s="8"/>
      <c r="G105" s="8"/>
      <c r="H105" s="8"/>
      <c r="I105" s="8"/>
      <c r="J105" s="8"/>
      <c r="K105" s="8"/>
      <c r="L105" s="8"/>
      <c r="M105" s="8"/>
      <c r="N105" s="8"/>
      <c r="O105" s="8"/>
      <c r="P105" s="8"/>
      <c r="Q105" s="8"/>
      <c r="R105" s="8"/>
      <c r="S105" s="8"/>
      <c r="T105" s="8"/>
      <c r="U105" s="8"/>
      <c r="V105" s="8"/>
      <c r="W105" s="8"/>
      <c r="X105" s="8"/>
      <c r="Y105" s="8"/>
      <c r="Z105" s="8"/>
    </row>
    <row r="106" spans="1:26" ht="15.75" customHeight="1">
      <c r="A106" s="8"/>
      <c r="B106" s="8"/>
      <c r="C106" s="8" t="s">
        <v>1250</v>
      </c>
      <c r="D106" s="8"/>
      <c r="E106" s="8"/>
      <c r="F106" s="8"/>
      <c r="G106" s="8"/>
      <c r="H106" s="8"/>
      <c r="I106" s="8"/>
      <c r="J106" s="8"/>
      <c r="K106" s="8"/>
      <c r="L106" s="8"/>
      <c r="M106" s="8"/>
      <c r="N106" s="8"/>
      <c r="O106" s="8"/>
      <c r="P106" s="8"/>
      <c r="Q106" s="8"/>
      <c r="R106" s="8"/>
      <c r="S106" s="8"/>
      <c r="T106" s="8"/>
      <c r="U106" s="8"/>
      <c r="V106" s="8"/>
      <c r="W106" s="8"/>
      <c r="X106" s="8"/>
      <c r="Y106" s="8"/>
      <c r="Z106" s="8"/>
    </row>
    <row r="107" spans="1:26" ht="15.75" customHeight="1">
      <c r="A107" s="8"/>
      <c r="B107" s="8"/>
      <c r="C107" s="8" t="s">
        <v>1251</v>
      </c>
      <c r="D107" s="8"/>
      <c r="E107" s="8"/>
      <c r="F107" s="8"/>
      <c r="G107" s="8"/>
      <c r="H107" s="8"/>
      <c r="I107" s="8"/>
      <c r="J107" s="8"/>
      <c r="K107" s="8"/>
      <c r="L107" s="8"/>
      <c r="M107" s="8"/>
      <c r="N107" s="8"/>
      <c r="O107" s="8"/>
      <c r="P107" s="8"/>
      <c r="Q107" s="8"/>
      <c r="R107" s="8"/>
      <c r="S107" s="8"/>
      <c r="T107" s="8"/>
      <c r="U107" s="8"/>
      <c r="V107" s="8"/>
      <c r="W107" s="8"/>
      <c r="X107" s="8"/>
      <c r="Y107" s="8"/>
      <c r="Z107" s="8"/>
    </row>
    <row r="108" spans="1:26" ht="15.75" customHeight="1">
      <c r="A108" s="8"/>
      <c r="B108" s="8"/>
      <c r="C108" s="8" t="s">
        <v>1252</v>
      </c>
      <c r="D108" s="8"/>
      <c r="E108" s="8"/>
      <c r="F108" s="8"/>
      <c r="G108" s="8"/>
      <c r="H108" s="8"/>
      <c r="I108" s="8"/>
      <c r="J108" s="8"/>
      <c r="K108" s="8"/>
      <c r="L108" s="8"/>
      <c r="M108" s="8"/>
      <c r="N108" s="8"/>
      <c r="O108" s="8"/>
      <c r="P108" s="8"/>
      <c r="Q108" s="8"/>
      <c r="R108" s="8"/>
      <c r="S108" s="8"/>
      <c r="T108" s="8"/>
      <c r="U108" s="8"/>
      <c r="V108" s="8"/>
      <c r="W108" s="8"/>
      <c r="X108" s="8"/>
      <c r="Y108" s="8"/>
      <c r="Z108" s="8"/>
    </row>
    <row r="109" spans="1:26" ht="15.75" customHeight="1">
      <c r="A109" s="8"/>
      <c r="B109" s="8"/>
      <c r="C109" s="8" t="s">
        <v>1253</v>
      </c>
      <c r="D109" s="8"/>
      <c r="E109" s="8"/>
      <c r="F109" s="8"/>
      <c r="G109" s="8"/>
      <c r="H109" s="8"/>
      <c r="I109" s="8"/>
      <c r="J109" s="8"/>
      <c r="K109" s="8"/>
      <c r="L109" s="8"/>
      <c r="M109" s="8"/>
      <c r="N109" s="8"/>
      <c r="O109" s="8"/>
      <c r="P109" s="8"/>
      <c r="Q109" s="8"/>
      <c r="R109" s="8"/>
      <c r="S109" s="8"/>
      <c r="T109" s="8"/>
      <c r="U109" s="8"/>
      <c r="V109" s="8"/>
      <c r="W109" s="8"/>
      <c r="X109" s="8"/>
      <c r="Y109" s="8"/>
      <c r="Z109" s="8"/>
    </row>
    <row r="110" spans="1:26" ht="15.75" customHeight="1">
      <c r="A110" s="8"/>
      <c r="B110" s="8"/>
      <c r="C110" s="8" t="s">
        <v>1254</v>
      </c>
      <c r="D110" s="8"/>
      <c r="E110" s="8"/>
      <c r="F110" s="8"/>
      <c r="G110" s="8"/>
      <c r="H110" s="8"/>
      <c r="I110" s="8"/>
      <c r="J110" s="8"/>
      <c r="K110" s="8"/>
      <c r="L110" s="8"/>
      <c r="M110" s="8"/>
      <c r="N110" s="8"/>
      <c r="O110" s="8"/>
      <c r="P110" s="8"/>
      <c r="Q110" s="8"/>
      <c r="R110" s="8"/>
      <c r="S110" s="8"/>
      <c r="T110" s="8"/>
      <c r="U110" s="8"/>
      <c r="V110" s="8"/>
      <c r="W110" s="8"/>
      <c r="X110" s="8"/>
      <c r="Y110" s="8"/>
      <c r="Z110" s="8"/>
    </row>
    <row r="111" spans="1:26" ht="15.75" customHeight="1">
      <c r="A111" s="8"/>
      <c r="B111" s="8"/>
      <c r="C111" s="8" t="s">
        <v>1255</v>
      </c>
      <c r="D111" s="8"/>
      <c r="E111" s="8"/>
      <c r="F111" s="8"/>
      <c r="G111" s="8"/>
      <c r="H111" s="8"/>
      <c r="I111" s="8"/>
      <c r="J111" s="8"/>
      <c r="K111" s="8"/>
      <c r="L111" s="8"/>
      <c r="M111" s="8"/>
      <c r="N111" s="8"/>
      <c r="O111" s="8"/>
      <c r="P111" s="8"/>
      <c r="Q111" s="8"/>
      <c r="R111" s="8"/>
      <c r="S111" s="8"/>
      <c r="T111" s="8"/>
      <c r="U111" s="8"/>
      <c r="V111" s="8"/>
      <c r="W111" s="8"/>
      <c r="X111" s="8"/>
      <c r="Y111" s="8"/>
      <c r="Z111" s="8"/>
    </row>
    <row r="112" spans="1:26" ht="15.75" customHeight="1">
      <c r="A112" s="8"/>
      <c r="B112" s="8"/>
      <c r="C112" s="8" t="s">
        <v>1256</v>
      </c>
      <c r="D112" s="8"/>
      <c r="E112" s="8"/>
      <c r="F112" s="8"/>
      <c r="G112" s="8"/>
      <c r="H112" s="8"/>
      <c r="I112" s="8"/>
      <c r="J112" s="8"/>
      <c r="K112" s="8"/>
      <c r="L112" s="8"/>
      <c r="M112" s="8"/>
      <c r="N112" s="8"/>
      <c r="O112" s="8"/>
      <c r="P112" s="8"/>
      <c r="Q112" s="8"/>
      <c r="R112" s="8"/>
      <c r="S112" s="8"/>
      <c r="T112" s="8"/>
      <c r="U112" s="8"/>
      <c r="V112" s="8"/>
      <c r="W112" s="8"/>
      <c r="X112" s="8"/>
      <c r="Y112" s="8"/>
      <c r="Z112" s="8"/>
    </row>
    <row r="113" spans="1:26" ht="15.75" customHeight="1">
      <c r="A113" s="8"/>
      <c r="B113" s="8"/>
      <c r="C113" s="8" t="s">
        <v>1257</v>
      </c>
      <c r="D113" s="8"/>
      <c r="E113" s="8"/>
      <c r="F113" s="8"/>
      <c r="G113" s="8"/>
      <c r="H113" s="8"/>
      <c r="I113" s="8"/>
      <c r="J113" s="8"/>
      <c r="K113" s="8"/>
      <c r="L113" s="8"/>
      <c r="M113" s="8"/>
      <c r="N113" s="8"/>
      <c r="O113" s="8"/>
      <c r="P113" s="8"/>
      <c r="Q113" s="8"/>
      <c r="R113" s="8"/>
      <c r="S113" s="8"/>
      <c r="T113" s="8"/>
      <c r="U113" s="8"/>
      <c r="V113" s="8"/>
      <c r="W113" s="8"/>
      <c r="X113" s="8"/>
      <c r="Y113" s="8"/>
      <c r="Z113" s="8"/>
    </row>
    <row r="114" spans="1:26" ht="15.75" customHeight="1">
      <c r="A114" s="8"/>
      <c r="B114" s="8"/>
      <c r="C114" s="8" t="s">
        <v>1258</v>
      </c>
      <c r="D114" s="8"/>
      <c r="E114" s="8"/>
      <c r="F114" s="8"/>
      <c r="G114" s="8"/>
      <c r="H114" s="8"/>
      <c r="I114" s="8"/>
      <c r="J114" s="8"/>
      <c r="K114" s="8"/>
      <c r="L114" s="8"/>
      <c r="M114" s="8"/>
      <c r="N114" s="8"/>
      <c r="O114" s="8"/>
      <c r="P114" s="8"/>
      <c r="Q114" s="8"/>
      <c r="R114" s="8"/>
      <c r="S114" s="8"/>
      <c r="T114" s="8"/>
      <c r="U114" s="8"/>
      <c r="V114" s="8"/>
      <c r="W114" s="8"/>
      <c r="X114" s="8"/>
      <c r="Y114" s="8"/>
      <c r="Z114" s="8"/>
    </row>
    <row r="115" spans="1:26" ht="15.75" customHeight="1">
      <c r="A115" s="8"/>
      <c r="B115" s="8"/>
      <c r="C115" s="8" t="s">
        <v>1259</v>
      </c>
      <c r="D115" s="8"/>
      <c r="E115" s="8"/>
      <c r="F115" s="8"/>
      <c r="G115" s="8"/>
      <c r="H115" s="8"/>
      <c r="I115" s="8"/>
      <c r="J115" s="8"/>
      <c r="K115" s="8"/>
      <c r="L115" s="8"/>
      <c r="M115" s="8"/>
      <c r="N115" s="8"/>
      <c r="O115" s="8"/>
      <c r="P115" s="8"/>
      <c r="Q115" s="8"/>
      <c r="R115" s="8"/>
      <c r="S115" s="8"/>
      <c r="T115" s="8"/>
      <c r="U115" s="8"/>
      <c r="V115" s="8"/>
      <c r="W115" s="8"/>
      <c r="X115" s="8"/>
      <c r="Y115" s="8"/>
      <c r="Z115" s="8"/>
    </row>
    <row r="116" spans="1:26" ht="15.75" customHeight="1">
      <c r="A116" s="8"/>
      <c r="B116" s="8"/>
      <c r="C116" s="8" t="s">
        <v>1260</v>
      </c>
      <c r="D116" s="8"/>
      <c r="E116" s="8"/>
      <c r="F116" s="8"/>
      <c r="G116" s="8"/>
      <c r="H116" s="8"/>
      <c r="I116" s="8"/>
      <c r="J116" s="8"/>
      <c r="K116" s="8"/>
      <c r="L116" s="8"/>
      <c r="M116" s="8"/>
      <c r="N116" s="8"/>
      <c r="O116" s="8"/>
      <c r="P116" s="8"/>
      <c r="Q116" s="8"/>
      <c r="R116" s="8"/>
      <c r="S116" s="8"/>
      <c r="T116" s="8"/>
      <c r="U116" s="8"/>
      <c r="V116" s="8"/>
      <c r="W116" s="8"/>
      <c r="X116" s="8"/>
      <c r="Y116" s="8"/>
      <c r="Z116" s="8"/>
    </row>
    <row r="117" spans="1:26" ht="15.75" customHeight="1">
      <c r="A117" s="8"/>
      <c r="B117" s="8"/>
      <c r="C117" s="8" t="s">
        <v>1261</v>
      </c>
      <c r="D117" s="8"/>
      <c r="E117" s="8"/>
      <c r="F117" s="8"/>
      <c r="G117" s="8"/>
      <c r="H117" s="8"/>
      <c r="I117" s="8"/>
      <c r="J117" s="8"/>
      <c r="K117" s="8"/>
      <c r="L117" s="8"/>
      <c r="M117" s="8"/>
      <c r="N117" s="8"/>
      <c r="O117" s="8"/>
      <c r="P117" s="8"/>
      <c r="Q117" s="8"/>
      <c r="R117" s="8"/>
      <c r="S117" s="8"/>
      <c r="T117" s="8"/>
      <c r="U117" s="8"/>
      <c r="V117" s="8"/>
      <c r="W117" s="8"/>
      <c r="X117" s="8"/>
      <c r="Y117" s="8"/>
      <c r="Z117" s="8"/>
    </row>
    <row r="118" spans="1:26" ht="15.75" customHeight="1">
      <c r="A118" s="8"/>
      <c r="B118" s="8"/>
      <c r="C118" s="8" t="s">
        <v>1262</v>
      </c>
      <c r="D118" s="8"/>
      <c r="E118" s="8"/>
      <c r="F118" s="8"/>
      <c r="G118" s="8"/>
      <c r="H118" s="8"/>
      <c r="I118" s="8"/>
      <c r="J118" s="8"/>
      <c r="K118" s="8"/>
      <c r="L118" s="8"/>
      <c r="M118" s="8"/>
      <c r="N118" s="8"/>
      <c r="O118" s="8"/>
      <c r="P118" s="8"/>
      <c r="Q118" s="8"/>
      <c r="R118" s="8"/>
      <c r="S118" s="8"/>
      <c r="T118" s="8"/>
      <c r="U118" s="8"/>
      <c r="V118" s="8"/>
      <c r="W118" s="8"/>
      <c r="X118" s="8"/>
      <c r="Y118" s="8"/>
      <c r="Z118" s="8"/>
    </row>
    <row r="119" spans="1:26" ht="15.75" customHeight="1">
      <c r="A119" s="8"/>
      <c r="B119" s="8"/>
      <c r="C119" s="8" t="s">
        <v>1263</v>
      </c>
      <c r="D119" s="8"/>
      <c r="E119" s="8"/>
      <c r="F119" s="8"/>
      <c r="G119" s="8"/>
      <c r="H119" s="8"/>
      <c r="I119" s="8"/>
      <c r="J119" s="8"/>
      <c r="K119" s="8"/>
      <c r="L119" s="8"/>
      <c r="M119" s="8"/>
      <c r="N119" s="8"/>
      <c r="O119" s="8"/>
      <c r="P119" s="8"/>
      <c r="Q119" s="8"/>
      <c r="R119" s="8"/>
      <c r="S119" s="8"/>
      <c r="T119" s="8"/>
      <c r="U119" s="8"/>
      <c r="V119" s="8"/>
      <c r="W119" s="8"/>
      <c r="X119" s="8"/>
      <c r="Y119" s="8"/>
      <c r="Z119" s="8"/>
    </row>
    <row r="120" spans="1:26" ht="15.75" customHeight="1">
      <c r="A120" s="8"/>
      <c r="B120" s="8"/>
      <c r="C120" s="8" t="s">
        <v>1264</v>
      </c>
      <c r="D120" s="8"/>
      <c r="E120" s="8"/>
      <c r="F120" s="8"/>
      <c r="G120" s="8"/>
      <c r="H120" s="8"/>
      <c r="I120" s="8"/>
      <c r="J120" s="8"/>
      <c r="K120" s="8"/>
      <c r="L120" s="8"/>
      <c r="M120" s="8"/>
      <c r="N120" s="8"/>
      <c r="O120" s="8"/>
      <c r="P120" s="8"/>
      <c r="Q120" s="8"/>
      <c r="R120" s="8"/>
      <c r="S120" s="8"/>
      <c r="T120" s="8"/>
      <c r="U120" s="8"/>
      <c r="V120" s="8"/>
      <c r="W120" s="8"/>
      <c r="X120" s="8"/>
      <c r="Y120" s="8"/>
      <c r="Z120" s="8"/>
    </row>
    <row r="121" spans="1:26" ht="15.75" customHeight="1">
      <c r="A121" s="8"/>
      <c r="B121" s="8"/>
      <c r="C121" s="8" t="s">
        <v>1265</v>
      </c>
      <c r="D121" s="8"/>
      <c r="E121" s="8"/>
      <c r="F121" s="8"/>
      <c r="G121" s="8"/>
      <c r="H121" s="8"/>
      <c r="I121" s="8"/>
      <c r="J121" s="8"/>
      <c r="K121" s="8"/>
      <c r="L121" s="8"/>
      <c r="M121" s="8"/>
      <c r="N121" s="8"/>
      <c r="O121" s="8"/>
      <c r="P121" s="8"/>
      <c r="Q121" s="8"/>
      <c r="R121" s="8"/>
      <c r="S121" s="8"/>
      <c r="T121" s="8"/>
      <c r="U121" s="8"/>
      <c r="V121" s="8"/>
      <c r="W121" s="8"/>
      <c r="X121" s="8"/>
      <c r="Y121" s="8"/>
      <c r="Z121" s="8"/>
    </row>
    <row r="122" spans="1:26" ht="15.75" customHeight="1">
      <c r="A122" s="8"/>
      <c r="B122" s="8"/>
      <c r="C122" s="8" t="s">
        <v>1266</v>
      </c>
      <c r="D122" s="8"/>
      <c r="E122" s="8"/>
      <c r="F122" s="8"/>
      <c r="G122" s="8"/>
      <c r="H122" s="8"/>
      <c r="I122" s="8"/>
      <c r="J122" s="8"/>
      <c r="K122" s="8"/>
      <c r="L122" s="8"/>
      <c r="M122" s="8"/>
      <c r="N122" s="8"/>
      <c r="O122" s="8"/>
      <c r="P122" s="8"/>
      <c r="Q122" s="8"/>
      <c r="R122" s="8"/>
      <c r="S122" s="8"/>
      <c r="T122" s="8"/>
      <c r="U122" s="8"/>
      <c r="V122" s="8"/>
      <c r="W122" s="8"/>
      <c r="X122" s="8"/>
      <c r="Y122" s="8"/>
      <c r="Z122" s="8"/>
    </row>
    <row r="123" spans="1:26" ht="15.75" customHeight="1">
      <c r="A123" s="8"/>
      <c r="B123" s="8"/>
      <c r="C123" s="8" t="s">
        <v>1267</v>
      </c>
      <c r="D123" s="8"/>
      <c r="E123" s="8"/>
      <c r="F123" s="8"/>
      <c r="G123" s="8"/>
      <c r="H123" s="8"/>
      <c r="I123" s="8"/>
      <c r="J123" s="8"/>
      <c r="K123" s="8"/>
      <c r="L123" s="8"/>
      <c r="M123" s="8"/>
      <c r="N123" s="8"/>
      <c r="O123" s="8"/>
      <c r="P123" s="8"/>
      <c r="Q123" s="8"/>
      <c r="R123" s="8"/>
      <c r="S123" s="8"/>
      <c r="T123" s="8"/>
      <c r="U123" s="8"/>
      <c r="V123" s="8"/>
      <c r="W123" s="8"/>
      <c r="X123" s="8"/>
      <c r="Y123" s="8"/>
      <c r="Z123" s="8"/>
    </row>
    <row r="124" spans="1:26" ht="15.75" customHeight="1">
      <c r="A124" s="8"/>
      <c r="B124" s="8"/>
      <c r="C124" s="8" t="s">
        <v>1268</v>
      </c>
      <c r="D124" s="8"/>
      <c r="E124" s="8"/>
      <c r="F124" s="8"/>
      <c r="G124" s="8"/>
      <c r="H124" s="8"/>
      <c r="I124" s="8"/>
      <c r="J124" s="8"/>
      <c r="K124" s="8"/>
      <c r="L124" s="8"/>
      <c r="M124" s="8"/>
      <c r="N124" s="8"/>
      <c r="O124" s="8"/>
      <c r="P124" s="8"/>
      <c r="Q124" s="8"/>
      <c r="R124" s="8"/>
      <c r="S124" s="8"/>
      <c r="T124" s="8"/>
      <c r="U124" s="8"/>
      <c r="V124" s="8"/>
      <c r="W124" s="8"/>
      <c r="X124" s="8"/>
      <c r="Y124" s="8"/>
      <c r="Z124" s="8"/>
    </row>
    <row r="125" spans="1:26" ht="15.75" customHeight="1">
      <c r="A125" s="8"/>
      <c r="B125" s="8"/>
      <c r="C125" s="8" t="s">
        <v>1269</v>
      </c>
      <c r="D125" s="8"/>
      <c r="E125" s="8"/>
      <c r="F125" s="8"/>
      <c r="G125" s="8"/>
      <c r="H125" s="8"/>
      <c r="I125" s="8"/>
      <c r="J125" s="8"/>
      <c r="K125" s="8"/>
      <c r="L125" s="8"/>
      <c r="M125" s="8"/>
      <c r="N125" s="8"/>
      <c r="O125" s="8"/>
      <c r="P125" s="8"/>
      <c r="Q125" s="8"/>
      <c r="R125" s="8"/>
      <c r="S125" s="8"/>
      <c r="T125" s="8"/>
      <c r="U125" s="8"/>
      <c r="V125" s="8"/>
      <c r="W125" s="8"/>
      <c r="X125" s="8"/>
      <c r="Y125" s="8"/>
      <c r="Z125" s="8"/>
    </row>
    <row r="126" spans="1:26" ht="15.75" customHeight="1">
      <c r="A126" s="8"/>
      <c r="B126" s="8"/>
      <c r="C126" s="8" t="s">
        <v>1270</v>
      </c>
      <c r="D126" s="8"/>
      <c r="E126" s="8"/>
      <c r="F126" s="8"/>
      <c r="G126" s="8"/>
      <c r="H126" s="8"/>
      <c r="I126" s="8"/>
      <c r="J126" s="8"/>
      <c r="K126" s="8"/>
      <c r="L126" s="8"/>
      <c r="M126" s="8"/>
      <c r="N126" s="8"/>
      <c r="O126" s="8"/>
      <c r="P126" s="8"/>
      <c r="Q126" s="8"/>
      <c r="R126" s="8"/>
      <c r="S126" s="8"/>
      <c r="T126" s="8"/>
      <c r="U126" s="8"/>
      <c r="V126" s="8"/>
      <c r="W126" s="8"/>
      <c r="X126" s="8"/>
      <c r="Y126" s="8"/>
      <c r="Z126" s="8"/>
    </row>
    <row r="127" spans="1:26" ht="15.75" customHeight="1">
      <c r="A127" s="8"/>
      <c r="B127" s="8"/>
      <c r="C127" s="8" t="s">
        <v>1271</v>
      </c>
      <c r="D127" s="8"/>
      <c r="E127" s="8"/>
      <c r="F127" s="8"/>
      <c r="G127" s="8"/>
      <c r="H127" s="8"/>
      <c r="I127" s="8"/>
      <c r="J127" s="8"/>
      <c r="K127" s="8"/>
      <c r="L127" s="8"/>
      <c r="M127" s="8"/>
      <c r="N127" s="8"/>
      <c r="O127" s="8"/>
      <c r="P127" s="8"/>
      <c r="Q127" s="8"/>
      <c r="R127" s="8"/>
      <c r="S127" s="8"/>
      <c r="T127" s="8"/>
      <c r="U127" s="8"/>
      <c r="V127" s="8"/>
      <c r="W127" s="8"/>
      <c r="X127" s="8"/>
      <c r="Y127" s="8"/>
      <c r="Z127" s="8"/>
    </row>
    <row r="128" spans="1:26" ht="15.75" customHeight="1">
      <c r="A128" s="8"/>
      <c r="B128" s="8"/>
      <c r="C128" s="8" t="s">
        <v>1272</v>
      </c>
      <c r="D128" s="8"/>
      <c r="E128" s="8"/>
      <c r="F128" s="8"/>
      <c r="G128" s="8"/>
      <c r="H128" s="8"/>
      <c r="I128" s="8"/>
      <c r="J128" s="8"/>
      <c r="K128" s="8"/>
      <c r="L128" s="8"/>
      <c r="M128" s="8"/>
      <c r="N128" s="8"/>
      <c r="O128" s="8"/>
      <c r="P128" s="8"/>
      <c r="Q128" s="8"/>
      <c r="R128" s="8"/>
      <c r="S128" s="8"/>
      <c r="T128" s="8"/>
      <c r="U128" s="8"/>
      <c r="V128" s="8"/>
      <c r="W128" s="8"/>
      <c r="X128" s="8"/>
      <c r="Y128" s="8"/>
      <c r="Z128" s="8"/>
    </row>
    <row r="129" spans="1:26" ht="15.75" customHeight="1">
      <c r="A129" s="8"/>
      <c r="B129" s="8"/>
      <c r="C129" s="8" t="s">
        <v>1273</v>
      </c>
      <c r="D129" s="8"/>
      <c r="E129" s="8"/>
      <c r="F129" s="8"/>
      <c r="G129" s="8"/>
      <c r="H129" s="8"/>
      <c r="I129" s="8"/>
      <c r="J129" s="8"/>
      <c r="K129" s="8"/>
      <c r="L129" s="8"/>
      <c r="M129" s="8"/>
      <c r="N129" s="8"/>
      <c r="O129" s="8"/>
      <c r="P129" s="8"/>
      <c r="Q129" s="8"/>
      <c r="R129" s="8"/>
      <c r="S129" s="8"/>
      <c r="T129" s="8"/>
      <c r="U129" s="8"/>
      <c r="V129" s="8"/>
      <c r="W129" s="8"/>
      <c r="X129" s="8"/>
      <c r="Y129" s="8"/>
      <c r="Z129" s="8"/>
    </row>
    <row r="130" spans="1:26" ht="15.75" customHeight="1">
      <c r="A130" s="8"/>
      <c r="B130" s="8"/>
      <c r="C130" s="8" t="s">
        <v>1274</v>
      </c>
      <c r="D130" s="8"/>
      <c r="E130" s="8"/>
      <c r="F130" s="8"/>
      <c r="G130" s="8"/>
      <c r="H130" s="8"/>
      <c r="I130" s="8"/>
      <c r="J130" s="8"/>
      <c r="K130" s="8"/>
      <c r="L130" s="8"/>
      <c r="M130" s="8"/>
      <c r="N130" s="8"/>
      <c r="O130" s="8"/>
      <c r="P130" s="8"/>
      <c r="Q130" s="8"/>
      <c r="R130" s="8"/>
      <c r="S130" s="8"/>
      <c r="T130" s="8"/>
      <c r="U130" s="8"/>
      <c r="V130" s="8"/>
      <c r="W130" s="8"/>
      <c r="X130" s="8"/>
      <c r="Y130" s="8"/>
      <c r="Z130" s="8"/>
    </row>
    <row r="131" spans="1:26" ht="15.75" customHeight="1">
      <c r="A131" s="8"/>
      <c r="B131" s="8"/>
      <c r="C131" s="8" t="s">
        <v>1275</v>
      </c>
      <c r="D131" s="8"/>
      <c r="E131" s="8"/>
      <c r="F131" s="8"/>
      <c r="G131" s="8"/>
      <c r="H131" s="8"/>
      <c r="I131" s="8"/>
      <c r="J131" s="8"/>
      <c r="K131" s="8"/>
      <c r="L131" s="8"/>
      <c r="M131" s="8"/>
      <c r="N131" s="8"/>
      <c r="O131" s="8"/>
      <c r="P131" s="8"/>
      <c r="Q131" s="8"/>
      <c r="R131" s="8"/>
      <c r="S131" s="8"/>
      <c r="T131" s="8"/>
      <c r="U131" s="8"/>
      <c r="V131" s="8"/>
      <c r="W131" s="8"/>
      <c r="X131" s="8"/>
      <c r="Y131" s="8"/>
      <c r="Z131" s="8"/>
    </row>
    <row r="132" spans="1:26" ht="15.75" customHeight="1">
      <c r="A132" s="8"/>
      <c r="B132" s="8"/>
      <c r="C132" s="8" t="s">
        <v>1276</v>
      </c>
      <c r="D132" s="8"/>
      <c r="E132" s="8"/>
      <c r="F132" s="8"/>
      <c r="G132" s="8"/>
      <c r="H132" s="8"/>
      <c r="I132" s="8"/>
      <c r="J132" s="8"/>
      <c r="K132" s="8"/>
      <c r="L132" s="8"/>
      <c r="M132" s="8"/>
      <c r="N132" s="8"/>
      <c r="O132" s="8"/>
      <c r="P132" s="8"/>
      <c r="Q132" s="8"/>
      <c r="R132" s="8"/>
      <c r="S132" s="8"/>
      <c r="T132" s="8"/>
      <c r="U132" s="8"/>
      <c r="V132" s="8"/>
      <c r="W132" s="8"/>
      <c r="X132" s="8"/>
      <c r="Y132" s="8"/>
      <c r="Z132" s="8"/>
    </row>
    <row r="133" spans="1:26" ht="15.75" customHeight="1">
      <c r="A133" s="8"/>
      <c r="B133" s="8"/>
      <c r="C133" s="8" t="s">
        <v>1277</v>
      </c>
      <c r="D133" s="8"/>
      <c r="E133" s="8"/>
      <c r="F133" s="8"/>
      <c r="G133" s="8"/>
      <c r="H133" s="8"/>
      <c r="I133" s="8"/>
      <c r="J133" s="8"/>
      <c r="K133" s="8"/>
      <c r="L133" s="8"/>
      <c r="M133" s="8"/>
      <c r="N133" s="8"/>
      <c r="O133" s="8"/>
      <c r="P133" s="8"/>
      <c r="Q133" s="8"/>
      <c r="R133" s="8"/>
      <c r="S133" s="8"/>
      <c r="T133" s="8"/>
      <c r="U133" s="8"/>
      <c r="V133" s="8"/>
      <c r="W133" s="8"/>
      <c r="X133" s="8"/>
      <c r="Y133" s="8"/>
      <c r="Z133" s="8"/>
    </row>
    <row r="134" spans="1:26" ht="15.75" customHeight="1">
      <c r="A134" s="8"/>
      <c r="B134" s="8"/>
      <c r="C134" s="8" t="s">
        <v>1278</v>
      </c>
      <c r="D134" s="8"/>
      <c r="E134" s="8"/>
      <c r="F134" s="8"/>
      <c r="G134" s="8"/>
      <c r="H134" s="8"/>
      <c r="I134" s="8"/>
      <c r="J134" s="8"/>
      <c r="K134" s="8"/>
      <c r="L134" s="8"/>
      <c r="M134" s="8"/>
      <c r="N134" s="8"/>
      <c r="O134" s="8"/>
      <c r="P134" s="8"/>
      <c r="Q134" s="8"/>
      <c r="R134" s="8"/>
      <c r="S134" s="8"/>
      <c r="T134" s="8"/>
      <c r="U134" s="8"/>
      <c r="V134" s="8"/>
      <c r="W134" s="8"/>
      <c r="X134" s="8"/>
      <c r="Y134" s="8"/>
      <c r="Z134" s="8"/>
    </row>
    <row r="135" spans="1:26" ht="15.75" customHeight="1">
      <c r="A135" s="8"/>
      <c r="B135" s="8"/>
      <c r="C135" s="8" t="s">
        <v>1279</v>
      </c>
      <c r="D135" s="8"/>
      <c r="E135" s="8"/>
      <c r="F135" s="8"/>
      <c r="G135" s="8"/>
      <c r="H135" s="8"/>
      <c r="I135" s="8"/>
      <c r="J135" s="8"/>
      <c r="K135" s="8"/>
      <c r="L135" s="8"/>
      <c r="M135" s="8"/>
      <c r="N135" s="8"/>
      <c r="O135" s="8"/>
      <c r="P135" s="8"/>
      <c r="Q135" s="8"/>
      <c r="R135" s="8"/>
      <c r="S135" s="8"/>
      <c r="T135" s="8"/>
      <c r="U135" s="8"/>
      <c r="V135" s="8"/>
      <c r="W135" s="8"/>
      <c r="X135" s="8"/>
      <c r="Y135" s="8"/>
      <c r="Z135" s="8"/>
    </row>
    <row r="136" spans="1:26" ht="15.75" customHeight="1">
      <c r="A136" s="8"/>
      <c r="B136" s="8"/>
      <c r="C136" s="8" t="s">
        <v>1280</v>
      </c>
      <c r="D136" s="8"/>
      <c r="E136" s="8"/>
      <c r="F136" s="8"/>
      <c r="G136" s="8"/>
      <c r="H136" s="8"/>
      <c r="I136" s="8"/>
      <c r="J136" s="8"/>
      <c r="K136" s="8"/>
      <c r="L136" s="8"/>
      <c r="M136" s="8"/>
      <c r="N136" s="8"/>
      <c r="O136" s="8"/>
      <c r="P136" s="8"/>
      <c r="Q136" s="8"/>
      <c r="R136" s="8"/>
      <c r="S136" s="8"/>
      <c r="T136" s="8"/>
      <c r="U136" s="8"/>
      <c r="V136" s="8"/>
      <c r="W136" s="8"/>
      <c r="X136" s="8"/>
      <c r="Y136" s="8"/>
      <c r="Z136" s="8"/>
    </row>
    <row r="137" spans="1:26" ht="15.75" customHeight="1">
      <c r="A137" s="8"/>
      <c r="B137" s="8"/>
      <c r="C137" s="8" t="s">
        <v>1281</v>
      </c>
      <c r="D137" s="8"/>
      <c r="E137" s="8"/>
      <c r="F137" s="8"/>
      <c r="G137" s="8"/>
      <c r="H137" s="8"/>
      <c r="I137" s="8"/>
      <c r="J137" s="8"/>
      <c r="K137" s="8"/>
      <c r="L137" s="8"/>
      <c r="M137" s="8"/>
      <c r="N137" s="8"/>
      <c r="O137" s="8"/>
      <c r="P137" s="8"/>
      <c r="Q137" s="8"/>
      <c r="R137" s="8"/>
      <c r="S137" s="8"/>
      <c r="T137" s="8"/>
      <c r="U137" s="8"/>
      <c r="V137" s="8"/>
      <c r="W137" s="8"/>
      <c r="X137" s="8"/>
      <c r="Y137" s="8"/>
      <c r="Z137" s="8"/>
    </row>
    <row r="138" spans="1:26" ht="15.75" customHeight="1">
      <c r="A138" s="8"/>
      <c r="B138" s="8"/>
      <c r="C138" s="8" t="s">
        <v>1282</v>
      </c>
      <c r="D138" s="8"/>
      <c r="E138" s="8"/>
      <c r="F138" s="8"/>
      <c r="G138" s="8"/>
      <c r="H138" s="8"/>
      <c r="I138" s="8"/>
      <c r="J138" s="8"/>
      <c r="K138" s="8"/>
      <c r="L138" s="8"/>
      <c r="M138" s="8"/>
      <c r="N138" s="8"/>
      <c r="O138" s="8"/>
      <c r="P138" s="8"/>
      <c r="Q138" s="8"/>
      <c r="R138" s="8"/>
      <c r="S138" s="8"/>
      <c r="T138" s="8"/>
      <c r="U138" s="8"/>
      <c r="V138" s="8"/>
      <c r="W138" s="8"/>
      <c r="X138" s="8"/>
      <c r="Y138" s="8"/>
      <c r="Z138" s="8"/>
    </row>
    <row r="139" spans="1:26" ht="15.75" customHeight="1">
      <c r="A139" s="8"/>
      <c r="B139" s="8"/>
      <c r="C139" s="8" t="s">
        <v>1283</v>
      </c>
      <c r="D139" s="8"/>
      <c r="E139" s="8"/>
      <c r="F139" s="8"/>
      <c r="G139" s="8"/>
      <c r="H139" s="8"/>
      <c r="I139" s="8"/>
      <c r="J139" s="8"/>
      <c r="K139" s="8"/>
      <c r="L139" s="8"/>
      <c r="M139" s="8"/>
      <c r="N139" s="8"/>
      <c r="O139" s="8"/>
      <c r="P139" s="8"/>
      <c r="Q139" s="8"/>
      <c r="R139" s="8"/>
      <c r="S139" s="8"/>
      <c r="T139" s="8"/>
      <c r="U139" s="8"/>
      <c r="V139" s="8"/>
      <c r="W139" s="8"/>
      <c r="X139" s="8"/>
      <c r="Y139" s="8"/>
      <c r="Z139" s="8"/>
    </row>
    <row r="140" spans="1:26" ht="15.75" customHeight="1">
      <c r="A140" s="8"/>
      <c r="B140" s="8"/>
      <c r="C140" s="8" t="s">
        <v>1284</v>
      </c>
      <c r="D140" s="8"/>
      <c r="E140" s="8"/>
      <c r="F140" s="8"/>
      <c r="G140" s="8"/>
      <c r="H140" s="8"/>
      <c r="I140" s="8"/>
      <c r="J140" s="8"/>
      <c r="K140" s="8"/>
      <c r="L140" s="8"/>
      <c r="M140" s="8"/>
      <c r="N140" s="8"/>
      <c r="O140" s="8"/>
      <c r="P140" s="8"/>
      <c r="Q140" s="8"/>
      <c r="R140" s="8"/>
      <c r="S140" s="8"/>
      <c r="T140" s="8"/>
      <c r="U140" s="8"/>
      <c r="V140" s="8"/>
      <c r="W140" s="8"/>
      <c r="X140" s="8"/>
      <c r="Y140" s="8"/>
      <c r="Z140" s="8"/>
    </row>
    <row r="141" spans="1:26" ht="15.75" customHeight="1">
      <c r="A141" s="8"/>
      <c r="B141" s="8"/>
      <c r="C141" s="8" t="s">
        <v>1194</v>
      </c>
      <c r="D141" s="8"/>
      <c r="E141" s="8"/>
      <c r="F141" s="8"/>
      <c r="G141" s="8"/>
      <c r="H141" s="8"/>
      <c r="I141" s="8"/>
      <c r="J141" s="8"/>
      <c r="K141" s="8"/>
      <c r="L141" s="8"/>
      <c r="M141" s="8"/>
      <c r="N141" s="8"/>
      <c r="O141" s="8"/>
      <c r="P141" s="8"/>
      <c r="Q141" s="8"/>
      <c r="R141" s="8"/>
      <c r="S141" s="8"/>
      <c r="T141" s="8"/>
      <c r="U141" s="8"/>
      <c r="V141" s="8"/>
      <c r="W141" s="8"/>
      <c r="X141" s="8"/>
      <c r="Y141" s="8"/>
      <c r="Z141" s="8"/>
    </row>
    <row r="142" spans="1:26" ht="15.75" customHeight="1">
      <c r="A142" s="8"/>
      <c r="B142" s="8"/>
      <c r="C142" s="8" t="s">
        <v>1285</v>
      </c>
      <c r="D142" s="8"/>
      <c r="E142" s="8"/>
      <c r="F142" s="8"/>
      <c r="G142" s="8"/>
      <c r="H142" s="8"/>
      <c r="I142" s="8"/>
      <c r="J142" s="8"/>
      <c r="K142" s="8"/>
      <c r="L142" s="8"/>
      <c r="M142" s="8"/>
      <c r="N142" s="8"/>
      <c r="O142" s="8"/>
      <c r="P142" s="8"/>
      <c r="Q142" s="8"/>
      <c r="R142" s="8"/>
      <c r="S142" s="8"/>
      <c r="T142" s="8"/>
      <c r="U142" s="8"/>
      <c r="V142" s="8"/>
      <c r="W142" s="8"/>
      <c r="X142" s="8"/>
      <c r="Y142" s="8"/>
      <c r="Z142" s="8"/>
    </row>
    <row r="143" spans="1:26" ht="15.75" customHeight="1">
      <c r="A143" s="8"/>
      <c r="B143" s="8"/>
      <c r="C143" s="8" t="s">
        <v>1286</v>
      </c>
      <c r="D143" s="8"/>
      <c r="E143" s="8"/>
      <c r="F143" s="8"/>
      <c r="G143" s="8"/>
      <c r="H143" s="8"/>
      <c r="I143" s="8"/>
      <c r="J143" s="8"/>
      <c r="K143" s="8"/>
      <c r="L143" s="8"/>
      <c r="M143" s="8"/>
      <c r="N143" s="8"/>
      <c r="O143" s="8"/>
      <c r="P143" s="8"/>
      <c r="Q143" s="8"/>
      <c r="R143" s="8"/>
      <c r="S143" s="8"/>
      <c r="T143" s="8"/>
      <c r="U143" s="8"/>
      <c r="V143" s="8"/>
      <c r="W143" s="8"/>
      <c r="X143" s="8"/>
      <c r="Y143" s="8"/>
      <c r="Z143" s="8"/>
    </row>
    <row r="144" spans="1:26" ht="15.75" customHeight="1">
      <c r="A144" s="8"/>
      <c r="B144" s="8"/>
      <c r="C144" s="8" t="s">
        <v>1287</v>
      </c>
      <c r="D144" s="8"/>
      <c r="E144" s="8"/>
      <c r="F144" s="8"/>
      <c r="G144" s="8"/>
      <c r="H144" s="8"/>
      <c r="I144" s="8"/>
      <c r="J144" s="8"/>
      <c r="K144" s="8"/>
      <c r="L144" s="8"/>
      <c r="M144" s="8"/>
      <c r="N144" s="8"/>
      <c r="O144" s="8"/>
      <c r="P144" s="8"/>
      <c r="Q144" s="8"/>
      <c r="R144" s="8"/>
      <c r="S144" s="8"/>
      <c r="T144" s="8"/>
      <c r="U144" s="8"/>
      <c r="V144" s="8"/>
      <c r="W144" s="8"/>
      <c r="X144" s="8"/>
      <c r="Y144" s="8"/>
      <c r="Z144" s="8"/>
    </row>
    <row r="145" spans="1:26" ht="15.75" customHeight="1">
      <c r="A145" s="8"/>
      <c r="B145" s="8"/>
      <c r="C145" s="8" t="s">
        <v>1288</v>
      </c>
      <c r="D145" s="8"/>
      <c r="E145" s="8"/>
      <c r="F145" s="8"/>
      <c r="G145" s="8"/>
      <c r="H145" s="8"/>
      <c r="I145" s="8"/>
      <c r="J145" s="8"/>
      <c r="K145" s="8"/>
      <c r="L145" s="8"/>
      <c r="M145" s="8"/>
      <c r="N145" s="8"/>
      <c r="O145" s="8"/>
      <c r="P145" s="8"/>
      <c r="Q145" s="8"/>
      <c r="R145" s="8"/>
      <c r="S145" s="8"/>
      <c r="T145" s="8"/>
      <c r="U145" s="8"/>
      <c r="V145" s="8"/>
      <c r="W145" s="8"/>
      <c r="X145" s="8"/>
      <c r="Y145" s="8"/>
      <c r="Z145" s="8"/>
    </row>
    <row r="146" spans="1:26" ht="15.75" customHeight="1">
      <c r="A146" s="8"/>
      <c r="B146" s="8"/>
      <c r="C146" s="8" t="s">
        <v>1289</v>
      </c>
      <c r="D146" s="8"/>
      <c r="E146" s="8"/>
      <c r="F146" s="8"/>
      <c r="G146" s="8"/>
      <c r="H146" s="8"/>
      <c r="I146" s="8"/>
      <c r="J146" s="8"/>
      <c r="K146" s="8"/>
      <c r="L146" s="8"/>
      <c r="M146" s="8"/>
      <c r="N146" s="8"/>
      <c r="O146" s="8"/>
      <c r="P146" s="8"/>
      <c r="Q146" s="8"/>
      <c r="R146" s="8"/>
      <c r="S146" s="8"/>
      <c r="T146" s="8"/>
      <c r="U146" s="8"/>
      <c r="V146" s="8"/>
      <c r="W146" s="8"/>
      <c r="X146" s="8"/>
      <c r="Y146" s="8"/>
      <c r="Z146" s="8"/>
    </row>
    <row r="147" spans="1:26" ht="15.75" customHeight="1">
      <c r="A147" s="8"/>
      <c r="B147" s="8"/>
      <c r="C147" s="8" t="s">
        <v>1290</v>
      </c>
      <c r="D147" s="8"/>
      <c r="E147" s="8"/>
      <c r="F147" s="8"/>
      <c r="G147" s="8"/>
      <c r="H147" s="8"/>
      <c r="I147" s="8"/>
      <c r="J147" s="8"/>
      <c r="K147" s="8"/>
      <c r="L147" s="8"/>
      <c r="M147" s="8"/>
      <c r="N147" s="8"/>
      <c r="O147" s="8"/>
      <c r="P147" s="8"/>
      <c r="Q147" s="8"/>
      <c r="R147" s="8"/>
      <c r="S147" s="8"/>
      <c r="T147" s="8"/>
      <c r="U147" s="8"/>
      <c r="V147" s="8"/>
      <c r="W147" s="8"/>
      <c r="X147" s="8"/>
      <c r="Y147" s="8"/>
      <c r="Z147" s="8"/>
    </row>
    <row r="148" spans="1:26" ht="15.75" customHeight="1">
      <c r="A148" s="8"/>
      <c r="B148" s="8"/>
      <c r="C148" s="8" t="s">
        <v>1291</v>
      </c>
      <c r="D148" s="8"/>
      <c r="E148" s="8"/>
      <c r="F148" s="8"/>
      <c r="G148" s="8"/>
      <c r="H148" s="8"/>
      <c r="I148" s="8"/>
      <c r="J148" s="8"/>
      <c r="K148" s="8"/>
      <c r="L148" s="8"/>
      <c r="M148" s="8"/>
      <c r="N148" s="8"/>
      <c r="O148" s="8"/>
      <c r="P148" s="8"/>
      <c r="Q148" s="8"/>
      <c r="R148" s="8"/>
      <c r="S148" s="8"/>
      <c r="T148" s="8"/>
      <c r="U148" s="8"/>
      <c r="V148" s="8"/>
      <c r="W148" s="8"/>
      <c r="X148" s="8"/>
      <c r="Y148" s="8"/>
      <c r="Z148" s="8"/>
    </row>
    <row r="149" spans="1:26" ht="15.75" customHeight="1">
      <c r="A149" s="8"/>
      <c r="B149" s="8"/>
      <c r="C149" s="8" t="s">
        <v>1292</v>
      </c>
      <c r="D149" s="8"/>
      <c r="E149" s="8"/>
      <c r="F149" s="8"/>
      <c r="G149" s="8"/>
      <c r="H149" s="8"/>
      <c r="I149" s="8"/>
      <c r="J149" s="8"/>
      <c r="K149" s="8"/>
      <c r="L149" s="8"/>
      <c r="M149" s="8"/>
      <c r="N149" s="8"/>
      <c r="O149" s="8"/>
      <c r="P149" s="8"/>
      <c r="Q149" s="8"/>
      <c r="R149" s="8"/>
      <c r="S149" s="8"/>
      <c r="T149" s="8"/>
      <c r="U149" s="8"/>
      <c r="V149" s="8"/>
      <c r="W149" s="8"/>
      <c r="X149" s="8"/>
      <c r="Y149" s="8"/>
      <c r="Z149" s="8"/>
    </row>
    <row r="150" spans="1:26" ht="15.75" customHeight="1">
      <c r="A150" s="8"/>
      <c r="B150" s="8"/>
      <c r="C150" s="8" t="s">
        <v>1293</v>
      </c>
      <c r="D150" s="8"/>
      <c r="E150" s="8"/>
      <c r="F150" s="8"/>
      <c r="G150" s="8"/>
      <c r="H150" s="8"/>
      <c r="I150" s="8"/>
      <c r="J150" s="8"/>
      <c r="K150" s="8"/>
      <c r="L150" s="8"/>
      <c r="M150" s="8"/>
      <c r="N150" s="8"/>
      <c r="O150" s="8"/>
      <c r="P150" s="8"/>
      <c r="Q150" s="8"/>
      <c r="R150" s="8"/>
      <c r="S150" s="8"/>
      <c r="T150" s="8"/>
      <c r="U150" s="8"/>
      <c r="V150" s="8"/>
      <c r="W150" s="8"/>
      <c r="X150" s="8"/>
      <c r="Y150" s="8"/>
      <c r="Z150" s="8"/>
    </row>
    <row r="151" spans="1:26" ht="15.75" customHeight="1">
      <c r="A151" s="8"/>
      <c r="B151" s="8"/>
      <c r="C151" s="8" t="s">
        <v>1294</v>
      </c>
      <c r="D151" s="8"/>
      <c r="E151" s="8"/>
      <c r="F151" s="8"/>
      <c r="G151" s="8"/>
      <c r="H151" s="8"/>
      <c r="I151" s="8"/>
      <c r="J151" s="8"/>
      <c r="K151" s="8"/>
      <c r="L151" s="8"/>
      <c r="M151" s="8"/>
      <c r="N151" s="8"/>
      <c r="O151" s="8"/>
      <c r="P151" s="8"/>
      <c r="Q151" s="8"/>
      <c r="R151" s="8"/>
      <c r="S151" s="8"/>
      <c r="T151" s="8"/>
      <c r="U151" s="8"/>
      <c r="V151" s="8"/>
      <c r="W151" s="8"/>
      <c r="X151" s="8"/>
      <c r="Y151" s="8"/>
      <c r="Z151" s="8"/>
    </row>
    <row r="152" spans="1:26" ht="15.75" customHeight="1">
      <c r="A152" s="8"/>
      <c r="B152" s="8"/>
      <c r="C152" s="8" t="s">
        <v>1295</v>
      </c>
      <c r="D152" s="8"/>
      <c r="E152" s="8"/>
      <c r="F152" s="8"/>
      <c r="G152" s="8"/>
      <c r="H152" s="8"/>
      <c r="I152" s="8"/>
      <c r="J152" s="8"/>
      <c r="K152" s="8"/>
      <c r="L152" s="8"/>
      <c r="M152" s="8"/>
      <c r="N152" s="8"/>
      <c r="O152" s="8"/>
      <c r="P152" s="8"/>
      <c r="Q152" s="8"/>
      <c r="R152" s="8"/>
      <c r="S152" s="8"/>
      <c r="T152" s="8"/>
      <c r="U152" s="8"/>
      <c r="V152" s="8"/>
      <c r="W152" s="8"/>
      <c r="X152" s="8"/>
      <c r="Y152" s="8"/>
      <c r="Z152" s="8"/>
    </row>
    <row r="153" spans="1:26" ht="15.75" customHeight="1">
      <c r="A153" s="8"/>
      <c r="B153" s="8"/>
      <c r="C153" s="8" t="s">
        <v>1296</v>
      </c>
      <c r="D153" s="8"/>
      <c r="E153" s="8"/>
      <c r="F153" s="8"/>
      <c r="G153" s="8"/>
      <c r="H153" s="8"/>
      <c r="I153" s="8"/>
      <c r="J153" s="8"/>
      <c r="K153" s="8"/>
      <c r="L153" s="8"/>
      <c r="M153" s="8"/>
      <c r="N153" s="8"/>
      <c r="O153" s="8"/>
      <c r="P153" s="8"/>
      <c r="Q153" s="8"/>
      <c r="R153" s="8"/>
      <c r="S153" s="8"/>
      <c r="T153" s="8"/>
      <c r="U153" s="8"/>
      <c r="V153" s="8"/>
      <c r="W153" s="8"/>
      <c r="X153" s="8"/>
      <c r="Y153" s="8"/>
      <c r="Z153" s="8"/>
    </row>
    <row r="154" spans="1:26" ht="15.75" customHeight="1">
      <c r="A154" s="8"/>
      <c r="B154" s="8"/>
      <c r="C154" s="8" t="s">
        <v>1297</v>
      </c>
      <c r="D154" s="8"/>
      <c r="E154" s="8"/>
      <c r="F154" s="8"/>
      <c r="G154" s="8"/>
      <c r="H154" s="8"/>
      <c r="I154" s="8"/>
      <c r="J154" s="8"/>
      <c r="K154" s="8"/>
      <c r="L154" s="8"/>
      <c r="M154" s="8"/>
      <c r="N154" s="8"/>
      <c r="O154" s="8"/>
      <c r="P154" s="8"/>
      <c r="Q154" s="8"/>
      <c r="R154" s="8"/>
      <c r="S154" s="8"/>
      <c r="T154" s="8"/>
      <c r="U154" s="8"/>
      <c r="V154" s="8"/>
      <c r="W154" s="8"/>
      <c r="X154" s="8"/>
      <c r="Y154" s="8"/>
      <c r="Z154" s="8"/>
    </row>
    <row r="155" spans="1:26" ht="15.75" customHeight="1">
      <c r="A155" s="8"/>
      <c r="B155" s="8"/>
      <c r="C155" s="8" t="s">
        <v>1298</v>
      </c>
      <c r="D155" s="8"/>
      <c r="E155" s="8"/>
      <c r="F155" s="8"/>
      <c r="G155" s="8"/>
      <c r="H155" s="8"/>
      <c r="I155" s="8"/>
      <c r="J155" s="8"/>
      <c r="K155" s="8"/>
      <c r="L155" s="8"/>
      <c r="M155" s="8"/>
      <c r="N155" s="8"/>
      <c r="O155" s="8"/>
      <c r="P155" s="8"/>
      <c r="Q155" s="8"/>
      <c r="R155" s="8"/>
      <c r="S155" s="8"/>
      <c r="T155" s="8"/>
      <c r="U155" s="8"/>
      <c r="V155" s="8"/>
      <c r="W155" s="8"/>
      <c r="X155" s="8"/>
      <c r="Y155" s="8"/>
      <c r="Z155" s="8"/>
    </row>
    <row r="156" spans="1:26" ht="15.75" customHeight="1">
      <c r="A156" s="8"/>
      <c r="B156" s="8"/>
      <c r="C156" s="8" t="s">
        <v>1299</v>
      </c>
      <c r="D156" s="8"/>
      <c r="E156" s="8"/>
      <c r="F156" s="8"/>
      <c r="G156" s="8"/>
      <c r="H156" s="8"/>
      <c r="I156" s="8"/>
      <c r="J156" s="8"/>
      <c r="K156" s="8"/>
      <c r="L156" s="8"/>
      <c r="M156" s="8"/>
      <c r="N156" s="8"/>
      <c r="O156" s="8"/>
      <c r="P156" s="8"/>
      <c r="Q156" s="8"/>
      <c r="R156" s="8"/>
      <c r="S156" s="8"/>
      <c r="T156" s="8"/>
      <c r="U156" s="8"/>
      <c r="V156" s="8"/>
      <c r="W156" s="8"/>
      <c r="X156" s="8"/>
      <c r="Y156" s="8"/>
      <c r="Z156" s="8"/>
    </row>
    <row r="157" spans="1:26" ht="15.75" customHeight="1">
      <c r="A157" s="8"/>
      <c r="B157" s="8"/>
      <c r="C157" s="8" t="s">
        <v>1300</v>
      </c>
      <c r="D157" s="8"/>
      <c r="E157" s="8"/>
      <c r="F157" s="8"/>
      <c r="G157" s="8"/>
      <c r="H157" s="8"/>
      <c r="I157" s="8"/>
      <c r="J157" s="8"/>
      <c r="K157" s="8"/>
      <c r="L157" s="8"/>
      <c r="M157" s="8"/>
      <c r="N157" s="8"/>
      <c r="O157" s="8"/>
      <c r="P157" s="8"/>
      <c r="Q157" s="8"/>
      <c r="R157" s="8"/>
      <c r="S157" s="8"/>
      <c r="T157" s="8"/>
      <c r="U157" s="8"/>
      <c r="V157" s="8"/>
      <c r="W157" s="8"/>
      <c r="X157" s="8"/>
      <c r="Y157" s="8"/>
      <c r="Z157" s="8"/>
    </row>
    <row r="158" spans="1:26" ht="15.75" customHeight="1">
      <c r="A158" s="8"/>
      <c r="B158" s="8"/>
      <c r="C158" s="8" t="s">
        <v>1301</v>
      </c>
      <c r="D158" s="8"/>
      <c r="E158" s="8"/>
      <c r="F158" s="8"/>
      <c r="G158" s="8"/>
      <c r="H158" s="8"/>
      <c r="I158" s="8"/>
      <c r="J158" s="8"/>
      <c r="K158" s="8"/>
      <c r="L158" s="8"/>
      <c r="M158" s="8"/>
      <c r="N158" s="8"/>
      <c r="O158" s="8"/>
      <c r="P158" s="8"/>
      <c r="Q158" s="8"/>
      <c r="R158" s="8"/>
      <c r="S158" s="8"/>
      <c r="T158" s="8"/>
      <c r="U158" s="8"/>
      <c r="V158" s="8"/>
      <c r="W158" s="8"/>
      <c r="X158" s="8"/>
      <c r="Y158" s="8"/>
      <c r="Z158" s="8"/>
    </row>
    <row r="159" spans="1:26" ht="15.75" customHeight="1">
      <c r="A159" s="8"/>
      <c r="B159" s="8"/>
      <c r="C159" s="8" t="s">
        <v>1302</v>
      </c>
      <c r="D159" s="8"/>
      <c r="E159" s="8"/>
      <c r="F159" s="8"/>
      <c r="G159" s="8"/>
      <c r="H159" s="8"/>
      <c r="I159" s="8"/>
      <c r="J159" s="8"/>
      <c r="K159" s="8"/>
      <c r="L159" s="8"/>
      <c r="M159" s="8"/>
      <c r="N159" s="8"/>
      <c r="O159" s="8"/>
      <c r="P159" s="8"/>
      <c r="Q159" s="8"/>
      <c r="R159" s="8"/>
      <c r="S159" s="8"/>
      <c r="T159" s="8"/>
      <c r="U159" s="8"/>
      <c r="V159" s="8"/>
      <c r="W159" s="8"/>
      <c r="X159" s="8"/>
      <c r="Y159" s="8"/>
      <c r="Z159" s="8"/>
    </row>
    <row r="160" spans="1:26" ht="15.75" customHeight="1">
      <c r="A160" s="8"/>
      <c r="B160" s="8"/>
      <c r="C160" s="8" t="s">
        <v>1303</v>
      </c>
      <c r="D160" s="8"/>
      <c r="E160" s="8"/>
      <c r="F160" s="8"/>
      <c r="G160" s="8"/>
      <c r="H160" s="8"/>
      <c r="I160" s="8"/>
      <c r="J160" s="8"/>
      <c r="K160" s="8"/>
      <c r="L160" s="8"/>
      <c r="M160" s="8"/>
      <c r="N160" s="8"/>
      <c r="O160" s="8"/>
      <c r="P160" s="8"/>
      <c r="Q160" s="8"/>
      <c r="R160" s="8"/>
      <c r="S160" s="8"/>
      <c r="T160" s="8"/>
      <c r="U160" s="8"/>
      <c r="V160" s="8"/>
      <c r="W160" s="8"/>
      <c r="X160" s="8"/>
      <c r="Y160" s="8"/>
      <c r="Z160" s="8"/>
    </row>
    <row r="161" spans="1:26" ht="15.75" customHeight="1">
      <c r="A161" s="8"/>
      <c r="B161" s="8"/>
      <c r="C161" s="8" t="s">
        <v>1304</v>
      </c>
      <c r="D161" s="8"/>
      <c r="E161" s="8"/>
      <c r="F161" s="8"/>
      <c r="G161" s="8"/>
      <c r="H161" s="8"/>
      <c r="I161" s="8"/>
      <c r="J161" s="8"/>
      <c r="K161" s="8"/>
      <c r="L161" s="8"/>
      <c r="M161" s="8"/>
      <c r="N161" s="8"/>
      <c r="O161" s="8"/>
      <c r="P161" s="8"/>
      <c r="Q161" s="8"/>
      <c r="R161" s="8"/>
      <c r="S161" s="8"/>
      <c r="T161" s="8"/>
      <c r="U161" s="8"/>
      <c r="V161" s="8"/>
      <c r="W161" s="8"/>
      <c r="X161" s="8"/>
      <c r="Y161" s="8"/>
      <c r="Z161" s="8"/>
    </row>
    <row r="162" spans="1:26" ht="15.75" customHeight="1">
      <c r="A162" s="8"/>
      <c r="B162" s="8"/>
      <c r="C162" s="8" t="s">
        <v>1305</v>
      </c>
      <c r="D162" s="8"/>
      <c r="E162" s="8"/>
      <c r="F162" s="8"/>
      <c r="G162" s="8"/>
      <c r="H162" s="8"/>
      <c r="I162" s="8"/>
      <c r="J162" s="8"/>
      <c r="K162" s="8"/>
      <c r="L162" s="8"/>
      <c r="M162" s="8"/>
      <c r="N162" s="8"/>
      <c r="O162" s="8"/>
      <c r="P162" s="8"/>
      <c r="Q162" s="8"/>
      <c r="R162" s="8"/>
      <c r="S162" s="8"/>
      <c r="T162" s="8"/>
      <c r="U162" s="8"/>
      <c r="V162" s="8"/>
      <c r="W162" s="8"/>
      <c r="X162" s="8"/>
      <c r="Y162" s="8"/>
      <c r="Z162" s="8"/>
    </row>
    <row r="163" spans="1:26" ht="15.75" customHeight="1">
      <c r="A163" s="8"/>
      <c r="B163" s="8"/>
      <c r="C163" s="8" t="s">
        <v>1306</v>
      </c>
      <c r="D163" s="8"/>
      <c r="E163" s="8"/>
      <c r="F163" s="8"/>
      <c r="G163" s="8"/>
      <c r="H163" s="8"/>
      <c r="I163" s="8"/>
      <c r="J163" s="8"/>
      <c r="K163" s="8"/>
      <c r="L163" s="8"/>
      <c r="M163" s="8"/>
      <c r="N163" s="8"/>
      <c r="O163" s="8"/>
      <c r="P163" s="8"/>
      <c r="Q163" s="8"/>
      <c r="R163" s="8"/>
      <c r="S163" s="8"/>
      <c r="T163" s="8"/>
      <c r="U163" s="8"/>
      <c r="V163" s="8"/>
      <c r="W163" s="8"/>
      <c r="X163" s="8"/>
      <c r="Y163" s="8"/>
      <c r="Z163" s="8"/>
    </row>
    <row r="164" spans="1:26" ht="15.75" customHeight="1">
      <c r="A164" s="8"/>
      <c r="B164" s="8"/>
      <c r="C164" s="8" t="s">
        <v>1307</v>
      </c>
      <c r="D164" s="8"/>
      <c r="E164" s="8"/>
      <c r="F164" s="8"/>
      <c r="G164" s="8"/>
      <c r="H164" s="8"/>
      <c r="I164" s="8"/>
      <c r="J164" s="8"/>
      <c r="K164" s="8"/>
      <c r="L164" s="8"/>
      <c r="M164" s="8"/>
      <c r="N164" s="8"/>
      <c r="O164" s="8"/>
      <c r="P164" s="8"/>
      <c r="Q164" s="8"/>
      <c r="R164" s="8"/>
      <c r="S164" s="8"/>
      <c r="T164" s="8"/>
      <c r="U164" s="8"/>
      <c r="V164" s="8"/>
      <c r="W164" s="8"/>
      <c r="X164" s="8"/>
      <c r="Y164" s="8"/>
      <c r="Z164" s="8"/>
    </row>
    <row r="165" spans="1:26" ht="15.75" customHeight="1">
      <c r="A165" s="8"/>
      <c r="B165" s="8"/>
      <c r="C165" s="8" t="s">
        <v>1308</v>
      </c>
      <c r="D165" s="8"/>
      <c r="E165" s="8"/>
      <c r="F165" s="8"/>
      <c r="G165" s="8"/>
      <c r="H165" s="8"/>
      <c r="I165" s="8"/>
      <c r="J165" s="8"/>
      <c r="K165" s="8"/>
      <c r="L165" s="8"/>
      <c r="M165" s="8"/>
      <c r="N165" s="8"/>
      <c r="O165" s="8"/>
      <c r="P165" s="8"/>
      <c r="Q165" s="8"/>
      <c r="R165" s="8"/>
      <c r="S165" s="8"/>
      <c r="T165" s="8"/>
      <c r="U165" s="8"/>
      <c r="V165" s="8"/>
      <c r="W165" s="8"/>
      <c r="X165" s="8"/>
      <c r="Y165" s="8"/>
      <c r="Z165" s="8"/>
    </row>
    <row r="166" spans="1:26" ht="15.75" customHeight="1">
      <c r="A166" s="8"/>
      <c r="B166" s="8"/>
      <c r="C166" s="8" t="s">
        <v>1309</v>
      </c>
      <c r="D166" s="8"/>
      <c r="E166" s="8"/>
      <c r="F166" s="8"/>
      <c r="G166" s="8"/>
      <c r="H166" s="8"/>
      <c r="I166" s="8"/>
      <c r="J166" s="8"/>
      <c r="K166" s="8"/>
      <c r="L166" s="8"/>
      <c r="M166" s="8"/>
      <c r="N166" s="8"/>
      <c r="O166" s="8"/>
      <c r="P166" s="8"/>
      <c r="Q166" s="8"/>
      <c r="R166" s="8"/>
      <c r="S166" s="8"/>
      <c r="T166" s="8"/>
      <c r="U166" s="8"/>
      <c r="V166" s="8"/>
      <c r="W166" s="8"/>
      <c r="X166" s="8"/>
      <c r="Y166" s="8"/>
      <c r="Z166" s="8"/>
    </row>
    <row r="167" spans="1:26" ht="15.75" customHeight="1">
      <c r="A167" s="8"/>
      <c r="B167" s="8"/>
      <c r="C167" s="8" t="s">
        <v>1310</v>
      </c>
      <c r="D167" s="8"/>
      <c r="E167" s="8"/>
      <c r="F167" s="8"/>
      <c r="G167" s="8"/>
      <c r="H167" s="8"/>
      <c r="I167" s="8"/>
      <c r="J167" s="8"/>
      <c r="K167" s="8"/>
      <c r="L167" s="8"/>
      <c r="M167" s="8"/>
      <c r="N167" s="8"/>
      <c r="O167" s="8"/>
      <c r="P167" s="8"/>
      <c r="Q167" s="8"/>
      <c r="R167" s="8"/>
      <c r="S167" s="8"/>
      <c r="T167" s="8"/>
      <c r="U167" s="8"/>
      <c r="V167" s="8"/>
      <c r="W167" s="8"/>
      <c r="X167" s="8"/>
      <c r="Y167" s="8"/>
      <c r="Z167" s="8"/>
    </row>
    <row r="168" spans="1:26" ht="15.75" customHeight="1">
      <c r="A168" s="8"/>
      <c r="B168" s="8"/>
      <c r="C168" s="8" t="s">
        <v>1196</v>
      </c>
      <c r="D168" s="8"/>
      <c r="E168" s="8"/>
      <c r="F168" s="8"/>
      <c r="G168" s="8"/>
      <c r="H168" s="8"/>
      <c r="I168" s="8"/>
      <c r="J168" s="8"/>
      <c r="K168" s="8"/>
      <c r="L168" s="8"/>
      <c r="M168" s="8"/>
      <c r="N168" s="8"/>
      <c r="O168" s="8"/>
      <c r="P168" s="8"/>
      <c r="Q168" s="8"/>
      <c r="R168" s="8"/>
      <c r="S168" s="8"/>
      <c r="T168" s="8"/>
      <c r="U168" s="8"/>
      <c r="V168" s="8"/>
      <c r="W168" s="8"/>
      <c r="X168" s="8"/>
      <c r="Y168" s="8"/>
      <c r="Z168" s="8"/>
    </row>
    <row r="169" spans="1:26" ht="15.75" customHeight="1">
      <c r="A169" s="8"/>
      <c r="B169" s="8"/>
      <c r="C169" s="8" t="s">
        <v>1311</v>
      </c>
      <c r="D169" s="8"/>
      <c r="E169" s="8"/>
      <c r="F169" s="8"/>
      <c r="G169" s="8"/>
      <c r="H169" s="8"/>
      <c r="I169" s="8"/>
      <c r="J169" s="8"/>
      <c r="K169" s="8"/>
      <c r="L169" s="8"/>
      <c r="M169" s="8"/>
      <c r="N169" s="8"/>
      <c r="O169" s="8"/>
      <c r="P169" s="8"/>
      <c r="Q169" s="8"/>
      <c r="R169" s="8"/>
      <c r="S169" s="8"/>
      <c r="T169" s="8"/>
      <c r="U169" s="8"/>
      <c r="V169" s="8"/>
      <c r="W169" s="8"/>
      <c r="X169" s="8"/>
      <c r="Y169" s="8"/>
      <c r="Z169" s="8"/>
    </row>
    <row r="170" spans="1:26" ht="15.75" customHeight="1">
      <c r="A170" s="8"/>
      <c r="B170" s="8"/>
      <c r="C170" s="8" t="s">
        <v>1312</v>
      </c>
      <c r="D170" s="8"/>
      <c r="E170" s="8"/>
      <c r="F170" s="8"/>
      <c r="G170" s="8"/>
      <c r="H170" s="8"/>
      <c r="I170" s="8"/>
      <c r="J170" s="8"/>
      <c r="K170" s="8"/>
      <c r="L170" s="8"/>
      <c r="M170" s="8"/>
      <c r="N170" s="8"/>
      <c r="O170" s="8"/>
      <c r="P170" s="8"/>
      <c r="Q170" s="8"/>
      <c r="R170" s="8"/>
      <c r="S170" s="8"/>
      <c r="T170" s="8"/>
      <c r="U170" s="8"/>
      <c r="V170" s="8"/>
      <c r="W170" s="8"/>
      <c r="X170" s="8"/>
      <c r="Y170" s="8"/>
      <c r="Z170" s="8"/>
    </row>
    <row r="171" spans="1:26" ht="15.75" customHeight="1">
      <c r="A171" s="8"/>
      <c r="B171" s="8"/>
      <c r="C171" s="8" t="s">
        <v>1313</v>
      </c>
      <c r="D171" s="8"/>
      <c r="E171" s="8"/>
      <c r="F171" s="8"/>
      <c r="G171" s="8"/>
      <c r="H171" s="8"/>
      <c r="I171" s="8"/>
      <c r="J171" s="8"/>
      <c r="K171" s="8"/>
      <c r="L171" s="8"/>
      <c r="M171" s="8"/>
      <c r="N171" s="8"/>
      <c r="O171" s="8"/>
      <c r="P171" s="8"/>
      <c r="Q171" s="8"/>
      <c r="R171" s="8"/>
      <c r="S171" s="8"/>
      <c r="T171" s="8"/>
      <c r="U171" s="8"/>
      <c r="V171" s="8"/>
      <c r="W171" s="8"/>
      <c r="X171" s="8"/>
      <c r="Y171" s="8"/>
      <c r="Z171" s="8"/>
    </row>
    <row r="172" spans="1:26" ht="15.75" customHeight="1">
      <c r="A172" s="8"/>
      <c r="B172" s="8"/>
      <c r="C172" s="8" t="s">
        <v>1198</v>
      </c>
      <c r="D172" s="8"/>
      <c r="E172" s="8"/>
      <c r="F172" s="8"/>
      <c r="G172" s="8"/>
      <c r="H172" s="8"/>
      <c r="I172" s="8"/>
      <c r="J172" s="8"/>
      <c r="K172" s="8"/>
      <c r="L172" s="8"/>
      <c r="M172" s="8"/>
      <c r="N172" s="8"/>
      <c r="O172" s="8"/>
      <c r="P172" s="8"/>
      <c r="Q172" s="8"/>
      <c r="R172" s="8"/>
      <c r="S172" s="8"/>
      <c r="T172" s="8"/>
      <c r="U172" s="8"/>
      <c r="V172" s="8"/>
      <c r="W172" s="8"/>
      <c r="X172" s="8"/>
      <c r="Y172" s="8"/>
      <c r="Z172" s="8"/>
    </row>
    <row r="173" spans="1:26" ht="15.75" customHeight="1">
      <c r="A173" s="8"/>
      <c r="B173" s="8"/>
      <c r="C173" s="8" t="s">
        <v>1314</v>
      </c>
      <c r="D173" s="8"/>
      <c r="E173" s="8"/>
      <c r="F173" s="8"/>
      <c r="G173" s="8"/>
      <c r="H173" s="8"/>
      <c r="I173" s="8"/>
      <c r="J173" s="8"/>
      <c r="K173" s="8"/>
      <c r="L173" s="8"/>
      <c r="M173" s="8"/>
      <c r="N173" s="8"/>
      <c r="O173" s="8"/>
      <c r="P173" s="8"/>
      <c r="Q173" s="8"/>
      <c r="R173" s="8"/>
      <c r="S173" s="8"/>
      <c r="T173" s="8"/>
      <c r="U173" s="8"/>
      <c r="V173" s="8"/>
      <c r="W173" s="8"/>
      <c r="X173" s="8"/>
      <c r="Y173" s="8"/>
      <c r="Z173" s="8"/>
    </row>
    <row r="174" spans="1:26" ht="15.75" customHeight="1">
      <c r="A174" s="8"/>
      <c r="B174" s="8"/>
      <c r="C174" s="8" t="s">
        <v>1315</v>
      </c>
      <c r="D174" s="8"/>
      <c r="E174" s="8"/>
      <c r="F174" s="8"/>
      <c r="G174" s="8"/>
      <c r="H174" s="8"/>
      <c r="I174" s="8"/>
      <c r="J174" s="8"/>
      <c r="K174" s="8"/>
      <c r="L174" s="8"/>
      <c r="M174" s="8"/>
      <c r="N174" s="8"/>
      <c r="O174" s="8"/>
      <c r="P174" s="8"/>
      <c r="Q174" s="8"/>
      <c r="R174" s="8"/>
      <c r="S174" s="8"/>
      <c r="T174" s="8"/>
      <c r="U174" s="8"/>
      <c r="V174" s="8"/>
      <c r="W174" s="8"/>
      <c r="X174" s="8"/>
      <c r="Y174" s="8"/>
      <c r="Z174" s="8"/>
    </row>
    <row r="175" spans="1:26" ht="15.75" customHeight="1">
      <c r="A175" s="8"/>
      <c r="B175" s="8"/>
      <c r="C175" s="8" t="s">
        <v>1316</v>
      </c>
      <c r="D175" s="8"/>
      <c r="E175" s="8"/>
      <c r="F175" s="8"/>
      <c r="G175" s="8"/>
      <c r="H175" s="8"/>
      <c r="I175" s="8"/>
      <c r="J175" s="8"/>
      <c r="K175" s="8"/>
      <c r="L175" s="8"/>
      <c r="M175" s="8"/>
      <c r="N175" s="8"/>
      <c r="O175" s="8"/>
      <c r="P175" s="8"/>
      <c r="Q175" s="8"/>
      <c r="R175" s="8"/>
      <c r="S175" s="8"/>
      <c r="T175" s="8"/>
      <c r="U175" s="8"/>
      <c r="V175" s="8"/>
      <c r="W175" s="8"/>
      <c r="X175" s="8"/>
      <c r="Y175" s="8"/>
      <c r="Z175" s="8"/>
    </row>
    <row r="176" spans="1:26" ht="15.75" customHeight="1">
      <c r="A176" s="8"/>
      <c r="B176" s="8"/>
      <c r="C176" s="8" t="s">
        <v>1317</v>
      </c>
      <c r="D176" s="8"/>
      <c r="E176" s="8"/>
      <c r="F176" s="8"/>
      <c r="G176" s="8"/>
      <c r="H176" s="8"/>
      <c r="I176" s="8"/>
      <c r="J176" s="8"/>
      <c r="K176" s="8"/>
      <c r="L176" s="8"/>
      <c r="M176" s="8"/>
      <c r="N176" s="8"/>
      <c r="O176" s="8"/>
      <c r="P176" s="8"/>
      <c r="Q176" s="8"/>
      <c r="R176" s="8"/>
      <c r="S176" s="8"/>
      <c r="T176" s="8"/>
      <c r="U176" s="8"/>
      <c r="V176" s="8"/>
      <c r="W176" s="8"/>
      <c r="X176" s="8"/>
      <c r="Y176" s="8"/>
      <c r="Z176" s="8"/>
    </row>
    <row r="177" spans="1:26" ht="15.75" customHeight="1">
      <c r="A177" s="8"/>
      <c r="B177" s="8"/>
      <c r="C177" s="8" t="s">
        <v>1318</v>
      </c>
      <c r="D177" s="8"/>
      <c r="E177" s="8"/>
      <c r="F177" s="8"/>
      <c r="G177" s="8"/>
      <c r="H177" s="8"/>
      <c r="I177" s="8"/>
      <c r="J177" s="8"/>
      <c r="K177" s="8"/>
      <c r="L177" s="8"/>
      <c r="M177" s="8"/>
      <c r="N177" s="8"/>
      <c r="O177" s="8"/>
      <c r="P177" s="8"/>
      <c r="Q177" s="8"/>
      <c r="R177" s="8"/>
      <c r="S177" s="8"/>
      <c r="T177" s="8"/>
      <c r="U177" s="8"/>
      <c r="V177" s="8"/>
      <c r="W177" s="8"/>
      <c r="X177" s="8"/>
      <c r="Y177" s="8"/>
      <c r="Z177" s="8"/>
    </row>
    <row r="178" spans="1:26" ht="15.75" customHeight="1">
      <c r="A178" s="8"/>
      <c r="B178" s="8"/>
      <c r="C178" s="8" t="s">
        <v>1319</v>
      </c>
      <c r="D178" s="8"/>
      <c r="E178" s="8"/>
      <c r="F178" s="8"/>
      <c r="G178" s="8"/>
      <c r="H178" s="8"/>
      <c r="I178" s="8"/>
      <c r="J178" s="8"/>
      <c r="K178" s="8"/>
      <c r="L178" s="8"/>
      <c r="M178" s="8"/>
      <c r="N178" s="8"/>
      <c r="O178" s="8"/>
      <c r="P178" s="8"/>
      <c r="Q178" s="8"/>
      <c r="R178" s="8"/>
      <c r="S178" s="8"/>
      <c r="T178" s="8"/>
      <c r="U178" s="8"/>
      <c r="V178" s="8"/>
      <c r="W178" s="8"/>
      <c r="X178" s="8"/>
      <c r="Y178" s="8"/>
      <c r="Z178" s="8"/>
    </row>
    <row r="179" spans="1:26" ht="15.75" customHeight="1">
      <c r="A179" s="8"/>
      <c r="B179" s="8"/>
      <c r="C179" s="8" t="s">
        <v>1320</v>
      </c>
      <c r="D179" s="8"/>
      <c r="E179" s="8"/>
      <c r="F179" s="8"/>
      <c r="G179" s="8"/>
      <c r="H179" s="8"/>
      <c r="I179" s="8"/>
      <c r="J179" s="8"/>
      <c r="K179" s="8"/>
      <c r="L179" s="8"/>
      <c r="M179" s="8"/>
      <c r="N179" s="8"/>
      <c r="O179" s="8"/>
      <c r="P179" s="8"/>
      <c r="Q179" s="8"/>
      <c r="R179" s="8"/>
      <c r="S179" s="8"/>
      <c r="T179" s="8"/>
      <c r="U179" s="8"/>
      <c r="V179" s="8"/>
      <c r="W179" s="8"/>
      <c r="X179" s="8"/>
      <c r="Y179" s="8"/>
      <c r="Z179" s="8"/>
    </row>
    <row r="180" spans="1:26" ht="15.75" customHeight="1">
      <c r="A180" s="8"/>
      <c r="B180" s="8"/>
      <c r="C180" s="8" t="s">
        <v>1321</v>
      </c>
      <c r="D180" s="8"/>
      <c r="E180" s="8"/>
      <c r="F180" s="8"/>
      <c r="G180" s="8"/>
      <c r="H180" s="8"/>
      <c r="I180" s="8"/>
      <c r="J180" s="8"/>
      <c r="K180" s="8"/>
      <c r="L180" s="8"/>
      <c r="M180" s="8"/>
      <c r="N180" s="8"/>
      <c r="O180" s="8"/>
      <c r="P180" s="8"/>
      <c r="Q180" s="8"/>
      <c r="R180" s="8"/>
      <c r="S180" s="8"/>
      <c r="T180" s="8"/>
      <c r="U180" s="8"/>
      <c r="V180" s="8"/>
      <c r="W180" s="8"/>
      <c r="X180" s="8"/>
      <c r="Y180" s="8"/>
      <c r="Z180" s="8"/>
    </row>
    <row r="181" spans="1:26" ht="15.75" customHeight="1">
      <c r="A181" s="8"/>
      <c r="B181" s="8"/>
      <c r="C181" s="8" t="s">
        <v>1322</v>
      </c>
      <c r="D181" s="8"/>
      <c r="E181" s="8"/>
      <c r="F181" s="8"/>
      <c r="G181" s="8"/>
      <c r="H181" s="8"/>
      <c r="I181" s="8"/>
      <c r="J181" s="8"/>
      <c r="K181" s="8"/>
      <c r="L181" s="8"/>
      <c r="M181" s="8"/>
      <c r="N181" s="8"/>
      <c r="O181" s="8"/>
      <c r="P181" s="8"/>
      <c r="Q181" s="8"/>
      <c r="R181" s="8"/>
      <c r="S181" s="8"/>
      <c r="T181" s="8"/>
      <c r="U181" s="8"/>
      <c r="V181" s="8"/>
      <c r="W181" s="8"/>
      <c r="X181" s="8"/>
      <c r="Y181" s="8"/>
      <c r="Z181" s="8"/>
    </row>
    <row r="182" spans="1:26" ht="15.75" customHeight="1">
      <c r="A182" s="8"/>
      <c r="B182" s="8"/>
      <c r="C182" s="8" t="s">
        <v>1179</v>
      </c>
      <c r="D182" s="8"/>
      <c r="E182" s="8"/>
      <c r="F182" s="8"/>
      <c r="G182" s="8"/>
      <c r="H182" s="8"/>
      <c r="I182" s="8"/>
      <c r="J182" s="8"/>
      <c r="K182" s="8"/>
      <c r="L182" s="8"/>
      <c r="M182" s="8"/>
      <c r="N182" s="8"/>
      <c r="O182" s="8"/>
      <c r="P182" s="8"/>
      <c r="Q182" s="8"/>
      <c r="R182" s="8"/>
      <c r="S182" s="8"/>
      <c r="T182" s="8"/>
      <c r="U182" s="8"/>
      <c r="V182" s="8"/>
      <c r="W182" s="8"/>
      <c r="X182" s="8"/>
      <c r="Y182" s="8"/>
      <c r="Z182" s="8"/>
    </row>
    <row r="183" spans="1:26" ht="15.75" customHeight="1">
      <c r="A183" s="8"/>
      <c r="B183" s="8"/>
      <c r="C183" s="8" t="s">
        <v>1323</v>
      </c>
      <c r="D183" s="8"/>
      <c r="E183" s="8"/>
      <c r="F183" s="8"/>
      <c r="G183" s="8"/>
      <c r="H183" s="8"/>
      <c r="I183" s="8"/>
      <c r="J183" s="8"/>
      <c r="K183" s="8"/>
      <c r="L183" s="8"/>
      <c r="M183" s="8"/>
      <c r="N183" s="8"/>
      <c r="O183" s="8"/>
      <c r="P183" s="8"/>
      <c r="Q183" s="8"/>
      <c r="R183" s="8"/>
      <c r="S183" s="8"/>
      <c r="T183" s="8"/>
      <c r="U183" s="8"/>
      <c r="V183" s="8"/>
      <c r="W183" s="8"/>
      <c r="X183" s="8"/>
      <c r="Y183" s="8"/>
      <c r="Z183" s="8"/>
    </row>
    <row r="184" spans="1:26" ht="15.75" customHeight="1">
      <c r="A184" s="8"/>
      <c r="B184" s="8"/>
      <c r="C184" s="8" t="s">
        <v>1324</v>
      </c>
      <c r="D184" s="8"/>
      <c r="E184" s="8"/>
      <c r="F184" s="8"/>
      <c r="G184" s="8"/>
      <c r="H184" s="8"/>
      <c r="I184" s="8"/>
      <c r="J184" s="8"/>
      <c r="K184" s="8"/>
      <c r="L184" s="8"/>
      <c r="M184" s="8"/>
      <c r="N184" s="8"/>
      <c r="O184" s="8"/>
      <c r="P184" s="8"/>
      <c r="Q184" s="8"/>
      <c r="R184" s="8"/>
      <c r="S184" s="8"/>
      <c r="T184" s="8"/>
      <c r="U184" s="8"/>
      <c r="V184" s="8"/>
      <c r="W184" s="8"/>
      <c r="X184" s="8"/>
      <c r="Y184" s="8"/>
      <c r="Z184" s="8"/>
    </row>
    <row r="185" spans="1:26" ht="15.75" customHeight="1">
      <c r="A185" s="8"/>
      <c r="B185" s="8"/>
      <c r="C185" s="8" t="s">
        <v>1325</v>
      </c>
      <c r="D185" s="8"/>
      <c r="E185" s="8"/>
      <c r="F185" s="8"/>
      <c r="G185" s="8"/>
      <c r="H185" s="8"/>
      <c r="I185" s="8"/>
      <c r="J185" s="8"/>
      <c r="K185" s="8"/>
      <c r="L185" s="8"/>
      <c r="M185" s="8"/>
      <c r="N185" s="8"/>
      <c r="O185" s="8"/>
      <c r="P185" s="8"/>
      <c r="Q185" s="8"/>
      <c r="R185" s="8"/>
      <c r="S185" s="8"/>
      <c r="T185" s="8"/>
      <c r="U185" s="8"/>
      <c r="V185" s="8"/>
      <c r="W185" s="8"/>
      <c r="X185" s="8"/>
      <c r="Y185" s="8"/>
      <c r="Z185" s="8"/>
    </row>
    <row r="186" spans="1:26" ht="15.75" customHeight="1">
      <c r="A186" s="8"/>
      <c r="B186" s="8"/>
      <c r="C186" s="8" t="s">
        <v>1326</v>
      </c>
      <c r="D186" s="8"/>
      <c r="E186" s="8"/>
      <c r="F186" s="8"/>
      <c r="G186" s="8"/>
      <c r="H186" s="8"/>
      <c r="I186" s="8"/>
      <c r="J186" s="8"/>
      <c r="K186" s="8"/>
      <c r="L186" s="8"/>
      <c r="M186" s="8"/>
      <c r="N186" s="8"/>
      <c r="O186" s="8"/>
      <c r="P186" s="8"/>
      <c r="Q186" s="8"/>
      <c r="R186" s="8"/>
      <c r="S186" s="8"/>
      <c r="T186" s="8"/>
      <c r="U186" s="8"/>
      <c r="V186" s="8"/>
      <c r="W186" s="8"/>
      <c r="X186" s="8"/>
      <c r="Y186" s="8"/>
      <c r="Z186" s="8"/>
    </row>
    <row r="187" spans="1:26" ht="15.75" customHeight="1">
      <c r="A187" s="8"/>
      <c r="B187" s="8"/>
      <c r="C187" s="8" t="s">
        <v>1327</v>
      </c>
      <c r="D187" s="8"/>
      <c r="E187" s="8"/>
      <c r="F187" s="8"/>
      <c r="G187" s="8"/>
      <c r="H187" s="8"/>
      <c r="I187" s="8"/>
      <c r="J187" s="8"/>
      <c r="K187" s="8"/>
      <c r="L187" s="8"/>
      <c r="M187" s="8"/>
      <c r="N187" s="8"/>
      <c r="O187" s="8"/>
      <c r="P187" s="8"/>
      <c r="Q187" s="8"/>
      <c r="R187" s="8"/>
      <c r="S187" s="8"/>
      <c r="T187" s="8"/>
      <c r="U187" s="8"/>
      <c r="V187" s="8"/>
      <c r="W187" s="8"/>
      <c r="X187" s="8"/>
      <c r="Y187" s="8"/>
      <c r="Z187" s="8"/>
    </row>
    <row r="188" spans="1:26" ht="15.75" customHeight="1">
      <c r="A188" s="8"/>
      <c r="B188" s="8"/>
      <c r="C188" s="8" t="s">
        <v>1328</v>
      </c>
      <c r="D188" s="8"/>
      <c r="E188" s="8"/>
      <c r="F188" s="8"/>
      <c r="G188" s="8"/>
      <c r="H188" s="8"/>
      <c r="I188" s="8"/>
      <c r="J188" s="8"/>
      <c r="K188" s="8"/>
      <c r="L188" s="8"/>
      <c r="M188" s="8"/>
      <c r="N188" s="8"/>
      <c r="O188" s="8"/>
      <c r="P188" s="8"/>
      <c r="Q188" s="8"/>
      <c r="R188" s="8"/>
      <c r="S188" s="8"/>
      <c r="T188" s="8"/>
      <c r="U188" s="8"/>
      <c r="V188" s="8"/>
      <c r="W188" s="8"/>
      <c r="X188" s="8"/>
      <c r="Y188" s="8"/>
      <c r="Z188" s="8"/>
    </row>
    <row r="189" spans="1:26" ht="15.75" customHeight="1">
      <c r="A189" s="8"/>
      <c r="B189" s="8"/>
      <c r="C189" s="8" t="s">
        <v>1329</v>
      </c>
      <c r="D189" s="8"/>
      <c r="E189" s="8"/>
      <c r="F189" s="8"/>
      <c r="G189" s="8"/>
      <c r="H189" s="8"/>
      <c r="I189" s="8"/>
      <c r="J189" s="8"/>
      <c r="K189" s="8"/>
      <c r="L189" s="8"/>
      <c r="M189" s="8"/>
      <c r="N189" s="8"/>
      <c r="O189" s="8"/>
      <c r="P189" s="8"/>
      <c r="Q189" s="8"/>
      <c r="R189" s="8"/>
      <c r="S189" s="8"/>
      <c r="T189" s="8"/>
      <c r="U189" s="8"/>
      <c r="V189" s="8"/>
      <c r="W189" s="8"/>
      <c r="X189" s="8"/>
      <c r="Y189" s="8"/>
      <c r="Z189" s="8"/>
    </row>
    <row r="190" spans="1:26" ht="15.75" customHeight="1">
      <c r="A190" s="8"/>
      <c r="B190" s="8"/>
      <c r="C190" s="8" t="s">
        <v>1330</v>
      </c>
      <c r="D190" s="8"/>
      <c r="E190" s="8"/>
      <c r="F190" s="8"/>
      <c r="G190" s="8"/>
      <c r="H190" s="8"/>
      <c r="I190" s="8"/>
      <c r="J190" s="8"/>
      <c r="K190" s="8"/>
      <c r="L190" s="8"/>
      <c r="M190" s="8"/>
      <c r="N190" s="8"/>
      <c r="O190" s="8"/>
      <c r="P190" s="8"/>
      <c r="Q190" s="8"/>
      <c r="R190" s="8"/>
      <c r="S190" s="8"/>
      <c r="T190" s="8"/>
      <c r="U190" s="8"/>
      <c r="V190" s="8"/>
      <c r="W190" s="8"/>
      <c r="X190" s="8"/>
      <c r="Y190" s="8"/>
      <c r="Z190" s="8"/>
    </row>
    <row r="191" spans="1:26" ht="15.75" customHeight="1">
      <c r="A191" s="8"/>
      <c r="B191" s="8"/>
      <c r="C191" s="8" t="s">
        <v>1331</v>
      </c>
      <c r="D191" s="8"/>
      <c r="E191" s="8"/>
      <c r="F191" s="8"/>
      <c r="G191" s="8"/>
      <c r="H191" s="8"/>
      <c r="I191" s="8"/>
      <c r="J191" s="8"/>
      <c r="K191" s="8"/>
      <c r="L191" s="8"/>
      <c r="M191" s="8"/>
      <c r="N191" s="8"/>
      <c r="O191" s="8"/>
      <c r="P191" s="8"/>
      <c r="Q191" s="8"/>
      <c r="R191" s="8"/>
      <c r="S191" s="8"/>
      <c r="T191" s="8"/>
      <c r="U191" s="8"/>
      <c r="V191" s="8"/>
      <c r="W191" s="8"/>
      <c r="X191" s="8"/>
      <c r="Y191" s="8"/>
      <c r="Z191" s="8"/>
    </row>
    <row r="192" spans="1:26" ht="15.75" customHeight="1">
      <c r="A192" s="8"/>
      <c r="B192" s="8"/>
      <c r="C192" s="8" t="s">
        <v>1332</v>
      </c>
      <c r="D192" s="8"/>
      <c r="E192" s="8"/>
      <c r="F192" s="8"/>
      <c r="G192" s="8"/>
      <c r="H192" s="8"/>
      <c r="I192" s="8"/>
      <c r="J192" s="8"/>
      <c r="K192" s="8"/>
      <c r="L192" s="8"/>
      <c r="M192" s="8"/>
      <c r="N192" s="8"/>
      <c r="O192" s="8"/>
      <c r="P192" s="8"/>
      <c r="Q192" s="8"/>
      <c r="R192" s="8"/>
      <c r="S192" s="8"/>
      <c r="T192" s="8"/>
      <c r="U192" s="8"/>
      <c r="V192" s="8"/>
      <c r="W192" s="8"/>
      <c r="X192" s="8"/>
      <c r="Y192" s="8"/>
      <c r="Z192" s="8"/>
    </row>
    <row r="193" spans="1:26" ht="15.75" customHeight="1">
      <c r="A193" s="8"/>
      <c r="B193" s="8"/>
      <c r="C193" s="8" t="s">
        <v>1333</v>
      </c>
      <c r="D193" s="8"/>
      <c r="E193" s="8"/>
      <c r="F193" s="8"/>
      <c r="G193" s="8"/>
      <c r="H193" s="8"/>
      <c r="I193" s="8"/>
      <c r="J193" s="8"/>
      <c r="K193" s="8"/>
      <c r="L193" s="8"/>
      <c r="M193" s="8"/>
      <c r="N193" s="8"/>
      <c r="O193" s="8"/>
      <c r="P193" s="8"/>
      <c r="Q193" s="8"/>
      <c r="R193" s="8"/>
      <c r="S193" s="8"/>
      <c r="T193" s="8"/>
      <c r="U193" s="8"/>
      <c r="V193" s="8"/>
      <c r="W193" s="8"/>
      <c r="X193" s="8"/>
      <c r="Y193" s="8"/>
      <c r="Z193" s="8"/>
    </row>
    <row r="194" spans="1:26" ht="15.75" customHeight="1">
      <c r="A194" s="8"/>
      <c r="B194" s="8"/>
      <c r="C194" s="8" t="s">
        <v>1334</v>
      </c>
      <c r="D194" s="8"/>
      <c r="E194" s="8"/>
      <c r="F194" s="8"/>
      <c r="G194" s="8"/>
      <c r="H194" s="8"/>
      <c r="I194" s="8"/>
      <c r="J194" s="8"/>
      <c r="K194" s="8"/>
      <c r="L194" s="8"/>
      <c r="M194" s="8"/>
      <c r="N194" s="8"/>
      <c r="O194" s="8"/>
      <c r="P194" s="8"/>
      <c r="Q194" s="8"/>
      <c r="R194" s="8"/>
      <c r="S194" s="8"/>
      <c r="T194" s="8"/>
      <c r="U194" s="8"/>
      <c r="V194" s="8"/>
      <c r="W194" s="8"/>
      <c r="X194" s="8"/>
      <c r="Y194" s="8"/>
      <c r="Z194" s="8"/>
    </row>
    <row r="195" spans="1:26" ht="15.75" customHeight="1">
      <c r="A195" s="8"/>
      <c r="B195" s="8"/>
      <c r="C195" s="8" t="s">
        <v>1335</v>
      </c>
      <c r="D195" s="8"/>
      <c r="E195" s="8"/>
      <c r="F195" s="8"/>
      <c r="G195" s="8"/>
      <c r="H195" s="8"/>
      <c r="I195" s="8"/>
      <c r="J195" s="8"/>
      <c r="K195" s="8"/>
      <c r="L195" s="8"/>
      <c r="M195" s="8"/>
      <c r="N195" s="8"/>
      <c r="O195" s="8"/>
      <c r="P195" s="8"/>
      <c r="Q195" s="8"/>
      <c r="R195" s="8"/>
      <c r="S195" s="8"/>
      <c r="T195" s="8"/>
      <c r="U195" s="8"/>
      <c r="V195" s="8"/>
      <c r="W195" s="8"/>
      <c r="X195" s="8"/>
      <c r="Y195" s="8"/>
      <c r="Z195" s="8"/>
    </row>
    <row r="196" spans="1:26" ht="15.75" customHeight="1">
      <c r="A196" s="8"/>
      <c r="B196" s="8"/>
      <c r="C196" s="8" t="s">
        <v>1336</v>
      </c>
      <c r="D196" s="8"/>
      <c r="E196" s="8"/>
      <c r="F196" s="8"/>
      <c r="G196" s="8"/>
      <c r="H196" s="8"/>
      <c r="I196" s="8"/>
      <c r="J196" s="8"/>
      <c r="K196" s="8"/>
      <c r="L196" s="8"/>
      <c r="M196" s="8"/>
      <c r="N196" s="8"/>
      <c r="O196" s="8"/>
      <c r="P196" s="8"/>
      <c r="Q196" s="8"/>
      <c r="R196" s="8"/>
      <c r="S196" s="8"/>
      <c r="T196" s="8"/>
      <c r="U196" s="8"/>
      <c r="V196" s="8"/>
      <c r="W196" s="8"/>
      <c r="X196" s="8"/>
      <c r="Y196" s="8"/>
      <c r="Z196" s="8"/>
    </row>
    <row r="197" spans="1:26" ht="15.75" customHeight="1">
      <c r="A197" s="8"/>
      <c r="B197" s="8"/>
      <c r="C197" s="8" t="s">
        <v>1337</v>
      </c>
      <c r="D197" s="8"/>
      <c r="E197" s="8"/>
      <c r="F197" s="8"/>
      <c r="G197" s="8"/>
      <c r="H197" s="8"/>
      <c r="I197" s="8"/>
      <c r="J197" s="8"/>
      <c r="K197" s="8"/>
      <c r="L197" s="8"/>
      <c r="M197" s="8"/>
      <c r="N197" s="8"/>
      <c r="O197" s="8"/>
      <c r="P197" s="8"/>
      <c r="Q197" s="8"/>
      <c r="R197" s="8"/>
      <c r="S197" s="8"/>
      <c r="T197" s="8"/>
      <c r="U197" s="8"/>
      <c r="V197" s="8"/>
      <c r="W197" s="8"/>
      <c r="X197" s="8"/>
      <c r="Y197" s="8"/>
      <c r="Z197" s="8"/>
    </row>
    <row r="198" spans="1:26" ht="15.75" customHeight="1">
      <c r="A198" s="8"/>
      <c r="B198" s="8"/>
      <c r="C198" s="8" t="s">
        <v>1338</v>
      </c>
      <c r="D198" s="8"/>
      <c r="E198" s="8"/>
      <c r="F198" s="8"/>
      <c r="G198" s="8"/>
      <c r="H198" s="8"/>
      <c r="I198" s="8"/>
      <c r="J198" s="8"/>
      <c r="K198" s="8"/>
      <c r="L198" s="8"/>
      <c r="M198" s="8"/>
      <c r="N198" s="8"/>
      <c r="O198" s="8"/>
      <c r="P198" s="8"/>
      <c r="Q198" s="8"/>
      <c r="R198" s="8"/>
      <c r="S198" s="8"/>
      <c r="T198" s="8"/>
      <c r="U198" s="8"/>
      <c r="V198" s="8"/>
      <c r="W198" s="8"/>
      <c r="X198" s="8"/>
      <c r="Y198" s="8"/>
      <c r="Z198" s="8"/>
    </row>
    <row r="199" spans="1:26" ht="15.75" customHeight="1">
      <c r="A199" s="8"/>
      <c r="B199" s="8"/>
      <c r="C199" s="8" t="s">
        <v>1339</v>
      </c>
      <c r="D199" s="8"/>
      <c r="E199" s="8"/>
      <c r="F199" s="8"/>
      <c r="G199" s="8"/>
      <c r="H199" s="8"/>
      <c r="I199" s="8"/>
      <c r="J199" s="8"/>
      <c r="K199" s="8"/>
      <c r="L199" s="8"/>
      <c r="M199" s="8"/>
      <c r="N199" s="8"/>
      <c r="O199" s="8"/>
      <c r="P199" s="8"/>
      <c r="Q199" s="8"/>
      <c r="R199" s="8"/>
      <c r="S199" s="8"/>
      <c r="T199" s="8"/>
      <c r="U199" s="8"/>
      <c r="V199" s="8"/>
      <c r="W199" s="8"/>
      <c r="X199" s="8"/>
      <c r="Y199" s="8"/>
      <c r="Z199" s="8"/>
    </row>
    <row r="200" spans="1:26" ht="15.75" customHeight="1">
      <c r="A200" s="8"/>
      <c r="B200" s="8"/>
      <c r="C200" s="8" t="s">
        <v>1340</v>
      </c>
      <c r="D200" s="8"/>
      <c r="E200" s="8"/>
      <c r="F200" s="8"/>
      <c r="G200" s="8"/>
      <c r="H200" s="8"/>
      <c r="I200" s="8"/>
      <c r="J200" s="8"/>
      <c r="K200" s="8"/>
      <c r="L200" s="8"/>
      <c r="M200" s="8"/>
      <c r="N200" s="8"/>
      <c r="O200" s="8"/>
      <c r="P200" s="8"/>
      <c r="Q200" s="8"/>
      <c r="R200" s="8"/>
      <c r="S200" s="8"/>
      <c r="T200" s="8"/>
      <c r="U200" s="8"/>
      <c r="V200" s="8"/>
      <c r="W200" s="8"/>
      <c r="X200" s="8"/>
      <c r="Y200" s="8"/>
      <c r="Z200" s="8"/>
    </row>
    <row r="201" spans="1:26" ht="15.75" customHeight="1">
      <c r="A201" s="8"/>
      <c r="B201" s="8"/>
      <c r="C201" s="8" t="s">
        <v>1341</v>
      </c>
      <c r="D201" s="8"/>
      <c r="E201" s="8"/>
      <c r="F201" s="8"/>
      <c r="G201" s="8"/>
      <c r="H201" s="8"/>
      <c r="I201" s="8"/>
      <c r="J201" s="8"/>
      <c r="K201" s="8"/>
      <c r="L201" s="8"/>
      <c r="M201" s="8"/>
      <c r="N201" s="8"/>
      <c r="O201" s="8"/>
      <c r="P201" s="8"/>
      <c r="Q201" s="8"/>
      <c r="R201" s="8"/>
      <c r="S201" s="8"/>
      <c r="T201" s="8"/>
      <c r="U201" s="8"/>
      <c r="V201" s="8"/>
      <c r="W201" s="8"/>
      <c r="X201" s="8"/>
      <c r="Y201" s="8"/>
      <c r="Z201" s="8"/>
    </row>
    <row r="202" spans="1:26" ht="15.75" customHeight="1">
      <c r="A202" s="8"/>
      <c r="B202" s="8"/>
      <c r="C202" s="8" t="s">
        <v>1341</v>
      </c>
      <c r="D202" s="8"/>
      <c r="E202" s="8"/>
      <c r="F202" s="8"/>
      <c r="G202" s="8"/>
      <c r="H202" s="8"/>
      <c r="I202" s="8"/>
      <c r="J202" s="8"/>
      <c r="K202" s="8"/>
      <c r="L202" s="8"/>
      <c r="M202" s="8"/>
      <c r="N202" s="8"/>
      <c r="O202" s="8"/>
      <c r="P202" s="8"/>
      <c r="Q202" s="8"/>
      <c r="R202" s="8"/>
      <c r="S202" s="8"/>
      <c r="T202" s="8"/>
      <c r="U202" s="8"/>
      <c r="V202" s="8"/>
      <c r="W202" s="8"/>
      <c r="X202" s="8"/>
      <c r="Y202" s="8"/>
      <c r="Z202" s="8"/>
    </row>
    <row r="203" spans="1:26" ht="15.75" customHeight="1">
      <c r="A203" s="8"/>
      <c r="B203" s="8"/>
      <c r="C203" s="8" t="s">
        <v>1342</v>
      </c>
      <c r="D203" s="8"/>
      <c r="E203" s="8"/>
      <c r="F203" s="8"/>
      <c r="G203" s="8"/>
      <c r="H203" s="8"/>
      <c r="I203" s="8"/>
      <c r="J203" s="8"/>
      <c r="K203" s="8"/>
      <c r="L203" s="8"/>
      <c r="M203" s="8"/>
      <c r="N203" s="8"/>
      <c r="O203" s="8"/>
      <c r="P203" s="8"/>
      <c r="Q203" s="8"/>
      <c r="R203" s="8"/>
      <c r="S203" s="8"/>
      <c r="T203" s="8"/>
      <c r="U203" s="8"/>
      <c r="V203" s="8"/>
      <c r="W203" s="8"/>
      <c r="X203" s="8"/>
      <c r="Y203" s="8"/>
      <c r="Z203" s="8"/>
    </row>
    <row r="204" spans="1:26" ht="15.75" customHeight="1">
      <c r="A204" s="8"/>
      <c r="B204" s="8"/>
      <c r="C204" s="8" t="s">
        <v>1343</v>
      </c>
      <c r="D204" s="8"/>
      <c r="E204" s="8"/>
      <c r="F204" s="8"/>
      <c r="G204" s="8"/>
      <c r="H204" s="8"/>
      <c r="I204" s="8"/>
      <c r="J204" s="8"/>
      <c r="K204" s="8"/>
      <c r="L204" s="8"/>
      <c r="M204" s="8"/>
      <c r="N204" s="8"/>
      <c r="O204" s="8"/>
      <c r="P204" s="8"/>
      <c r="Q204" s="8"/>
      <c r="R204" s="8"/>
      <c r="S204" s="8"/>
      <c r="T204" s="8"/>
      <c r="U204" s="8"/>
      <c r="V204" s="8"/>
      <c r="W204" s="8"/>
      <c r="X204" s="8"/>
      <c r="Y204" s="8"/>
      <c r="Z204" s="8"/>
    </row>
    <row r="205" spans="1:26" ht="15.75" customHeight="1">
      <c r="A205" s="8"/>
      <c r="B205" s="8"/>
      <c r="C205" s="8" t="s">
        <v>1344</v>
      </c>
      <c r="D205" s="8"/>
      <c r="E205" s="8"/>
      <c r="F205" s="8"/>
      <c r="G205" s="8"/>
      <c r="H205" s="8"/>
      <c r="I205" s="8"/>
      <c r="J205" s="8"/>
      <c r="K205" s="8"/>
      <c r="L205" s="8"/>
      <c r="M205" s="8"/>
      <c r="N205" s="8"/>
      <c r="O205" s="8"/>
      <c r="P205" s="8"/>
      <c r="Q205" s="8"/>
      <c r="R205" s="8"/>
      <c r="S205" s="8"/>
      <c r="T205" s="8"/>
      <c r="U205" s="8"/>
      <c r="V205" s="8"/>
      <c r="W205" s="8"/>
      <c r="X205" s="8"/>
      <c r="Y205" s="8"/>
      <c r="Z205" s="8"/>
    </row>
    <row r="206" spans="1:26" ht="15.75" customHeight="1">
      <c r="A206" s="8"/>
      <c r="B206" s="8"/>
      <c r="C206" s="8" t="s">
        <v>1345</v>
      </c>
      <c r="D206" s="8"/>
      <c r="E206" s="8"/>
      <c r="F206" s="8"/>
      <c r="G206" s="8"/>
      <c r="H206" s="8"/>
      <c r="I206" s="8"/>
      <c r="J206" s="8"/>
      <c r="K206" s="8"/>
      <c r="L206" s="8"/>
      <c r="M206" s="8"/>
      <c r="N206" s="8"/>
      <c r="O206" s="8"/>
      <c r="P206" s="8"/>
      <c r="Q206" s="8"/>
      <c r="R206" s="8"/>
      <c r="S206" s="8"/>
      <c r="T206" s="8"/>
      <c r="U206" s="8"/>
      <c r="V206" s="8"/>
      <c r="W206" s="8"/>
      <c r="X206" s="8"/>
      <c r="Y206" s="8"/>
      <c r="Z206" s="8"/>
    </row>
    <row r="207" spans="1:26" ht="15.75" customHeight="1">
      <c r="A207" s="8"/>
      <c r="B207" s="8"/>
      <c r="C207" s="8" t="s">
        <v>1346</v>
      </c>
      <c r="D207" s="8"/>
      <c r="E207" s="8"/>
      <c r="F207" s="8"/>
      <c r="G207" s="8"/>
      <c r="H207" s="8"/>
      <c r="I207" s="8"/>
      <c r="J207" s="8"/>
      <c r="K207" s="8"/>
      <c r="L207" s="8"/>
      <c r="M207" s="8"/>
      <c r="N207" s="8"/>
      <c r="O207" s="8"/>
      <c r="P207" s="8"/>
      <c r="Q207" s="8"/>
      <c r="R207" s="8"/>
      <c r="S207" s="8"/>
      <c r="T207" s="8"/>
      <c r="U207" s="8"/>
      <c r="V207" s="8"/>
      <c r="W207" s="8"/>
      <c r="X207" s="8"/>
      <c r="Y207" s="8"/>
      <c r="Z207" s="8"/>
    </row>
    <row r="208" spans="1:26" ht="15.75" customHeight="1">
      <c r="A208" s="8"/>
      <c r="B208" s="8"/>
      <c r="C208" s="8" t="s">
        <v>1347</v>
      </c>
      <c r="D208" s="8"/>
      <c r="E208" s="8"/>
      <c r="F208" s="8"/>
      <c r="G208" s="8"/>
      <c r="H208" s="8"/>
      <c r="I208" s="8"/>
      <c r="J208" s="8"/>
      <c r="K208" s="8"/>
      <c r="L208" s="8"/>
      <c r="M208" s="8"/>
      <c r="N208" s="8"/>
      <c r="O208" s="8"/>
      <c r="P208" s="8"/>
      <c r="Q208" s="8"/>
      <c r="R208" s="8"/>
      <c r="S208" s="8"/>
      <c r="T208" s="8"/>
      <c r="U208" s="8"/>
      <c r="V208" s="8"/>
      <c r="W208" s="8"/>
      <c r="X208" s="8"/>
      <c r="Y208" s="8"/>
      <c r="Z208" s="8"/>
    </row>
    <row r="209" spans="1:26" ht="15.75" customHeight="1">
      <c r="A209" s="8"/>
      <c r="B209" s="8"/>
      <c r="C209" s="8" t="s">
        <v>1348</v>
      </c>
      <c r="D209" s="8"/>
      <c r="E209" s="8"/>
      <c r="F209" s="8"/>
      <c r="G209" s="8"/>
      <c r="H209" s="8"/>
      <c r="I209" s="8"/>
      <c r="J209" s="8"/>
      <c r="K209" s="8"/>
      <c r="L209" s="8"/>
      <c r="M209" s="8"/>
      <c r="N209" s="8"/>
      <c r="O209" s="8"/>
      <c r="P209" s="8"/>
      <c r="Q209" s="8"/>
      <c r="R209" s="8"/>
      <c r="S209" s="8"/>
      <c r="T209" s="8"/>
      <c r="U209" s="8"/>
      <c r="V209" s="8"/>
      <c r="W209" s="8"/>
      <c r="X209" s="8"/>
      <c r="Y209" s="8"/>
      <c r="Z209" s="8"/>
    </row>
    <row r="210" spans="1:26" ht="15.75" customHeight="1">
      <c r="A210" s="8"/>
      <c r="B210" s="8"/>
      <c r="C210" s="8" t="s">
        <v>1349</v>
      </c>
      <c r="D210" s="8"/>
      <c r="E210" s="8"/>
      <c r="F210" s="8"/>
      <c r="G210" s="8"/>
      <c r="H210" s="8"/>
      <c r="I210" s="8"/>
      <c r="J210" s="8"/>
      <c r="K210" s="8"/>
      <c r="L210" s="8"/>
      <c r="M210" s="8"/>
      <c r="N210" s="8"/>
      <c r="O210" s="8"/>
      <c r="P210" s="8"/>
      <c r="Q210" s="8"/>
      <c r="R210" s="8"/>
      <c r="S210" s="8"/>
      <c r="T210" s="8"/>
      <c r="U210" s="8"/>
      <c r="V210" s="8"/>
      <c r="W210" s="8"/>
      <c r="X210" s="8"/>
      <c r="Y210" s="8"/>
      <c r="Z210" s="8"/>
    </row>
    <row r="211" spans="1:26" ht="15.75" customHeight="1">
      <c r="A211" s="8"/>
      <c r="B211" s="8"/>
      <c r="C211" s="8" t="s">
        <v>1350</v>
      </c>
      <c r="D211" s="8"/>
      <c r="E211" s="8"/>
      <c r="F211" s="8"/>
      <c r="G211" s="8"/>
      <c r="H211" s="8"/>
      <c r="I211" s="8"/>
      <c r="J211" s="8"/>
      <c r="K211" s="8"/>
      <c r="L211" s="8"/>
      <c r="M211" s="8"/>
      <c r="N211" s="8"/>
      <c r="O211" s="8"/>
      <c r="P211" s="8"/>
      <c r="Q211" s="8"/>
      <c r="R211" s="8"/>
      <c r="S211" s="8"/>
      <c r="T211" s="8"/>
      <c r="U211" s="8"/>
      <c r="V211" s="8"/>
      <c r="W211" s="8"/>
      <c r="X211" s="8"/>
      <c r="Y211" s="8"/>
      <c r="Z211" s="8"/>
    </row>
    <row r="212" spans="1:26" ht="15.75" customHeight="1">
      <c r="A212" s="8"/>
      <c r="B212" s="8"/>
      <c r="C212" s="8" t="s">
        <v>1351</v>
      </c>
      <c r="D212" s="8"/>
      <c r="E212" s="8"/>
      <c r="F212" s="8"/>
      <c r="G212" s="8"/>
      <c r="H212" s="8"/>
      <c r="I212" s="8"/>
      <c r="J212" s="8"/>
      <c r="K212" s="8"/>
      <c r="L212" s="8"/>
      <c r="M212" s="8"/>
      <c r="N212" s="8"/>
      <c r="O212" s="8"/>
      <c r="P212" s="8"/>
      <c r="Q212" s="8"/>
      <c r="R212" s="8"/>
      <c r="S212" s="8"/>
      <c r="T212" s="8"/>
      <c r="U212" s="8"/>
      <c r="V212" s="8"/>
      <c r="W212" s="8"/>
      <c r="X212" s="8"/>
      <c r="Y212" s="8"/>
      <c r="Z212" s="8"/>
    </row>
    <row r="213" spans="1:26" ht="15.75" customHeight="1">
      <c r="A213" s="8"/>
      <c r="B213" s="8"/>
      <c r="C213" s="8" t="s">
        <v>1352</v>
      </c>
      <c r="D213" s="8"/>
      <c r="E213" s="8"/>
      <c r="F213" s="8"/>
      <c r="G213" s="8"/>
      <c r="H213" s="8"/>
      <c r="I213" s="8"/>
      <c r="J213" s="8"/>
      <c r="K213" s="8"/>
      <c r="L213" s="8"/>
      <c r="M213" s="8"/>
      <c r="N213" s="8"/>
      <c r="O213" s="8"/>
      <c r="P213" s="8"/>
      <c r="Q213" s="8"/>
      <c r="R213" s="8"/>
      <c r="S213" s="8"/>
      <c r="T213" s="8"/>
      <c r="U213" s="8"/>
      <c r="V213" s="8"/>
      <c r="W213" s="8"/>
      <c r="X213" s="8"/>
      <c r="Y213" s="8"/>
      <c r="Z213" s="8"/>
    </row>
    <row r="214" spans="1:26" ht="15.75" customHeight="1">
      <c r="A214" s="8"/>
      <c r="B214" s="8"/>
      <c r="C214" s="8" t="s">
        <v>1353</v>
      </c>
      <c r="D214" s="8"/>
      <c r="E214" s="8"/>
      <c r="F214" s="8"/>
      <c r="G214" s="8"/>
      <c r="H214" s="8"/>
      <c r="I214" s="8"/>
      <c r="J214" s="8"/>
      <c r="K214" s="8"/>
      <c r="L214" s="8"/>
      <c r="M214" s="8"/>
      <c r="N214" s="8"/>
      <c r="O214" s="8"/>
      <c r="P214" s="8"/>
      <c r="Q214" s="8"/>
      <c r="R214" s="8"/>
      <c r="S214" s="8"/>
      <c r="T214" s="8"/>
      <c r="U214" s="8"/>
      <c r="V214" s="8"/>
      <c r="W214" s="8"/>
      <c r="X214" s="8"/>
      <c r="Y214" s="8"/>
      <c r="Z214" s="8"/>
    </row>
    <row r="215" spans="1:26" ht="15.75" customHeight="1">
      <c r="A215" s="8"/>
      <c r="B215" s="8"/>
      <c r="C215" s="8" t="s">
        <v>1354</v>
      </c>
      <c r="D215" s="8"/>
      <c r="E215" s="8"/>
      <c r="F215" s="8"/>
      <c r="G215" s="8"/>
      <c r="H215" s="8"/>
      <c r="I215" s="8"/>
      <c r="J215" s="8"/>
      <c r="K215" s="8"/>
      <c r="L215" s="8"/>
      <c r="M215" s="8"/>
      <c r="N215" s="8"/>
      <c r="O215" s="8"/>
      <c r="P215" s="8"/>
      <c r="Q215" s="8"/>
      <c r="R215" s="8"/>
      <c r="S215" s="8"/>
      <c r="T215" s="8"/>
      <c r="U215" s="8"/>
      <c r="V215" s="8"/>
      <c r="W215" s="8"/>
      <c r="X215" s="8"/>
      <c r="Y215" s="8"/>
      <c r="Z215" s="8"/>
    </row>
    <row r="216" spans="1:26" ht="15.75" customHeight="1">
      <c r="A216" s="8"/>
      <c r="B216" s="8"/>
      <c r="C216" s="8" t="s">
        <v>1355</v>
      </c>
      <c r="D216" s="8"/>
      <c r="E216" s="8"/>
      <c r="F216" s="8"/>
      <c r="G216" s="8"/>
      <c r="H216" s="8"/>
      <c r="I216" s="8"/>
      <c r="J216" s="8"/>
      <c r="K216" s="8"/>
      <c r="L216" s="8"/>
      <c r="M216" s="8"/>
      <c r="N216" s="8"/>
      <c r="O216" s="8"/>
      <c r="P216" s="8"/>
      <c r="Q216" s="8"/>
      <c r="R216" s="8"/>
      <c r="S216" s="8"/>
      <c r="T216" s="8"/>
      <c r="U216" s="8"/>
      <c r="V216" s="8"/>
      <c r="W216" s="8"/>
      <c r="X216" s="8"/>
      <c r="Y216" s="8"/>
      <c r="Z216" s="8"/>
    </row>
    <row r="217" spans="1:26" ht="15.75" customHeight="1">
      <c r="A217" s="8"/>
      <c r="B217" s="8"/>
      <c r="C217" s="8" t="s">
        <v>1356</v>
      </c>
      <c r="D217" s="8"/>
      <c r="E217" s="8"/>
      <c r="F217" s="8"/>
      <c r="G217" s="8"/>
      <c r="H217" s="8"/>
      <c r="I217" s="8"/>
      <c r="J217" s="8"/>
      <c r="K217" s="8"/>
      <c r="L217" s="8"/>
      <c r="M217" s="8"/>
      <c r="N217" s="8"/>
      <c r="O217" s="8"/>
      <c r="P217" s="8"/>
      <c r="Q217" s="8"/>
      <c r="R217" s="8"/>
      <c r="S217" s="8"/>
      <c r="T217" s="8"/>
      <c r="U217" s="8"/>
      <c r="V217" s="8"/>
      <c r="W217" s="8"/>
      <c r="X217" s="8"/>
      <c r="Y217" s="8"/>
      <c r="Z217" s="8"/>
    </row>
    <row r="218" spans="1:26" ht="15.75" customHeight="1">
      <c r="A218" s="8"/>
      <c r="B218" s="8"/>
      <c r="C218" s="8" t="s">
        <v>1357</v>
      </c>
      <c r="D218" s="8"/>
      <c r="E218" s="8"/>
      <c r="F218" s="8"/>
      <c r="G218" s="8"/>
      <c r="H218" s="8"/>
      <c r="I218" s="8"/>
      <c r="J218" s="8"/>
      <c r="K218" s="8"/>
      <c r="L218" s="8"/>
      <c r="M218" s="8"/>
      <c r="N218" s="8"/>
      <c r="O218" s="8"/>
      <c r="P218" s="8"/>
      <c r="Q218" s="8"/>
      <c r="R218" s="8"/>
      <c r="S218" s="8"/>
      <c r="T218" s="8"/>
      <c r="U218" s="8"/>
      <c r="V218" s="8"/>
      <c r="W218" s="8"/>
      <c r="X218" s="8"/>
      <c r="Y218" s="8"/>
      <c r="Z218" s="8"/>
    </row>
    <row r="219" spans="1:26" ht="15.75" customHeight="1">
      <c r="A219" s="8"/>
      <c r="B219" s="8"/>
      <c r="C219" s="8" t="s">
        <v>1358</v>
      </c>
      <c r="D219" s="8"/>
      <c r="E219" s="8"/>
      <c r="F219" s="8"/>
      <c r="G219" s="8"/>
      <c r="H219" s="8"/>
      <c r="I219" s="8"/>
      <c r="J219" s="8"/>
      <c r="K219" s="8"/>
      <c r="L219" s="8"/>
      <c r="M219" s="8"/>
      <c r="N219" s="8"/>
      <c r="O219" s="8"/>
      <c r="P219" s="8"/>
      <c r="Q219" s="8"/>
      <c r="R219" s="8"/>
      <c r="S219" s="8"/>
      <c r="T219" s="8"/>
      <c r="U219" s="8"/>
      <c r="V219" s="8"/>
      <c r="W219" s="8"/>
      <c r="X219" s="8"/>
      <c r="Y219" s="8"/>
      <c r="Z219" s="8"/>
    </row>
    <row r="220" spans="1:26" ht="15.75" customHeight="1">
      <c r="A220" s="8"/>
      <c r="B220" s="8"/>
      <c r="C220" s="8" t="s">
        <v>1359</v>
      </c>
      <c r="D220" s="8"/>
      <c r="E220" s="8"/>
      <c r="F220" s="8"/>
      <c r="G220" s="8"/>
      <c r="H220" s="8"/>
      <c r="I220" s="8"/>
      <c r="J220" s="8"/>
      <c r="K220" s="8"/>
      <c r="L220" s="8"/>
      <c r="M220" s="8"/>
      <c r="N220" s="8"/>
      <c r="O220" s="8"/>
      <c r="P220" s="8"/>
      <c r="Q220" s="8"/>
      <c r="R220" s="8"/>
      <c r="S220" s="8"/>
      <c r="T220" s="8"/>
      <c r="U220" s="8"/>
      <c r="V220" s="8"/>
      <c r="W220" s="8"/>
      <c r="X220" s="8"/>
      <c r="Y220" s="8"/>
      <c r="Z220" s="8"/>
    </row>
    <row r="221" spans="1:26" ht="15.75" customHeight="1">
      <c r="A221" s="8"/>
      <c r="B221" s="8"/>
      <c r="C221" s="8" t="s">
        <v>1360</v>
      </c>
      <c r="D221" s="8"/>
      <c r="E221" s="8"/>
      <c r="F221" s="8"/>
      <c r="G221" s="8"/>
      <c r="H221" s="8"/>
      <c r="I221" s="8"/>
      <c r="J221" s="8"/>
      <c r="K221" s="8"/>
      <c r="L221" s="8"/>
      <c r="M221" s="8"/>
      <c r="N221" s="8"/>
      <c r="O221" s="8"/>
      <c r="P221" s="8"/>
      <c r="Q221" s="8"/>
      <c r="R221" s="8"/>
      <c r="S221" s="8"/>
      <c r="T221" s="8"/>
      <c r="U221" s="8"/>
      <c r="V221" s="8"/>
      <c r="W221" s="8"/>
      <c r="X221" s="8"/>
      <c r="Y221" s="8"/>
      <c r="Z221" s="8"/>
    </row>
    <row r="222" spans="1:26" ht="15.75" customHeight="1">
      <c r="A222" s="8"/>
      <c r="B222" s="8"/>
      <c r="C222" s="8" t="s">
        <v>1361</v>
      </c>
      <c r="D222" s="8"/>
      <c r="E222" s="8"/>
      <c r="F222" s="8"/>
      <c r="G222" s="8"/>
      <c r="H222" s="8"/>
      <c r="I222" s="8"/>
      <c r="J222" s="8"/>
      <c r="K222" s="8"/>
      <c r="L222" s="8"/>
      <c r="M222" s="8"/>
      <c r="N222" s="8"/>
      <c r="O222" s="8"/>
      <c r="P222" s="8"/>
      <c r="Q222" s="8"/>
      <c r="R222" s="8"/>
      <c r="S222" s="8"/>
      <c r="T222" s="8"/>
      <c r="U222" s="8"/>
      <c r="V222" s="8"/>
      <c r="W222" s="8"/>
      <c r="X222" s="8"/>
      <c r="Y222" s="8"/>
      <c r="Z222" s="8"/>
    </row>
    <row r="223" spans="1:26" ht="15.75" customHeight="1">
      <c r="A223" s="8"/>
      <c r="B223" s="8"/>
      <c r="C223" s="8" t="s">
        <v>1362</v>
      </c>
      <c r="D223" s="8"/>
      <c r="E223" s="8"/>
      <c r="F223" s="8"/>
      <c r="G223" s="8"/>
      <c r="H223" s="8"/>
      <c r="I223" s="8"/>
      <c r="J223" s="8"/>
      <c r="K223" s="8"/>
      <c r="L223" s="8"/>
      <c r="M223" s="8"/>
      <c r="N223" s="8"/>
      <c r="O223" s="8"/>
      <c r="P223" s="8"/>
      <c r="Q223" s="8"/>
      <c r="R223" s="8"/>
      <c r="S223" s="8"/>
      <c r="T223" s="8"/>
      <c r="U223" s="8"/>
      <c r="V223" s="8"/>
      <c r="W223" s="8"/>
      <c r="X223" s="8"/>
      <c r="Y223" s="8"/>
      <c r="Z223" s="8"/>
    </row>
    <row r="224" spans="1:26" ht="15.75" customHeight="1">
      <c r="A224" s="8"/>
      <c r="B224" s="8"/>
      <c r="C224" s="8" t="s">
        <v>1363</v>
      </c>
      <c r="D224" s="8"/>
      <c r="E224" s="8"/>
      <c r="F224" s="8"/>
      <c r="G224" s="8"/>
      <c r="H224" s="8"/>
      <c r="I224" s="8"/>
      <c r="J224" s="8"/>
      <c r="K224" s="8"/>
      <c r="L224" s="8"/>
      <c r="M224" s="8"/>
      <c r="N224" s="8"/>
      <c r="O224" s="8"/>
      <c r="P224" s="8"/>
      <c r="Q224" s="8"/>
      <c r="R224" s="8"/>
      <c r="S224" s="8"/>
      <c r="T224" s="8"/>
      <c r="U224" s="8"/>
      <c r="V224" s="8"/>
      <c r="W224" s="8"/>
      <c r="X224" s="8"/>
      <c r="Y224" s="8"/>
      <c r="Z224" s="8"/>
    </row>
    <row r="225" spans="1:26" ht="15.75" customHeight="1">
      <c r="A225" s="8"/>
      <c r="B225" s="8"/>
      <c r="C225" s="8" t="s">
        <v>1364</v>
      </c>
      <c r="D225" s="8"/>
      <c r="E225" s="8"/>
      <c r="F225" s="8"/>
      <c r="G225" s="8"/>
      <c r="H225" s="8"/>
      <c r="I225" s="8"/>
      <c r="J225" s="8"/>
      <c r="K225" s="8"/>
      <c r="L225" s="8"/>
      <c r="M225" s="8"/>
      <c r="N225" s="8"/>
      <c r="O225" s="8"/>
      <c r="P225" s="8"/>
      <c r="Q225" s="8"/>
      <c r="R225" s="8"/>
      <c r="S225" s="8"/>
      <c r="T225" s="8"/>
      <c r="U225" s="8"/>
      <c r="V225" s="8"/>
      <c r="W225" s="8"/>
      <c r="X225" s="8"/>
      <c r="Y225" s="8"/>
      <c r="Z225" s="8"/>
    </row>
    <row r="226" spans="1:26" ht="15.75" customHeight="1">
      <c r="A226" s="8"/>
      <c r="B226" s="8"/>
      <c r="C226" s="8" t="s">
        <v>1365</v>
      </c>
      <c r="D226" s="8"/>
      <c r="E226" s="8"/>
      <c r="F226" s="8"/>
      <c r="G226" s="8"/>
      <c r="H226" s="8"/>
      <c r="I226" s="8"/>
      <c r="J226" s="8"/>
      <c r="K226" s="8"/>
      <c r="L226" s="8"/>
      <c r="M226" s="8"/>
      <c r="N226" s="8"/>
      <c r="O226" s="8"/>
      <c r="P226" s="8"/>
      <c r="Q226" s="8"/>
      <c r="R226" s="8"/>
      <c r="S226" s="8"/>
      <c r="T226" s="8"/>
      <c r="U226" s="8"/>
      <c r="V226" s="8"/>
      <c r="W226" s="8"/>
      <c r="X226" s="8"/>
      <c r="Y226" s="8"/>
      <c r="Z226" s="8"/>
    </row>
    <row r="227" spans="1:26" ht="15.75" customHeight="1">
      <c r="A227" s="8"/>
      <c r="B227" s="8"/>
      <c r="C227" s="8" t="s">
        <v>1366</v>
      </c>
      <c r="D227" s="8"/>
      <c r="E227" s="8"/>
      <c r="F227" s="8"/>
      <c r="G227" s="8"/>
      <c r="H227" s="8"/>
      <c r="I227" s="8"/>
      <c r="J227" s="8"/>
      <c r="K227" s="8"/>
      <c r="L227" s="8"/>
      <c r="M227" s="8"/>
      <c r="N227" s="8"/>
      <c r="O227" s="8"/>
      <c r="P227" s="8"/>
      <c r="Q227" s="8"/>
      <c r="R227" s="8"/>
      <c r="S227" s="8"/>
      <c r="T227" s="8"/>
      <c r="U227" s="8"/>
      <c r="V227" s="8"/>
      <c r="W227" s="8"/>
      <c r="X227" s="8"/>
      <c r="Y227" s="8"/>
      <c r="Z227" s="8"/>
    </row>
    <row r="228" spans="1:26" ht="15.75" customHeight="1">
      <c r="A228" s="8"/>
      <c r="B228" s="8"/>
      <c r="C228" s="8" t="s">
        <v>1367</v>
      </c>
      <c r="D228" s="8"/>
      <c r="E228" s="8"/>
      <c r="F228" s="8"/>
      <c r="G228" s="8"/>
      <c r="H228" s="8"/>
      <c r="I228" s="8"/>
      <c r="J228" s="8"/>
      <c r="K228" s="8"/>
      <c r="L228" s="8"/>
      <c r="M228" s="8"/>
      <c r="N228" s="8"/>
      <c r="O228" s="8"/>
      <c r="P228" s="8"/>
      <c r="Q228" s="8"/>
      <c r="R228" s="8"/>
      <c r="S228" s="8"/>
      <c r="T228" s="8"/>
      <c r="U228" s="8"/>
      <c r="V228" s="8"/>
      <c r="W228" s="8"/>
      <c r="X228" s="8"/>
      <c r="Y228" s="8"/>
      <c r="Z228" s="8"/>
    </row>
    <row r="229" spans="1:26" ht="15.75" customHeight="1">
      <c r="A229" s="8"/>
      <c r="B229" s="8"/>
      <c r="C229" s="8" t="s">
        <v>1368</v>
      </c>
      <c r="D229" s="8"/>
      <c r="E229" s="8"/>
      <c r="F229" s="8"/>
      <c r="G229" s="8"/>
      <c r="H229" s="8"/>
      <c r="I229" s="8"/>
      <c r="J229" s="8"/>
      <c r="K229" s="8"/>
      <c r="L229" s="8"/>
      <c r="M229" s="8"/>
      <c r="N229" s="8"/>
      <c r="O229" s="8"/>
      <c r="P229" s="8"/>
      <c r="Q229" s="8"/>
      <c r="R229" s="8"/>
      <c r="S229" s="8"/>
      <c r="T229" s="8"/>
      <c r="U229" s="8"/>
      <c r="V229" s="8"/>
      <c r="W229" s="8"/>
      <c r="X229" s="8"/>
      <c r="Y229" s="8"/>
      <c r="Z229" s="8"/>
    </row>
    <row r="230" spans="1:26" ht="15.75" customHeight="1">
      <c r="A230" s="8"/>
      <c r="B230" s="8"/>
      <c r="C230" s="8" t="s">
        <v>1369</v>
      </c>
      <c r="D230" s="8"/>
      <c r="E230" s="8"/>
      <c r="F230" s="8"/>
      <c r="G230" s="8"/>
      <c r="H230" s="8"/>
      <c r="I230" s="8"/>
      <c r="J230" s="8"/>
      <c r="K230" s="8"/>
      <c r="L230" s="8"/>
      <c r="M230" s="8"/>
      <c r="N230" s="8"/>
      <c r="O230" s="8"/>
      <c r="P230" s="8"/>
      <c r="Q230" s="8"/>
      <c r="R230" s="8"/>
      <c r="S230" s="8"/>
      <c r="T230" s="8"/>
      <c r="U230" s="8"/>
      <c r="V230" s="8"/>
      <c r="W230" s="8"/>
      <c r="X230" s="8"/>
      <c r="Y230" s="8"/>
      <c r="Z230" s="8"/>
    </row>
    <row r="231" spans="1:26" ht="15.75" customHeight="1">
      <c r="A231" s="8"/>
      <c r="B231" s="8"/>
      <c r="C231" s="8" t="s">
        <v>1370</v>
      </c>
      <c r="D231" s="8"/>
      <c r="E231" s="8"/>
      <c r="F231" s="8"/>
      <c r="G231" s="8"/>
      <c r="H231" s="8"/>
      <c r="I231" s="8"/>
      <c r="J231" s="8"/>
      <c r="K231" s="8"/>
      <c r="L231" s="8"/>
      <c r="M231" s="8"/>
      <c r="N231" s="8"/>
      <c r="O231" s="8"/>
      <c r="P231" s="8"/>
      <c r="Q231" s="8"/>
      <c r="R231" s="8"/>
      <c r="S231" s="8"/>
      <c r="T231" s="8"/>
      <c r="U231" s="8"/>
      <c r="V231" s="8"/>
      <c r="W231" s="8"/>
      <c r="X231" s="8"/>
      <c r="Y231" s="8"/>
      <c r="Z231" s="8"/>
    </row>
    <row r="232" spans="1:26" ht="15.75" customHeight="1">
      <c r="A232" s="8"/>
      <c r="B232" s="8"/>
      <c r="C232" s="8" t="s">
        <v>1371</v>
      </c>
      <c r="D232" s="8"/>
      <c r="E232" s="8"/>
      <c r="F232" s="8"/>
      <c r="G232" s="8"/>
      <c r="H232" s="8"/>
      <c r="I232" s="8"/>
      <c r="J232" s="8"/>
      <c r="K232" s="8"/>
      <c r="L232" s="8"/>
      <c r="M232" s="8"/>
      <c r="N232" s="8"/>
      <c r="O232" s="8"/>
      <c r="P232" s="8"/>
      <c r="Q232" s="8"/>
      <c r="R232" s="8"/>
      <c r="S232" s="8"/>
      <c r="T232" s="8"/>
      <c r="U232" s="8"/>
      <c r="V232" s="8"/>
      <c r="W232" s="8"/>
      <c r="X232" s="8"/>
      <c r="Y232" s="8"/>
      <c r="Z232" s="8"/>
    </row>
    <row r="233" spans="1:26" ht="15.75" customHeight="1">
      <c r="A233" s="8"/>
      <c r="B233" s="8"/>
      <c r="C233" s="8" t="s">
        <v>1372</v>
      </c>
      <c r="D233" s="8"/>
      <c r="E233" s="8"/>
      <c r="F233" s="8"/>
      <c r="G233" s="8"/>
      <c r="H233" s="8"/>
      <c r="I233" s="8"/>
      <c r="J233" s="8"/>
      <c r="K233" s="8"/>
      <c r="L233" s="8"/>
      <c r="M233" s="8"/>
      <c r="N233" s="8"/>
      <c r="O233" s="8"/>
      <c r="P233" s="8"/>
      <c r="Q233" s="8"/>
      <c r="R233" s="8"/>
      <c r="S233" s="8"/>
      <c r="T233" s="8"/>
      <c r="U233" s="8"/>
      <c r="V233" s="8"/>
      <c r="W233" s="8"/>
      <c r="X233" s="8"/>
      <c r="Y233" s="8"/>
      <c r="Z233" s="8"/>
    </row>
    <row r="234" spans="1:26" ht="15.75" customHeight="1">
      <c r="A234" s="8"/>
      <c r="B234" s="8"/>
      <c r="C234" s="8" t="s">
        <v>1373</v>
      </c>
      <c r="D234" s="8"/>
      <c r="E234" s="8"/>
      <c r="F234" s="8"/>
      <c r="G234" s="8"/>
      <c r="H234" s="8"/>
      <c r="I234" s="8"/>
      <c r="J234" s="8"/>
      <c r="K234" s="8"/>
      <c r="L234" s="8"/>
      <c r="M234" s="8"/>
      <c r="N234" s="8"/>
      <c r="O234" s="8"/>
      <c r="P234" s="8"/>
      <c r="Q234" s="8"/>
      <c r="R234" s="8"/>
      <c r="S234" s="8"/>
      <c r="T234" s="8"/>
      <c r="U234" s="8"/>
      <c r="V234" s="8"/>
      <c r="W234" s="8"/>
      <c r="X234" s="8"/>
      <c r="Y234" s="8"/>
      <c r="Z234" s="8"/>
    </row>
    <row r="235" spans="1:26" ht="15.75" customHeight="1">
      <c r="A235" s="8"/>
      <c r="B235" s="8"/>
      <c r="C235" s="8" t="s">
        <v>1374</v>
      </c>
      <c r="D235" s="8"/>
      <c r="E235" s="8"/>
      <c r="F235" s="8"/>
      <c r="G235" s="8"/>
      <c r="H235" s="8"/>
      <c r="I235" s="8"/>
      <c r="J235" s="8"/>
      <c r="K235" s="8"/>
      <c r="L235" s="8"/>
      <c r="M235" s="8"/>
      <c r="N235" s="8"/>
      <c r="O235" s="8"/>
      <c r="P235" s="8"/>
      <c r="Q235" s="8"/>
      <c r="R235" s="8"/>
      <c r="S235" s="8"/>
      <c r="T235" s="8"/>
      <c r="U235" s="8"/>
      <c r="V235" s="8"/>
      <c r="W235" s="8"/>
      <c r="X235" s="8"/>
      <c r="Y235" s="8"/>
      <c r="Z235" s="8"/>
    </row>
    <row r="236" spans="1:26" ht="15.75" customHeight="1">
      <c r="A236" s="8"/>
      <c r="B236" s="8"/>
      <c r="C236" s="8" t="s">
        <v>1375</v>
      </c>
      <c r="D236" s="8"/>
      <c r="E236" s="8"/>
      <c r="F236" s="8"/>
      <c r="G236" s="8"/>
      <c r="H236" s="8"/>
      <c r="I236" s="8"/>
      <c r="J236" s="8"/>
      <c r="K236" s="8"/>
      <c r="L236" s="8"/>
      <c r="M236" s="8"/>
      <c r="N236" s="8"/>
      <c r="O236" s="8"/>
      <c r="P236" s="8"/>
      <c r="Q236" s="8"/>
      <c r="R236" s="8"/>
      <c r="S236" s="8"/>
      <c r="T236" s="8"/>
      <c r="U236" s="8"/>
      <c r="V236" s="8"/>
      <c r="W236" s="8"/>
      <c r="X236" s="8"/>
      <c r="Y236" s="8"/>
      <c r="Z236" s="8"/>
    </row>
    <row r="237" spans="1:26" ht="15.75" customHeight="1">
      <c r="A237" s="8"/>
      <c r="B237" s="8"/>
      <c r="C237" s="8" t="s">
        <v>1376</v>
      </c>
      <c r="D237" s="8"/>
      <c r="E237" s="8"/>
      <c r="F237" s="8"/>
      <c r="G237" s="8"/>
      <c r="H237" s="8"/>
      <c r="I237" s="8"/>
      <c r="J237" s="8"/>
      <c r="K237" s="8"/>
      <c r="L237" s="8"/>
      <c r="M237" s="8"/>
      <c r="N237" s="8"/>
      <c r="O237" s="8"/>
      <c r="P237" s="8"/>
      <c r="Q237" s="8"/>
      <c r="R237" s="8"/>
      <c r="S237" s="8"/>
      <c r="T237" s="8"/>
      <c r="U237" s="8"/>
      <c r="V237" s="8"/>
      <c r="W237" s="8"/>
      <c r="X237" s="8"/>
      <c r="Y237" s="8"/>
      <c r="Z237" s="8"/>
    </row>
    <row r="238" spans="1:26" ht="15.75" customHeight="1">
      <c r="A238" s="8"/>
      <c r="B238" s="8"/>
      <c r="C238" s="8" t="s">
        <v>1377</v>
      </c>
      <c r="D238" s="8"/>
      <c r="E238" s="8"/>
      <c r="F238" s="8"/>
      <c r="G238" s="8"/>
      <c r="H238" s="8"/>
      <c r="I238" s="8"/>
      <c r="J238" s="8"/>
      <c r="K238" s="8"/>
      <c r="L238" s="8"/>
      <c r="M238" s="8"/>
      <c r="N238" s="8"/>
      <c r="O238" s="8"/>
      <c r="P238" s="8"/>
      <c r="Q238" s="8"/>
      <c r="R238" s="8"/>
      <c r="S238" s="8"/>
      <c r="T238" s="8"/>
      <c r="U238" s="8"/>
      <c r="V238" s="8"/>
      <c r="W238" s="8"/>
      <c r="X238" s="8"/>
      <c r="Y238" s="8"/>
      <c r="Z238" s="8"/>
    </row>
    <row r="239" spans="1:26" ht="15.75" customHeight="1">
      <c r="A239" s="8"/>
      <c r="B239" s="8"/>
      <c r="C239" s="8" t="s">
        <v>1378</v>
      </c>
      <c r="D239" s="8"/>
      <c r="E239" s="8"/>
      <c r="F239" s="8"/>
      <c r="G239" s="8"/>
      <c r="H239" s="8"/>
      <c r="I239" s="8"/>
      <c r="J239" s="8"/>
      <c r="K239" s="8"/>
      <c r="L239" s="8"/>
      <c r="M239" s="8"/>
      <c r="N239" s="8"/>
      <c r="O239" s="8"/>
      <c r="P239" s="8"/>
      <c r="Q239" s="8"/>
      <c r="R239" s="8"/>
      <c r="S239" s="8"/>
      <c r="T239" s="8"/>
      <c r="U239" s="8"/>
      <c r="V239" s="8"/>
      <c r="W239" s="8"/>
      <c r="X239" s="8"/>
      <c r="Y239" s="8"/>
      <c r="Z239" s="8"/>
    </row>
    <row r="240" spans="1:26" ht="15.75" customHeight="1">
      <c r="A240" s="8"/>
      <c r="B240" s="8"/>
      <c r="C240" s="8" t="s">
        <v>1379</v>
      </c>
      <c r="D240" s="8"/>
      <c r="E240" s="8"/>
      <c r="F240" s="8"/>
      <c r="G240" s="8"/>
      <c r="H240" s="8"/>
      <c r="I240" s="8"/>
      <c r="J240" s="8"/>
      <c r="K240" s="8"/>
      <c r="L240" s="8"/>
      <c r="M240" s="8"/>
      <c r="N240" s="8"/>
      <c r="O240" s="8"/>
      <c r="P240" s="8"/>
      <c r="Q240" s="8"/>
      <c r="R240" s="8"/>
      <c r="S240" s="8"/>
      <c r="T240" s="8"/>
      <c r="U240" s="8"/>
      <c r="V240" s="8"/>
      <c r="W240" s="8"/>
      <c r="X240" s="8"/>
      <c r="Y240" s="8"/>
      <c r="Z240" s="8"/>
    </row>
    <row r="241" spans="1:26" ht="15.75" customHeight="1">
      <c r="A241" s="8"/>
      <c r="B241" s="8"/>
      <c r="C241" s="8" t="s">
        <v>1380</v>
      </c>
      <c r="D241" s="8"/>
      <c r="E241" s="8"/>
      <c r="F241" s="8"/>
      <c r="G241" s="8"/>
      <c r="H241" s="8"/>
      <c r="I241" s="8"/>
      <c r="J241" s="8"/>
      <c r="K241" s="8"/>
      <c r="L241" s="8"/>
      <c r="M241" s="8"/>
      <c r="N241" s="8"/>
      <c r="O241" s="8"/>
      <c r="P241" s="8"/>
      <c r="Q241" s="8"/>
      <c r="R241" s="8"/>
      <c r="S241" s="8"/>
      <c r="T241" s="8"/>
      <c r="U241" s="8"/>
      <c r="V241" s="8"/>
      <c r="W241" s="8"/>
      <c r="X241" s="8"/>
      <c r="Y241" s="8"/>
      <c r="Z241" s="8"/>
    </row>
    <row r="242" spans="1:26" ht="15.75" customHeight="1">
      <c r="A242" s="8"/>
      <c r="B242" s="8"/>
      <c r="C242" s="8" t="s">
        <v>1381</v>
      </c>
      <c r="D242" s="8"/>
      <c r="E242" s="8"/>
      <c r="F242" s="8"/>
      <c r="G242" s="8"/>
      <c r="H242" s="8"/>
      <c r="I242" s="8"/>
      <c r="J242" s="8"/>
      <c r="K242" s="8"/>
      <c r="L242" s="8"/>
      <c r="M242" s="8"/>
      <c r="N242" s="8"/>
      <c r="O242" s="8"/>
      <c r="P242" s="8"/>
      <c r="Q242" s="8"/>
      <c r="R242" s="8"/>
      <c r="S242" s="8"/>
      <c r="T242" s="8"/>
      <c r="U242" s="8"/>
      <c r="V242" s="8"/>
      <c r="W242" s="8"/>
      <c r="X242" s="8"/>
      <c r="Y242" s="8"/>
      <c r="Z242" s="8"/>
    </row>
    <row r="243" spans="1:26" ht="15.75" customHeight="1">
      <c r="A243" s="8"/>
      <c r="B243" s="8"/>
      <c r="C243" s="8" t="s">
        <v>1382</v>
      </c>
      <c r="D243" s="8"/>
      <c r="E243" s="8"/>
      <c r="F243" s="8"/>
      <c r="G243" s="8"/>
      <c r="H243" s="8"/>
      <c r="I243" s="8"/>
      <c r="J243" s="8"/>
      <c r="K243" s="8"/>
      <c r="L243" s="8"/>
      <c r="M243" s="8"/>
      <c r="N243" s="8"/>
      <c r="O243" s="8"/>
      <c r="P243" s="8"/>
      <c r="Q243" s="8"/>
      <c r="R243" s="8"/>
      <c r="S243" s="8"/>
      <c r="T243" s="8"/>
      <c r="U243" s="8"/>
      <c r="V243" s="8"/>
      <c r="W243" s="8"/>
      <c r="X243" s="8"/>
      <c r="Y243" s="8"/>
      <c r="Z243" s="8"/>
    </row>
    <row r="244" spans="1:26" ht="15.75" customHeight="1">
      <c r="A244" s="8"/>
      <c r="B244" s="8"/>
      <c r="C244" s="8" t="s">
        <v>1383</v>
      </c>
      <c r="D244" s="8"/>
      <c r="E244" s="8"/>
      <c r="F244" s="8"/>
      <c r="G244" s="8"/>
      <c r="H244" s="8"/>
      <c r="I244" s="8"/>
      <c r="J244" s="8"/>
      <c r="K244" s="8"/>
      <c r="L244" s="8"/>
      <c r="M244" s="8"/>
      <c r="N244" s="8"/>
      <c r="O244" s="8"/>
      <c r="P244" s="8"/>
      <c r="Q244" s="8"/>
      <c r="R244" s="8"/>
      <c r="S244" s="8"/>
      <c r="T244" s="8"/>
      <c r="U244" s="8"/>
      <c r="V244" s="8"/>
      <c r="W244" s="8"/>
      <c r="X244" s="8"/>
      <c r="Y244" s="8"/>
      <c r="Z244" s="8"/>
    </row>
    <row r="245" spans="1:26" ht="15.75" customHeight="1">
      <c r="A245" s="8"/>
      <c r="B245" s="8"/>
      <c r="C245" s="8" t="s">
        <v>1384</v>
      </c>
      <c r="D245" s="8"/>
      <c r="E245" s="8"/>
      <c r="F245" s="8"/>
      <c r="G245" s="8"/>
      <c r="H245" s="8"/>
      <c r="I245" s="8"/>
      <c r="J245" s="8"/>
      <c r="K245" s="8"/>
      <c r="L245" s="8"/>
      <c r="M245" s="8"/>
      <c r="N245" s="8"/>
      <c r="O245" s="8"/>
      <c r="P245" s="8"/>
      <c r="Q245" s="8"/>
      <c r="R245" s="8"/>
      <c r="S245" s="8"/>
      <c r="T245" s="8"/>
      <c r="U245" s="8"/>
      <c r="V245" s="8"/>
      <c r="W245" s="8"/>
      <c r="X245" s="8"/>
      <c r="Y245" s="8"/>
      <c r="Z245" s="8"/>
    </row>
    <row r="246" spans="1:26" ht="15.75" customHeight="1">
      <c r="A246" s="8"/>
      <c r="B246" s="8"/>
      <c r="C246" s="8" t="s">
        <v>1385</v>
      </c>
      <c r="D246" s="8"/>
      <c r="E246" s="8"/>
      <c r="F246" s="8"/>
      <c r="G246" s="8"/>
      <c r="H246" s="8"/>
      <c r="I246" s="8"/>
      <c r="J246" s="8"/>
      <c r="K246" s="8"/>
      <c r="L246" s="8"/>
      <c r="M246" s="8"/>
      <c r="N246" s="8"/>
      <c r="O246" s="8"/>
      <c r="P246" s="8"/>
      <c r="Q246" s="8"/>
      <c r="R246" s="8"/>
      <c r="S246" s="8"/>
      <c r="T246" s="8"/>
      <c r="U246" s="8"/>
      <c r="V246" s="8"/>
      <c r="W246" s="8"/>
      <c r="X246" s="8"/>
      <c r="Y246" s="8"/>
      <c r="Z246" s="8"/>
    </row>
    <row r="247" spans="1:26" ht="15.75" customHeight="1">
      <c r="A247" s="8"/>
      <c r="B247" s="8"/>
      <c r="C247" s="8" t="s">
        <v>1386</v>
      </c>
      <c r="D247" s="8"/>
      <c r="E247" s="8"/>
      <c r="F247" s="8"/>
      <c r="G247" s="8"/>
      <c r="H247" s="8"/>
      <c r="I247" s="8"/>
      <c r="J247" s="8"/>
      <c r="K247" s="8"/>
      <c r="L247" s="8"/>
      <c r="M247" s="8"/>
      <c r="N247" s="8"/>
      <c r="O247" s="8"/>
      <c r="P247" s="8"/>
      <c r="Q247" s="8"/>
      <c r="R247" s="8"/>
      <c r="S247" s="8"/>
      <c r="T247" s="8"/>
      <c r="U247" s="8"/>
      <c r="V247" s="8"/>
      <c r="W247" s="8"/>
      <c r="X247" s="8"/>
      <c r="Y247" s="8"/>
      <c r="Z247" s="8"/>
    </row>
    <row r="248" spans="1:26" ht="15.75" customHeight="1">
      <c r="A248" s="8"/>
      <c r="B248" s="8"/>
      <c r="C248" s="8" t="s">
        <v>1387</v>
      </c>
      <c r="D248" s="8"/>
      <c r="E248" s="8"/>
      <c r="F248" s="8"/>
      <c r="G248" s="8"/>
      <c r="H248" s="8"/>
      <c r="I248" s="8"/>
      <c r="J248" s="8"/>
      <c r="K248" s="8"/>
      <c r="L248" s="8"/>
      <c r="M248" s="8"/>
      <c r="N248" s="8"/>
      <c r="O248" s="8"/>
      <c r="P248" s="8"/>
      <c r="Q248" s="8"/>
      <c r="R248" s="8"/>
      <c r="S248" s="8"/>
      <c r="T248" s="8"/>
      <c r="U248" s="8"/>
      <c r="V248" s="8"/>
      <c r="W248" s="8"/>
      <c r="X248" s="8"/>
      <c r="Y248" s="8"/>
      <c r="Z248" s="8"/>
    </row>
    <row r="249" spans="1:26" ht="15.75" customHeight="1">
      <c r="A249" s="8"/>
      <c r="B249" s="8"/>
      <c r="C249" s="8" t="s">
        <v>1388</v>
      </c>
      <c r="D249" s="8"/>
      <c r="E249" s="8"/>
      <c r="F249" s="8"/>
      <c r="G249" s="8"/>
      <c r="H249" s="8"/>
      <c r="I249" s="8"/>
      <c r="J249" s="8"/>
      <c r="K249" s="8"/>
      <c r="L249" s="8"/>
      <c r="M249" s="8"/>
      <c r="N249" s="8"/>
      <c r="O249" s="8"/>
      <c r="P249" s="8"/>
      <c r="Q249" s="8"/>
      <c r="R249" s="8"/>
      <c r="S249" s="8"/>
      <c r="T249" s="8"/>
      <c r="U249" s="8"/>
      <c r="V249" s="8"/>
      <c r="W249" s="8"/>
      <c r="X249" s="8"/>
      <c r="Y249" s="8"/>
      <c r="Z249" s="8"/>
    </row>
    <row r="250" spans="1:26" ht="15.75" customHeight="1">
      <c r="A250" s="8"/>
      <c r="B250" s="8"/>
      <c r="C250" s="8" t="s">
        <v>1389</v>
      </c>
      <c r="D250" s="8"/>
      <c r="E250" s="8"/>
      <c r="F250" s="8"/>
      <c r="G250" s="8"/>
      <c r="H250" s="8"/>
      <c r="I250" s="8"/>
      <c r="J250" s="8"/>
      <c r="K250" s="8"/>
      <c r="L250" s="8"/>
      <c r="M250" s="8"/>
      <c r="N250" s="8"/>
      <c r="O250" s="8"/>
      <c r="P250" s="8"/>
      <c r="Q250" s="8"/>
      <c r="R250" s="8"/>
      <c r="S250" s="8"/>
      <c r="T250" s="8"/>
      <c r="U250" s="8"/>
      <c r="V250" s="8"/>
      <c r="W250" s="8"/>
      <c r="X250" s="8"/>
      <c r="Y250" s="8"/>
      <c r="Z250" s="8"/>
    </row>
    <row r="251" spans="1:26" ht="15.75" customHeight="1">
      <c r="A251" s="8"/>
      <c r="B251" s="8"/>
      <c r="C251" s="8" t="s">
        <v>1390</v>
      </c>
      <c r="D251" s="8"/>
      <c r="E251" s="8"/>
      <c r="F251" s="8"/>
      <c r="G251" s="8"/>
      <c r="H251" s="8"/>
      <c r="I251" s="8"/>
      <c r="J251" s="8"/>
      <c r="K251" s="8"/>
      <c r="L251" s="8"/>
      <c r="M251" s="8"/>
      <c r="N251" s="8"/>
      <c r="O251" s="8"/>
      <c r="P251" s="8"/>
      <c r="Q251" s="8"/>
      <c r="R251" s="8"/>
      <c r="S251" s="8"/>
      <c r="T251" s="8"/>
      <c r="U251" s="8"/>
      <c r="V251" s="8"/>
      <c r="W251" s="8"/>
      <c r="X251" s="8"/>
      <c r="Y251" s="8"/>
      <c r="Z251" s="8"/>
    </row>
    <row r="252" spans="1:26" ht="15.75" customHeight="1">
      <c r="A252" s="8"/>
      <c r="B252" s="8"/>
      <c r="C252" s="8" t="s">
        <v>1391</v>
      </c>
      <c r="D252" s="8"/>
      <c r="E252" s="8"/>
      <c r="F252" s="8"/>
      <c r="G252" s="8"/>
      <c r="H252" s="8"/>
      <c r="I252" s="8"/>
      <c r="J252" s="8"/>
      <c r="K252" s="8"/>
      <c r="L252" s="8"/>
      <c r="M252" s="8"/>
      <c r="N252" s="8"/>
      <c r="O252" s="8"/>
      <c r="P252" s="8"/>
      <c r="Q252" s="8"/>
      <c r="R252" s="8"/>
      <c r="S252" s="8"/>
      <c r="T252" s="8"/>
      <c r="U252" s="8"/>
      <c r="V252" s="8"/>
      <c r="W252" s="8"/>
      <c r="X252" s="8"/>
      <c r="Y252" s="8"/>
      <c r="Z252" s="8"/>
    </row>
    <row r="253" spans="1:26" ht="15.75" customHeight="1">
      <c r="A253" s="8"/>
      <c r="B253" s="8"/>
      <c r="C253" s="8" t="s">
        <v>1392</v>
      </c>
      <c r="D253" s="8"/>
      <c r="E253" s="8"/>
      <c r="F253" s="8"/>
      <c r="G253" s="8"/>
      <c r="H253" s="8"/>
      <c r="I253" s="8"/>
      <c r="J253" s="8"/>
      <c r="K253" s="8"/>
      <c r="L253" s="8"/>
      <c r="M253" s="8"/>
      <c r="N253" s="8"/>
      <c r="O253" s="8"/>
      <c r="P253" s="8"/>
      <c r="Q253" s="8"/>
      <c r="R253" s="8"/>
      <c r="S253" s="8"/>
      <c r="T253" s="8"/>
      <c r="U253" s="8"/>
      <c r="V253" s="8"/>
      <c r="W253" s="8"/>
      <c r="X253" s="8"/>
      <c r="Y253" s="8"/>
      <c r="Z253" s="8"/>
    </row>
    <row r="254" spans="1:26" ht="15.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5.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5.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5.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5.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5.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5.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5.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5.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5.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5.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5.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5.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5.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5.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5.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5.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5.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5.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5.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5.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5.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5.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5.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5.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5.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5.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5.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5.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5.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5.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5.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5.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5.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5.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5.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5.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5.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5.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5.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5.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5.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5.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5.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5.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5.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5.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5.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5.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5.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5.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5.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5.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5.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5.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5.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5.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5.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5.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5.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5.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5.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5.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workbookViewId="0">
      <selection activeCell="F89" sqref="F89"/>
    </sheetView>
  </sheetViews>
  <sheetFormatPr defaultColWidth="11.19921875" defaultRowHeight="15" customHeight="1"/>
  <cols>
    <col min="1" max="1" width="11" customWidth="1"/>
    <col min="2" max="2" width="17.09765625" customWidth="1"/>
    <col min="3" max="3" width="17.3984375" customWidth="1"/>
    <col min="4" max="4" width="51" customWidth="1"/>
    <col min="5" max="26" width="11" customWidth="1"/>
  </cols>
  <sheetData>
    <row r="1" spans="1:26" ht="15.75" customHeight="1">
      <c r="A1" s="204" t="s">
        <v>8</v>
      </c>
      <c r="B1" s="200"/>
      <c r="C1" s="200"/>
      <c r="D1" s="200"/>
      <c r="E1" s="201"/>
      <c r="F1" s="8"/>
      <c r="G1" s="8"/>
      <c r="H1" s="8"/>
      <c r="I1" s="8"/>
      <c r="J1" s="8"/>
      <c r="K1" s="8"/>
      <c r="L1" s="8"/>
      <c r="M1" s="8"/>
      <c r="N1" s="8"/>
      <c r="O1" s="8"/>
      <c r="P1" s="8"/>
      <c r="Q1" s="8"/>
      <c r="R1" s="8"/>
      <c r="S1" s="8"/>
      <c r="T1" s="8"/>
      <c r="U1" s="8"/>
      <c r="V1" s="8"/>
      <c r="W1" s="8"/>
      <c r="X1" s="8"/>
      <c r="Y1" s="8"/>
      <c r="Z1" s="8"/>
    </row>
    <row r="2" spans="1:26" ht="6.75" customHeight="1">
      <c r="A2" s="8"/>
      <c r="B2" s="8"/>
      <c r="C2" s="8"/>
      <c r="D2" s="8"/>
      <c r="E2" s="8"/>
      <c r="F2" s="8"/>
      <c r="G2" s="8"/>
      <c r="H2" s="8"/>
      <c r="I2" s="8"/>
      <c r="J2" s="8"/>
      <c r="K2" s="8"/>
      <c r="L2" s="8"/>
      <c r="M2" s="8"/>
      <c r="N2" s="8"/>
      <c r="O2" s="8"/>
      <c r="P2" s="8"/>
      <c r="Q2" s="8"/>
      <c r="R2" s="8"/>
      <c r="S2" s="8"/>
      <c r="T2" s="8"/>
      <c r="U2" s="8"/>
      <c r="V2" s="8"/>
      <c r="W2" s="8"/>
      <c r="X2" s="8"/>
      <c r="Y2" s="8"/>
      <c r="Z2" s="8"/>
    </row>
    <row r="3" spans="1:26" ht="15.75" customHeight="1">
      <c r="A3" s="9" t="s">
        <v>9</v>
      </c>
      <c r="B3" s="3"/>
      <c r="C3" s="8"/>
      <c r="D3" s="8"/>
      <c r="E3" s="8"/>
      <c r="F3" s="8"/>
      <c r="G3" s="8"/>
      <c r="H3" s="8"/>
      <c r="I3" s="8"/>
      <c r="J3" s="8"/>
      <c r="K3" s="8"/>
      <c r="L3" s="8"/>
      <c r="M3" s="8"/>
      <c r="N3" s="8"/>
      <c r="O3" s="8"/>
      <c r="P3" s="8"/>
      <c r="Q3" s="8"/>
      <c r="R3" s="8"/>
      <c r="S3" s="8"/>
      <c r="T3" s="8"/>
      <c r="U3" s="8"/>
      <c r="V3" s="8"/>
      <c r="W3" s="8"/>
      <c r="X3" s="8"/>
      <c r="Y3" s="8"/>
      <c r="Z3" s="8"/>
    </row>
    <row r="4" spans="1:26" ht="6.75" customHeight="1">
      <c r="A4" s="8"/>
      <c r="B4" s="8"/>
      <c r="C4" s="8"/>
      <c r="D4" s="8"/>
      <c r="E4" s="8"/>
      <c r="F4" s="8"/>
      <c r="G4" s="8"/>
      <c r="H4" s="8"/>
      <c r="I4" s="8"/>
      <c r="J4" s="8"/>
      <c r="K4" s="8"/>
      <c r="L4" s="8"/>
      <c r="M4" s="8"/>
      <c r="N4" s="8"/>
      <c r="O4" s="8"/>
      <c r="P4" s="8"/>
      <c r="Q4" s="8"/>
      <c r="R4" s="8"/>
      <c r="S4" s="8"/>
      <c r="T4" s="8"/>
      <c r="U4" s="8"/>
      <c r="V4" s="8"/>
      <c r="W4" s="8"/>
      <c r="X4" s="8"/>
      <c r="Y4" s="8"/>
      <c r="Z4" s="8"/>
    </row>
    <row r="5" spans="1:26" ht="15.75" customHeight="1">
      <c r="A5" s="8"/>
      <c r="B5" s="196" t="s">
        <v>10</v>
      </c>
      <c r="C5" s="197"/>
      <c r="D5" s="11" t="s">
        <v>11</v>
      </c>
      <c r="E5" s="8"/>
      <c r="F5" s="8"/>
      <c r="G5" s="8"/>
      <c r="H5" s="8"/>
      <c r="I5" s="8"/>
      <c r="J5" s="8"/>
      <c r="K5" s="8"/>
      <c r="L5" s="8"/>
      <c r="M5" s="8"/>
      <c r="N5" s="8"/>
      <c r="O5" s="8"/>
      <c r="P5" s="8"/>
      <c r="Q5" s="8"/>
      <c r="R5" s="8"/>
      <c r="S5" s="8"/>
      <c r="T5" s="8"/>
      <c r="U5" s="8"/>
      <c r="V5" s="8"/>
      <c r="W5" s="8"/>
      <c r="X5" s="8"/>
      <c r="Y5" s="8"/>
      <c r="Z5" s="8"/>
    </row>
    <row r="6" spans="1:26" ht="15.75" customHeight="1">
      <c r="A6" s="8"/>
      <c r="B6" s="196" t="s">
        <v>12</v>
      </c>
      <c r="C6" s="203"/>
      <c r="D6" s="11" t="s">
        <v>13</v>
      </c>
      <c r="E6" s="8"/>
      <c r="F6" s="8"/>
      <c r="G6" s="8"/>
      <c r="H6" s="8"/>
      <c r="I6" s="8"/>
      <c r="J6" s="8"/>
      <c r="K6" s="8"/>
      <c r="L6" s="8"/>
      <c r="M6" s="8"/>
      <c r="N6" s="8"/>
      <c r="O6" s="8"/>
      <c r="P6" s="8"/>
      <c r="Q6" s="8"/>
      <c r="R6" s="8"/>
      <c r="S6" s="8"/>
      <c r="T6" s="8"/>
      <c r="U6" s="8"/>
      <c r="V6" s="8"/>
      <c r="W6" s="8"/>
      <c r="X6" s="8"/>
      <c r="Y6" s="8"/>
      <c r="Z6" s="8"/>
    </row>
    <row r="7" spans="1:26" ht="15.75" customHeight="1">
      <c r="A7" s="8"/>
      <c r="B7" s="196" t="s">
        <v>14</v>
      </c>
      <c r="C7" s="197"/>
      <c r="D7" s="11" t="s">
        <v>15</v>
      </c>
      <c r="E7" s="8"/>
      <c r="F7" s="8"/>
      <c r="G7" s="8"/>
      <c r="H7" s="8"/>
      <c r="I7" s="8"/>
      <c r="J7" s="8"/>
      <c r="K7" s="8"/>
      <c r="L7" s="8"/>
      <c r="M7" s="8"/>
      <c r="N7" s="8"/>
      <c r="O7" s="8"/>
      <c r="P7" s="8"/>
      <c r="Q7" s="8"/>
      <c r="R7" s="8"/>
      <c r="S7" s="8"/>
      <c r="T7" s="8"/>
      <c r="U7" s="8"/>
      <c r="V7" s="8"/>
      <c r="W7" s="8"/>
      <c r="X7" s="8"/>
      <c r="Y7" s="8"/>
      <c r="Z7" s="8"/>
    </row>
    <row r="8" spans="1:26" ht="15.75" customHeight="1">
      <c r="A8" s="8"/>
      <c r="B8" s="196" t="s">
        <v>16</v>
      </c>
      <c r="C8" s="197"/>
      <c r="D8" s="11" t="s">
        <v>17</v>
      </c>
      <c r="E8" s="8"/>
      <c r="F8" s="8"/>
      <c r="G8" s="8"/>
      <c r="H8" s="8"/>
      <c r="I8" s="8"/>
      <c r="J8" s="8"/>
      <c r="K8" s="8"/>
      <c r="L8" s="8"/>
      <c r="M8" s="8"/>
      <c r="N8" s="8"/>
      <c r="O8" s="8"/>
      <c r="P8" s="8"/>
      <c r="Q8" s="8"/>
      <c r="R8" s="8"/>
      <c r="S8" s="8"/>
      <c r="T8" s="8"/>
      <c r="U8" s="8"/>
      <c r="V8" s="8"/>
      <c r="W8" s="8"/>
      <c r="X8" s="8"/>
      <c r="Y8" s="8"/>
      <c r="Z8" s="8"/>
    </row>
    <row r="9" spans="1:26" ht="15.75" customHeight="1">
      <c r="A9" s="8"/>
      <c r="B9" s="196" t="s">
        <v>18</v>
      </c>
      <c r="C9" s="197"/>
      <c r="D9" s="11" t="s">
        <v>19</v>
      </c>
      <c r="E9" s="8"/>
      <c r="F9" s="8"/>
      <c r="G9" s="8"/>
      <c r="H9" s="8"/>
      <c r="I9" s="8"/>
      <c r="J9" s="8"/>
      <c r="K9" s="8"/>
      <c r="L9" s="8"/>
      <c r="M9" s="8"/>
      <c r="N9" s="8"/>
      <c r="O9" s="8"/>
      <c r="P9" s="8"/>
      <c r="Q9" s="8"/>
      <c r="R9" s="8"/>
      <c r="S9" s="8"/>
      <c r="T9" s="8"/>
      <c r="U9" s="8"/>
      <c r="V9" s="8"/>
      <c r="W9" s="8"/>
      <c r="X9" s="8"/>
      <c r="Y9" s="8"/>
      <c r="Z9" s="8"/>
    </row>
    <row r="10" spans="1:26" ht="15.75" customHeight="1">
      <c r="A10" s="8"/>
      <c r="B10" s="196" t="s">
        <v>20</v>
      </c>
      <c r="C10" s="197"/>
      <c r="D10" s="11" t="s">
        <v>21</v>
      </c>
      <c r="E10" s="8"/>
      <c r="F10" s="8"/>
      <c r="G10" s="8"/>
      <c r="H10" s="8"/>
      <c r="I10" s="8"/>
      <c r="J10" s="8"/>
      <c r="K10" s="8"/>
      <c r="L10" s="8"/>
      <c r="M10" s="8"/>
      <c r="N10" s="8"/>
      <c r="O10" s="8"/>
      <c r="P10" s="8"/>
      <c r="Q10" s="8"/>
      <c r="R10" s="8"/>
      <c r="S10" s="8"/>
      <c r="T10" s="8"/>
      <c r="U10" s="8"/>
      <c r="V10" s="8"/>
      <c r="W10" s="8"/>
      <c r="X10" s="8"/>
      <c r="Y10" s="8"/>
      <c r="Z10" s="8"/>
    </row>
    <row r="11" spans="1:26" ht="15.75" customHeight="1">
      <c r="A11" s="8"/>
      <c r="B11" s="196" t="s">
        <v>22</v>
      </c>
      <c r="C11" s="197"/>
      <c r="D11" s="11" t="s">
        <v>23</v>
      </c>
      <c r="E11" s="8"/>
      <c r="F11" s="8"/>
      <c r="G11" s="8"/>
      <c r="H11" s="8"/>
      <c r="I11" s="8"/>
      <c r="J11" s="8"/>
      <c r="K11" s="8"/>
      <c r="L11" s="8"/>
      <c r="M11" s="8"/>
      <c r="N11" s="8"/>
      <c r="O11" s="8"/>
      <c r="P11" s="8"/>
      <c r="Q11" s="8"/>
      <c r="R11" s="8"/>
      <c r="S11" s="8"/>
      <c r="T11" s="8"/>
      <c r="U11" s="8"/>
      <c r="V11" s="8"/>
      <c r="W11" s="8"/>
      <c r="X11" s="8"/>
      <c r="Y11" s="8"/>
      <c r="Z11" s="8"/>
    </row>
    <row r="12" spans="1:26" ht="15.75" customHeight="1">
      <c r="A12" s="8"/>
      <c r="B12" s="196" t="s">
        <v>24</v>
      </c>
      <c r="C12" s="197"/>
      <c r="D12" s="12">
        <v>57197</v>
      </c>
      <c r="E12" s="8"/>
      <c r="F12" s="8"/>
      <c r="G12" s="8"/>
      <c r="H12" s="8"/>
      <c r="I12" s="8"/>
      <c r="J12" s="8"/>
      <c r="K12" s="8"/>
      <c r="L12" s="8"/>
      <c r="M12" s="8"/>
      <c r="N12" s="8"/>
      <c r="O12" s="8"/>
      <c r="P12" s="8"/>
      <c r="Q12" s="8"/>
      <c r="R12" s="8"/>
      <c r="S12" s="8"/>
      <c r="T12" s="8"/>
      <c r="U12" s="8"/>
      <c r="V12" s="8"/>
      <c r="W12" s="8"/>
      <c r="X12" s="8"/>
      <c r="Y12" s="8"/>
      <c r="Z12" s="8"/>
    </row>
    <row r="13" spans="1:26" ht="15.75" customHeight="1">
      <c r="A13" s="8"/>
      <c r="B13" s="196" t="s">
        <v>25</v>
      </c>
      <c r="C13" s="197"/>
      <c r="D13" s="11" t="s">
        <v>26</v>
      </c>
      <c r="E13" s="8"/>
      <c r="F13" s="8"/>
      <c r="G13" s="8"/>
      <c r="H13" s="8"/>
      <c r="I13" s="8"/>
      <c r="J13" s="8"/>
      <c r="K13" s="8"/>
      <c r="L13" s="8"/>
      <c r="M13" s="8"/>
      <c r="N13" s="8"/>
      <c r="O13" s="8"/>
      <c r="P13" s="8"/>
      <c r="Q13" s="8"/>
      <c r="R13" s="8"/>
      <c r="S13" s="8"/>
      <c r="T13" s="8"/>
      <c r="U13" s="8"/>
      <c r="V13" s="8"/>
      <c r="W13" s="8"/>
      <c r="X13" s="8"/>
      <c r="Y13" s="8"/>
      <c r="Z13" s="8"/>
    </row>
    <row r="14" spans="1:26" ht="15.75" customHeight="1">
      <c r="A14" s="8"/>
      <c r="B14" s="202" t="s">
        <v>27</v>
      </c>
      <c r="C14" s="203"/>
      <c r="D14" s="14" t="s">
        <v>28</v>
      </c>
      <c r="E14" s="8"/>
      <c r="F14" s="8"/>
      <c r="G14" s="8"/>
      <c r="H14" s="8"/>
      <c r="I14" s="8"/>
      <c r="J14" s="8"/>
      <c r="K14" s="8"/>
      <c r="L14" s="8"/>
      <c r="M14" s="8"/>
      <c r="N14" s="8"/>
      <c r="O14" s="8"/>
      <c r="P14" s="8"/>
      <c r="Q14" s="8"/>
      <c r="R14" s="8"/>
      <c r="S14" s="8"/>
      <c r="T14" s="8"/>
      <c r="U14" s="8"/>
      <c r="V14" s="8"/>
      <c r="W14" s="8"/>
      <c r="X14" s="8"/>
      <c r="Y14" s="8"/>
      <c r="Z14" s="8"/>
    </row>
    <row r="15" spans="1:26" ht="15.75" customHeight="1">
      <c r="A15" s="8"/>
      <c r="B15" s="202" t="s">
        <v>29</v>
      </c>
      <c r="C15" s="203"/>
      <c r="D15" s="15"/>
      <c r="E15" s="8"/>
      <c r="F15" s="8"/>
      <c r="G15" s="8"/>
      <c r="H15" s="8"/>
      <c r="I15" s="8"/>
      <c r="J15" s="8"/>
      <c r="K15" s="8"/>
      <c r="L15" s="8"/>
      <c r="M15" s="8"/>
      <c r="N15" s="8"/>
      <c r="O15" s="8"/>
      <c r="P15" s="8"/>
      <c r="Q15" s="8"/>
      <c r="R15" s="8"/>
      <c r="S15" s="8"/>
      <c r="T15" s="8"/>
      <c r="U15" s="8"/>
      <c r="V15" s="8"/>
      <c r="W15" s="8"/>
      <c r="X15" s="8"/>
      <c r="Y15" s="8"/>
      <c r="Z15" s="8"/>
    </row>
    <row r="16" spans="1:26" ht="15.75" customHeight="1">
      <c r="A16" s="8"/>
      <c r="B16" s="202" t="s">
        <v>30</v>
      </c>
      <c r="C16" s="203"/>
      <c r="D16" s="16" t="s">
        <v>31</v>
      </c>
      <c r="E16" s="8"/>
      <c r="F16" s="8"/>
      <c r="G16" s="8"/>
      <c r="H16" s="8"/>
      <c r="I16" s="8"/>
      <c r="J16" s="8"/>
      <c r="K16" s="8"/>
      <c r="L16" s="8"/>
      <c r="M16" s="8"/>
      <c r="N16" s="8"/>
      <c r="O16" s="8"/>
      <c r="P16" s="8"/>
      <c r="Q16" s="8"/>
      <c r="R16" s="8"/>
      <c r="S16" s="8"/>
      <c r="T16" s="8"/>
      <c r="U16" s="8"/>
      <c r="V16" s="8"/>
      <c r="W16" s="8"/>
      <c r="X16" s="8"/>
      <c r="Y16" s="8"/>
      <c r="Z16" s="8"/>
    </row>
    <row r="17" spans="1:26" ht="15.75" customHeight="1">
      <c r="A17" s="8"/>
      <c r="B17" s="196"/>
      <c r="C17" s="197"/>
      <c r="D17" s="17"/>
      <c r="E17" s="8"/>
      <c r="F17" s="8"/>
      <c r="G17" s="8"/>
      <c r="H17" s="8"/>
      <c r="I17" s="8"/>
      <c r="J17" s="8"/>
      <c r="K17" s="8"/>
      <c r="L17" s="8"/>
      <c r="M17" s="8"/>
      <c r="N17" s="8"/>
      <c r="O17" s="8"/>
      <c r="P17" s="8"/>
      <c r="Q17" s="8"/>
      <c r="R17" s="8"/>
      <c r="S17" s="8"/>
      <c r="T17" s="8"/>
      <c r="U17" s="8"/>
      <c r="V17" s="8"/>
      <c r="W17" s="8"/>
      <c r="X17" s="8"/>
      <c r="Y17" s="8"/>
      <c r="Z17" s="8"/>
    </row>
    <row r="18" spans="1:26" ht="15.75" customHeight="1">
      <c r="A18" s="8"/>
      <c r="B18" s="8"/>
      <c r="C18" s="8"/>
      <c r="D18" s="8"/>
      <c r="E18" s="8"/>
      <c r="F18" s="8"/>
      <c r="G18" s="8"/>
      <c r="H18" s="8"/>
      <c r="I18" s="8"/>
      <c r="J18" s="8"/>
      <c r="K18" s="8"/>
      <c r="L18" s="8"/>
      <c r="M18" s="8"/>
      <c r="N18" s="8"/>
      <c r="O18" s="8"/>
      <c r="P18" s="8"/>
      <c r="Q18" s="8"/>
      <c r="R18" s="8"/>
      <c r="S18" s="8"/>
      <c r="T18" s="8"/>
      <c r="U18" s="8"/>
      <c r="V18" s="8"/>
      <c r="W18" s="8"/>
      <c r="X18" s="8"/>
      <c r="Y18" s="8"/>
      <c r="Z18" s="8"/>
    </row>
    <row r="19" spans="1:26" ht="15.75" customHeight="1">
      <c r="A19" s="8"/>
      <c r="B19" s="10" t="s">
        <v>32</v>
      </c>
      <c r="C19" s="8"/>
      <c r="D19" s="8"/>
      <c r="E19" s="8"/>
      <c r="F19" s="8"/>
      <c r="G19" s="8"/>
      <c r="H19" s="8"/>
      <c r="I19" s="8"/>
      <c r="J19" s="8"/>
      <c r="K19" s="8"/>
      <c r="L19" s="8"/>
      <c r="M19" s="8"/>
      <c r="N19" s="8"/>
      <c r="O19" s="8"/>
      <c r="P19" s="8"/>
      <c r="Q19" s="8"/>
      <c r="R19" s="8"/>
      <c r="S19" s="8"/>
      <c r="T19" s="8"/>
      <c r="U19" s="8"/>
      <c r="V19" s="8"/>
      <c r="W19" s="8"/>
      <c r="X19" s="8"/>
      <c r="Y19" s="8"/>
      <c r="Z19" s="8"/>
    </row>
    <row r="20" spans="1:26" ht="15.75" customHeight="1">
      <c r="A20" s="8"/>
      <c r="B20" s="10"/>
      <c r="C20" s="8"/>
      <c r="D20" s="18" t="s">
        <v>33</v>
      </c>
      <c r="E20" s="8"/>
      <c r="F20" s="8"/>
      <c r="G20" s="8"/>
      <c r="H20" s="8"/>
      <c r="I20" s="8"/>
      <c r="J20" s="8"/>
      <c r="K20" s="8"/>
      <c r="L20" s="8"/>
      <c r="M20" s="8"/>
      <c r="N20" s="8"/>
      <c r="O20" s="8"/>
      <c r="P20" s="8"/>
      <c r="Q20" s="8"/>
      <c r="R20" s="8"/>
      <c r="S20" s="8"/>
      <c r="T20" s="8"/>
      <c r="U20" s="8"/>
      <c r="V20" s="8"/>
      <c r="W20" s="8"/>
      <c r="X20" s="8"/>
      <c r="Y20" s="8"/>
      <c r="Z20" s="8"/>
    </row>
    <row r="21" spans="1:26" ht="15.75" customHeight="1">
      <c r="A21" s="8"/>
      <c r="B21" s="8" t="s">
        <v>34</v>
      </c>
      <c r="C21" s="8"/>
      <c r="D21" s="19"/>
      <c r="E21" s="8"/>
      <c r="F21" s="8"/>
      <c r="G21" s="8"/>
      <c r="H21" s="8"/>
      <c r="I21" s="8"/>
      <c r="J21" s="8"/>
      <c r="K21" s="8"/>
      <c r="L21" s="8"/>
      <c r="M21" s="8"/>
      <c r="N21" s="8"/>
      <c r="O21" s="8"/>
      <c r="P21" s="8"/>
      <c r="Q21" s="8"/>
      <c r="R21" s="8"/>
      <c r="S21" s="8"/>
      <c r="T21" s="8"/>
      <c r="U21" s="8"/>
      <c r="V21" s="8"/>
      <c r="W21" s="8"/>
      <c r="X21" s="8"/>
      <c r="Y21" s="8"/>
      <c r="Z21" s="8"/>
    </row>
    <row r="22" spans="1:26" ht="15.75" customHeight="1">
      <c r="A22" s="8"/>
      <c r="B22" s="8"/>
      <c r="C22" s="8"/>
      <c r="D22" s="20" t="s">
        <v>35</v>
      </c>
      <c r="E22" s="8"/>
      <c r="F22" s="8"/>
      <c r="G22" s="8"/>
      <c r="H22" s="8"/>
      <c r="I22" s="8"/>
      <c r="J22" s="8"/>
      <c r="K22" s="8"/>
      <c r="L22" s="8"/>
      <c r="M22" s="8"/>
      <c r="N22" s="8"/>
      <c r="O22" s="8"/>
      <c r="P22" s="8"/>
      <c r="Q22" s="8"/>
      <c r="R22" s="8"/>
      <c r="S22" s="8"/>
      <c r="T22" s="8"/>
      <c r="U22" s="8"/>
      <c r="V22" s="8"/>
      <c r="W22" s="8"/>
      <c r="X22" s="8"/>
      <c r="Y22" s="8"/>
      <c r="Z22" s="8"/>
    </row>
    <row r="23" spans="1:26" ht="15.75" customHeight="1">
      <c r="A23" s="8"/>
      <c r="B23" s="8"/>
      <c r="C23" s="8"/>
      <c r="D23" s="8"/>
      <c r="E23" s="8"/>
      <c r="F23" s="8"/>
      <c r="G23" s="8"/>
      <c r="H23" s="8"/>
      <c r="I23" s="8"/>
      <c r="J23" s="8"/>
      <c r="K23" s="8"/>
      <c r="L23" s="8"/>
      <c r="M23" s="8"/>
      <c r="N23" s="8"/>
      <c r="O23" s="8"/>
      <c r="P23" s="8"/>
      <c r="Q23" s="8"/>
      <c r="R23" s="8"/>
      <c r="S23" s="8"/>
      <c r="T23" s="8"/>
      <c r="U23" s="8"/>
      <c r="V23" s="8"/>
      <c r="W23" s="8"/>
      <c r="X23" s="8"/>
      <c r="Y23" s="8"/>
      <c r="Z23" s="8"/>
    </row>
    <row r="24" spans="1:26" ht="15.75" customHeight="1">
      <c r="A24" s="9" t="s">
        <v>36</v>
      </c>
      <c r="B24" s="8"/>
      <c r="C24" s="8"/>
      <c r="D24" s="8"/>
      <c r="E24" s="8"/>
      <c r="F24" s="8"/>
      <c r="G24" s="8"/>
      <c r="H24" s="8"/>
      <c r="I24" s="8"/>
      <c r="J24" s="8"/>
      <c r="K24" s="8"/>
      <c r="L24" s="8"/>
      <c r="M24" s="8"/>
      <c r="N24" s="8"/>
      <c r="O24" s="8"/>
      <c r="P24" s="8"/>
      <c r="Q24" s="8"/>
      <c r="R24" s="8"/>
      <c r="S24" s="8"/>
      <c r="T24" s="8"/>
      <c r="U24" s="8"/>
      <c r="V24" s="8"/>
      <c r="W24" s="8"/>
      <c r="X24" s="8"/>
      <c r="Y24" s="8"/>
      <c r="Z24" s="8"/>
    </row>
    <row r="25" spans="1:26" ht="6.75" customHeight="1">
      <c r="A25" s="8"/>
      <c r="B25" s="8"/>
      <c r="C25" s="8"/>
      <c r="D25" s="8"/>
      <c r="E25" s="8"/>
      <c r="F25" s="8"/>
      <c r="G25" s="8"/>
      <c r="H25" s="8"/>
      <c r="I25" s="8"/>
      <c r="J25" s="8"/>
      <c r="K25" s="8"/>
      <c r="L25" s="8"/>
      <c r="M25" s="8"/>
      <c r="N25" s="8"/>
      <c r="O25" s="8"/>
      <c r="P25" s="8"/>
      <c r="Q25" s="8"/>
      <c r="R25" s="8"/>
      <c r="S25" s="8"/>
      <c r="T25" s="8"/>
      <c r="U25" s="8"/>
      <c r="V25" s="8"/>
      <c r="W25" s="8"/>
      <c r="X25" s="8"/>
      <c r="Y25" s="8"/>
      <c r="Z25" s="8"/>
    </row>
    <row r="26" spans="1:26" ht="15.75" customHeight="1">
      <c r="A26" s="198" t="s">
        <v>37</v>
      </c>
      <c r="B26" s="197"/>
      <c r="C26" s="197"/>
      <c r="D26" s="197"/>
      <c r="E26" s="21"/>
      <c r="F26" s="8"/>
      <c r="G26" s="8"/>
      <c r="H26" s="8"/>
      <c r="I26" s="8"/>
      <c r="J26" s="8"/>
      <c r="K26" s="8"/>
      <c r="L26" s="8"/>
      <c r="M26" s="8"/>
      <c r="N26" s="8"/>
      <c r="O26" s="8"/>
      <c r="P26" s="8"/>
      <c r="Q26" s="8"/>
      <c r="R26" s="8"/>
      <c r="S26" s="8"/>
      <c r="T26" s="8"/>
      <c r="U26" s="8"/>
      <c r="V26" s="8"/>
      <c r="W26" s="8"/>
      <c r="X26" s="8"/>
      <c r="Y26" s="8"/>
      <c r="Z26" s="8"/>
    </row>
    <row r="27" spans="1:26" ht="15.75" customHeight="1">
      <c r="A27" s="197"/>
      <c r="B27" s="197"/>
      <c r="C27" s="197"/>
      <c r="D27" s="197"/>
      <c r="E27" s="21"/>
      <c r="F27" s="8"/>
      <c r="G27" s="8"/>
      <c r="H27" s="8"/>
      <c r="I27" s="8"/>
      <c r="J27" s="8"/>
      <c r="K27" s="8"/>
      <c r="L27" s="8"/>
      <c r="M27" s="8"/>
      <c r="N27" s="8"/>
      <c r="O27" s="8"/>
      <c r="P27" s="8"/>
      <c r="Q27" s="8"/>
      <c r="R27" s="8"/>
      <c r="S27" s="8"/>
      <c r="T27" s="8"/>
      <c r="U27" s="8"/>
      <c r="V27" s="8"/>
      <c r="W27" s="8"/>
      <c r="X27" s="8"/>
      <c r="Y27" s="8"/>
      <c r="Z27" s="8"/>
    </row>
    <row r="28" spans="1:26" ht="31.5" customHeight="1">
      <c r="A28" s="197"/>
      <c r="B28" s="197"/>
      <c r="C28" s="197"/>
      <c r="D28" s="197"/>
      <c r="E28" s="21"/>
      <c r="F28" s="8"/>
      <c r="G28" s="8"/>
      <c r="H28" s="8"/>
      <c r="I28" s="8"/>
      <c r="J28" s="8"/>
      <c r="K28" s="8"/>
      <c r="L28" s="8"/>
      <c r="M28" s="8"/>
      <c r="N28" s="8"/>
      <c r="O28" s="8"/>
      <c r="P28" s="8"/>
      <c r="Q28" s="8"/>
      <c r="R28" s="8"/>
      <c r="S28" s="8"/>
      <c r="T28" s="8"/>
      <c r="U28" s="8"/>
      <c r="V28" s="8"/>
      <c r="W28" s="8"/>
      <c r="X28" s="8"/>
      <c r="Y28" s="8"/>
      <c r="Z28" s="8"/>
    </row>
    <row r="29" spans="1:26" ht="6.75" customHeight="1">
      <c r="A29" s="197"/>
      <c r="B29" s="197"/>
      <c r="C29" s="197"/>
      <c r="D29" s="197"/>
      <c r="E29" s="21"/>
      <c r="F29" s="8"/>
      <c r="G29" s="8"/>
      <c r="H29" s="8"/>
      <c r="I29" s="8"/>
      <c r="J29" s="8"/>
      <c r="K29" s="8"/>
      <c r="L29" s="8"/>
      <c r="M29" s="8"/>
      <c r="N29" s="8"/>
      <c r="O29" s="8"/>
      <c r="P29" s="8"/>
      <c r="Q29" s="8"/>
      <c r="R29" s="8"/>
      <c r="S29" s="8"/>
      <c r="T29" s="8"/>
      <c r="U29" s="8"/>
      <c r="V29" s="8"/>
      <c r="W29" s="8"/>
      <c r="X29" s="8"/>
      <c r="Y29" s="8"/>
      <c r="Z29" s="8"/>
    </row>
    <row r="30" spans="1:26" ht="7.5" customHeight="1">
      <c r="A30" s="8"/>
      <c r="B30" s="21"/>
      <c r="C30" s="21"/>
      <c r="D30" s="21"/>
      <c r="E30" s="21"/>
      <c r="F30" s="8"/>
      <c r="G30" s="8"/>
      <c r="H30" s="8"/>
      <c r="I30" s="8"/>
      <c r="J30" s="8"/>
      <c r="K30" s="8"/>
      <c r="L30" s="8"/>
      <c r="M30" s="8"/>
      <c r="N30" s="8"/>
      <c r="O30" s="8"/>
      <c r="P30" s="8"/>
      <c r="Q30" s="8"/>
      <c r="R30" s="8"/>
      <c r="S30" s="8"/>
      <c r="T30" s="8"/>
      <c r="U30" s="8"/>
      <c r="V30" s="8"/>
      <c r="W30" s="8"/>
      <c r="X30" s="8"/>
      <c r="Y30" s="8"/>
      <c r="Z30" s="8"/>
    </row>
    <row r="31" spans="1:26" ht="99.75" customHeight="1">
      <c r="A31" s="8"/>
      <c r="B31" s="21"/>
      <c r="C31" s="22" t="s">
        <v>38</v>
      </c>
      <c r="D31" s="23"/>
      <c r="E31" s="8"/>
      <c r="F31" s="8"/>
      <c r="G31" s="8"/>
      <c r="H31" s="8"/>
      <c r="I31" s="8"/>
      <c r="J31" s="8"/>
      <c r="K31" s="8"/>
      <c r="L31" s="8"/>
      <c r="M31" s="8"/>
      <c r="N31" s="8"/>
      <c r="O31" s="8"/>
      <c r="P31" s="8"/>
      <c r="Q31" s="8"/>
      <c r="R31" s="8"/>
      <c r="S31" s="8"/>
      <c r="T31" s="8"/>
      <c r="U31" s="8"/>
      <c r="V31" s="8"/>
      <c r="W31" s="8"/>
      <c r="X31" s="8"/>
      <c r="Y31" s="8"/>
      <c r="Z31" s="8"/>
    </row>
    <row r="32" spans="1:26" ht="15.75" customHeight="1">
      <c r="A32" s="9" t="s">
        <v>39</v>
      </c>
      <c r="B32" s="3"/>
      <c r="C32" s="8"/>
      <c r="D32" s="8"/>
      <c r="E32" s="8"/>
      <c r="F32" s="8"/>
      <c r="G32" s="8"/>
      <c r="H32" s="8"/>
      <c r="I32" s="8"/>
      <c r="J32" s="8"/>
      <c r="K32" s="8"/>
      <c r="L32" s="8"/>
      <c r="M32" s="8"/>
      <c r="N32" s="8"/>
      <c r="O32" s="8"/>
      <c r="P32" s="8"/>
      <c r="Q32" s="8"/>
      <c r="R32" s="8"/>
      <c r="S32" s="8"/>
      <c r="T32" s="8"/>
      <c r="U32" s="8"/>
      <c r="V32" s="8"/>
      <c r="W32" s="8"/>
      <c r="X32" s="8"/>
      <c r="Y32" s="8"/>
      <c r="Z32" s="8"/>
    </row>
    <row r="33" spans="1:26" ht="15.75" customHeight="1">
      <c r="A33" s="24" t="s">
        <v>40</v>
      </c>
      <c r="B33" s="8"/>
      <c r="C33" s="8"/>
      <c r="D33" s="8"/>
      <c r="E33" s="8"/>
      <c r="F33" s="8"/>
      <c r="G33" s="8"/>
      <c r="H33" s="8"/>
      <c r="I33" s="8"/>
      <c r="J33" s="8"/>
      <c r="K33" s="8"/>
      <c r="L33" s="8"/>
      <c r="M33" s="8"/>
      <c r="N33" s="8"/>
      <c r="O33" s="8"/>
      <c r="P33" s="8"/>
      <c r="Q33" s="8"/>
      <c r="R33" s="8"/>
      <c r="S33" s="8"/>
      <c r="T33" s="8"/>
      <c r="U33" s="8"/>
      <c r="V33" s="8"/>
      <c r="W33" s="8"/>
      <c r="X33" s="8"/>
      <c r="Y33" s="8"/>
      <c r="Z33" s="8"/>
    </row>
    <row r="34" spans="1:26" ht="15.75" customHeight="1">
      <c r="A34" s="8"/>
      <c r="B34" s="8" t="s">
        <v>41</v>
      </c>
      <c r="C34" s="25"/>
      <c r="D34" s="11" t="s">
        <v>42</v>
      </c>
      <c r="E34" s="8"/>
      <c r="F34" s="8"/>
      <c r="G34" s="8"/>
      <c r="H34" s="8"/>
      <c r="I34" s="8"/>
      <c r="J34" s="8"/>
      <c r="K34" s="8"/>
      <c r="L34" s="8"/>
      <c r="M34" s="8"/>
      <c r="N34" s="8"/>
      <c r="O34" s="8"/>
      <c r="P34" s="8"/>
      <c r="Q34" s="8"/>
      <c r="R34" s="8"/>
      <c r="S34" s="8"/>
      <c r="T34" s="8"/>
      <c r="U34" s="8"/>
      <c r="V34" s="8"/>
      <c r="W34" s="8"/>
      <c r="X34" s="8"/>
      <c r="Y34" s="8"/>
      <c r="Z34" s="8"/>
    </row>
    <row r="35" spans="1:26" ht="15.75" customHeight="1">
      <c r="A35" s="8"/>
      <c r="B35" s="8" t="s">
        <v>43</v>
      </c>
      <c r="C35" s="25"/>
      <c r="D35" s="11" t="s">
        <v>19</v>
      </c>
      <c r="E35" s="8"/>
      <c r="F35" s="8"/>
      <c r="G35" s="8"/>
      <c r="H35" s="8"/>
      <c r="I35" s="8"/>
      <c r="J35" s="8"/>
      <c r="K35" s="8"/>
      <c r="L35" s="8"/>
      <c r="M35" s="8"/>
      <c r="N35" s="8"/>
      <c r="O35" s="8"/>
      <c r="P35" s="8"/>
      <c r="Q35" s="8"/>
      <c r="R35" s="8"/>
      <c r="S35" s="8"/>
      <c r="T35" s="8"/>
      <c r="U35" s="8"/>
      <c r="V35" s="8"/>
      <c r="W35" s="8"/>
      <c r="X35" s="8"/>
      <c r="Y35" s="8"/>
      <c r="Z35" s="8"/>
    </row>
    <row r="36" spans="1:26" ht="15.75" customHeight="1">
      <c r="A36" s="8"/>
      <c r="B36" s="8" t="s">
        <v>20</v>
      </c>
      <c r="C36" s="25"/>
      <c r="D36" s="11" t="s">
        <v>21</v>
      </c>
      <c r="E36" s="8"/>
      <c r="F36" s="8"/>
      <c r="G36" s="8"/>
      <c r="H36" s="8"/>
      <c r="I36" s="8"/>
      <c r="J36" s="8"/>
      <c r="K36" s="8"/>
      <c r="L36" s="8"/>
      <c r="M36" s="8"/>
      <c r="N36" s="8"/>
      <c r="O36" s="8"/>
      <c r="P36" s="8"/>
      <c r="Q36" s="8"/>
      <c r="R36" s="8"/>
      <c r="S36" s="8"/>
      <c r="T36" s="8"/>
      <c r="U36" s="8"/>
      <c r="V36" s="8"/>
      <c r="W36" s="8"/>
      <c r="X36" s="8"/>
      <c r="Y36" s="8"/>
      <c r="Z36" s="8"/>
    </row>
    <row r="37" spans="1:26" ht="15.75" customHeight="1">
      <c r="A37" s="8"/>
      <c r="B37" s="8" t="s">
        <v>22</v>
      </c>
      <c r="C37" s="25"/>
      <c r="D37" s="11" t="s">
        <v>23</v>
      </c>
      <c r="E37" s="8"/>
      <c r="F37" s="8"/>
      <c r="G37" s="8"/>
      <c r="H37" s="8"/>
      <c r="I37" s="8"/>
      <c r="J37" s="8"/>
      <c r="K37" s="8"/>
      <c r="L37" s="8"/>
      <c r="M37" s="8"/>
      <c r="N37" s="8"/>
      <c r="O37" s="8"/>
      <c r="P37" s="8"/>
      <c r="Q37" s="8"/>
      <c r="R37" s="8"/>
      <c r="S37" s="8"/>
      <c r="T37" s="8"/>
      <c r="U37" s="8"/>
      <c r="V37" s="8"/>
      <c r="W37" s="8"/>
      <c r="X37" s="8"/>
      <c r="Y37" s="8"/>
      <c r="Z37" s="8"/>
    </row>
    <row r="38" spans="1:26" ht="15.75" customHeight="1">
      <c r="A38" s="8"/>
      <c r="B38" s="8" t="s">
        <v>24</v>
      </c>
      <c r="C38" s="25"/>
      <c r="D38" s="12">
        <v>57197</v>
      </c>
      <c r="E38" s="8"/>
      <c r="F38" s="8"/>
      <c r="G38" s="8"/>
      <c r="H38" s="8"/>
      <c r="I38" s="8"/>
      <c r="J38" s="8"/>
      <c r="K38" s="8"/>
      <c r="L38" s="8"/>
      <c r="M38" s="8"/>
      <c r="N38" s="8"/>
      <c r="O38" s="8"/>
      <c r="P38" s="8"/>
      <c r="Q38" s="8"/>
      <c r="R38" s="8"/>
      <c r="S38" s="8"/>
      <c r="T38" s="8"/>
      <c r="U38" s="8"/>
      <c r="V38" s="8"/>
      <c r="W38" s="8"/>
      <c r="X38" s="8"/>
      <c r="Y38" s="8"/>
      <c r="Z38" s="8"/>
    </row>
    <row r="39" spans="1:26" ht="15.75" customHeight="1">
      <c r="A39" s="8"/>
      <c r="B39" s="8" t="s">
        <v>25</v>
      </c>
      <c r="C39" s="25"/>
      <c r="D39" s="11" t="s">
        <v>26</v>
      </c>
      <c r="E39" s="8"/>
      <c r="F39" s="8"/>
      <c r="G39" s="8"/>
      <c r="H39" s="8"/>
      <c r="I39" s="8"/>
      <c r="J39" s="8"/>
      <c r="K39" s="8"/>
      <c r="L39" s="8"/>
      <c r="M39" s="8"/>
      <c r="N39" s="8"/>
      <c r="O39" s="8"/>
      <c r="P39" s="8"/>
      <c r="Q39" s="8"/>
      <c r="R39" s="8"/>
      <c r="S39" s="8"/>
      <c r="T39" s="8"/>
      <c r="U39" s="8"/>
      <c r="V39" s="8"/>
      <c r="W39" s="8"/>
      <c r="X39" s="8"/>
      <c r="Y39" s="8"/>
      <c r="Z39" s="8"/>
    </row>
    <row r="40" spans="1:26" ht="15.75" customHeight="1">
      <c r="A40" s="8"/>
      <c r="B40" s="8" t="s">
        <v>44</v>
      </c>
      <c r="C40" s="25"/>
      <c r="D40" s="14">
        <v>6052740770</v>
      </c>
      <c r="E40" s="8"/>
      <c r="F40" s="8"/>
      <c r="G40" s="8"/>
      <c r="H40" s="8"/>
      <c r="I40" s="8"/>
      <c r="J40" s="8"/>
      <c r="K40" s="8"/>
      <c r="L40" s="8"/>
      <c r="M40" s="8"/>
      <c r="N40" s="8"/>
      <c r="O40" s="8"/>
      <c r="P40" s="8"/>
      <c r="Q40" s="8"/>
      <c r="R40" s="8"/>
      <c r="S40" s="8"/>
      <c r="T40" s="8"/>
      <c r="U40" s="8"/>
      <c r="V40" s="8"/>
      <c r="W40" s="8"/>
      <c r="X40" s="8"/>
      <c r="Y40" s="8"/>
      <c r="Z40" s="8"/>
    </row>
    <row r="41" spans="1:26" ht="15.75" customHeight="1">
      <c r="A41" s="8"/>
      <c r="B41" s="8" t="s">
        <v>45</v>
      </c>
      <c r="C41" s="25"/>
      <c r="D41" s="26" t="s">
        <v>46</v>
      </c>
      <c r="E41" s="8"/>
      <c r="F41" s="8"/>
      <c r="G41" s="8"/>
      <c r="H41" s="8"/>
      <c r="I41" s="8"/>
      <c r="J41" s="8"/>
      <c r="K41" s="8"/>
      <c r="L41" s="8"/>
      <c r="M41" s="8"/>
      <c r="N41" s="8"/>
      <c r="O41" s="8"/>
      <c r="P41" s="8"/>
      <c r="Q41" s="8"/>
      <c r="R41" s="8"/>
      <c r="S41" s="8"/>
      <c r="T41" s="8"/>
      <c r="U41" s="8"/>
      <c r="V41" s="8"/>
      <c r="W41" s="8"/>
      <c r="X41" s="8"/>
      <c r="Y41" s="8"/>
      <c r="Z41" s="8"/>
    </row>
    <row r="42" spans="1:26" ht="15.75" customHeight="1">
      <c r="A42" s="8"/>
      <c r="B42" s="8" t="s">
        <v>47</v>
      </c>
      <c r="C42" s="25"/>
      <c r="D42" s="26" t="s">
        <v>48</v>
      </c>
      <c r="E42" s="8"/>
      <c r="F42" s="8"/>
      <c r="G42" s="8"/>
      <c r="H42" s="8"/>
      <c r="I42" s="8"/>
      <c r="J42" s="8"/>
      <c r="K42" s="8"/>
      <c r="L42" s="8"/>
      <c r="M42" s="8"/>
      <c r="N42" s="8"/>
      <c r="O42" s="8"/>
      <c r="P42" s="8"/>
      <c r="Q42" s="8"/>
      <c r="R42" s="8"/>
      <c r="S42" s="8"/>
      <c r="T42" s="8"/>
      <c r="U42" s="8"/>
      <c r="V42" s="8"/>
      <c r="W42" s="8"/>
      <c r="X42" s="8"/>
      <c r="Y42" s="8"/>
      <c r="Z42" s="8"/>
    </row>
    <row r="43" spans="1:26" ht="15.75" customHeight="1">
      <c r="A43" s="8"/>
      <c r="B43" s="8"/>
      <c r="C43" s="8"/>
      <c r="D43" s="27"/>
      <c r="E43" s="8"/>
      <c r="F43" s="8"/>
      <c r="G43" s="8"/>
      <c r="H43" s="8"/>
      <c r="I43" s="8"/>
      <c r="J43" s="8"/>
      <c r="K43" s="8"/>
      <c r="L43" s="8"/>
      <c r="M43" s="8"/>
      <c r="N43" s="8"/>
      <c r="O43" s="8"/>
      <c r="P43" s="8"/>
      <c r="Q43" s="8"/>
      <c r="R43" s="8"/>
      <c r="S43" s="8"/>
      <c r="T43" s="8"/>
      <c r="U43" s="8"/>
      <c r="V43" s="8"/>
      <c r="W43" s="8"/>
      <c r="X43" s="8"/>
      <c r="Y43" s="8"/>
      <c r="Z43" s="8"/>
    </row>
    <row r="44" spans="1:26" ht="15.75" customHeight="1">
      <c r="A44" s="24" t="s">
        <v>49</v>
      </c>
      <c r="B44" s="8"/>
      <c r="C44" s="8"/>
      <c r="D44" s="27"/>
      <c r="E44" s="8"/>
      <c r="F44" s="8"/>
      <c r="G44" s="8"/>
      <c r="H44" s="8"/>
      <c r="I44" s="8"/>
      <c r="J44" s="8"/>
      <c r="K44" s="8"/>
      <c r="L44" s="8"/>
      <c r="M44" s="8"/>
      <c r="N44" s="8"/>
      <c r="O44" s="8"/>
      <c r="P44" s="8"/>
      <c r="Q44" s="8"/>
      <c r="R44" s="8"/>
      <c r="S44" s="8"/>
      <c r="T44" s="8"/>
      <c r="U44" s="8"/>
      <c r="V44" s="8"/>
      <c r="W44" s="8"/>
      <c r="X44" s="8"/>
      <c r="Y44" s="8"/>
      <c r="Z44" s="8"/>
    </row>
    <row r="45" spans="1:26" ht="15.75" customHeight="1">
      <c r="A45" s="8"/>
      <c r="B45" s="8" t="s">
        <v>50</v>
      </c>
      <c r="C45" s="8"/>
      <c r="D45" s="28" t="s">
        <v>51</v>
      </c>
      <c r="E45" s="8"/>
      <c r="F45" s="8"/>
      <c r="G45" s="8"/>
      <c r="H45" s="8"/>
      <c r="I45" s="8"/>
      <c r="J45" s="8"/>
      <c r="K45" s="8"/>
      <c r="L45" s="8"/>
      <c r="M45" s="8"/>
      <c r="N45" s="8"/>
      <c r="O45" s="8"/>
      <c r="P45" s="8"/>
      <c r="Q45" s="8"/>
      <c r="R45" s="8"/>
      <c r="S45" s="8"/>
      <c r="T45" s="8"/>
      <c r="U45" s="8"/>
      <c r="V45" s="8"/>
      <c r="W45" s="8"/>
      <c r="X45" s="8"/>
      <c r="Y45" s="8"/>
      <c r="Z45" s="8"/>
    </row>
    <row r="46" spans="1:26" ht="15.75" customHeight="1">
      <c r="A46" s="8"/>
      <c r="B46" s="8" t="s">
        <v>20</v>
      </c>
      <c r="C46" s="8"/>
      <c r="D46" s="28" t="s">
        <v>21</v>
      </c>
      <c r="E46" s="8"/>
      <c r="F46" s="8"/>
      <c r="G46" s="8"/>
      <c r="H46" s="8"/>
      <c r="I46" s="8"/>
      <c r="J46" s="8"/>
      <c r="K46" s="8"/>
      <c r="L46" s="8"/>
      <c r="M46" s="8"/>
      <c r="N46" s="8"/>
      <c r="O46" s="8"/>
      <c r="P46" s="8"/>
      <c r="Q46" s="8"/>
      <c r="R46" s="8"/>
      <c r="S46" s="8"/>
      <c r="T46" s="8"/>
      <c r="U46" s="8"/>
      <c r="V46" s="8"/>
      <c r="W46" s="8"/>
      <c r="X46" s="8"/>
      <c r="Y46" s="8"/>
      <c r="Z46" s="8"/>
    </row>
    <row r="47" spans="1:26" ht="15.75" customHeight="1">
      <c r="A47" s="8"/>
      <c r="B47" s="8" t="s">
        <v>22</v>
      </c>
      <c r="C47" s="8"/>
      <c r="D47" s="28" t="s">
        <v>23</v>
      </c>
      <c r="E47" s="8"/>
      <c r="F47" s="8"/>
      <c r="G47" s="8"/>
      <c r="H47" s="8"/>
      <c r="I47" s="8"/>
      <c r="J47" s="8"/>
      <c r="K47" s="8"/>
      <c r="L47" s="8"/>
      <c r="M47" s="8"/>
      <c r="N47" s="8"/>
      <c r="O47" s="8"/>
      <c r="P47" s="8"/>
      <c r="Q47" s="8"/>
      <c r="R47" s="8"/>
      <c r="S47" s="8"/>
      <c r="T47" s="8"/>
      <c r="U47" s="8"/>
      <c r="V47" s="8"/>
      <c r="W47" s="8"/>
      <c r="X47" s="8"/>
      <c r="Y47" s="8"/>
      <c r="Z47" s="8"/>
    </row>
    <row r="48" spans="1:26" ht="15.75" customHeight="1">
      <c r="A48" s="8"/>
      <c r="B48" s="8" t="s">
        <v>24</v>
      </c>
      <c r="C48" s="8"/>
      <c r="D48" s="29">
        <v>57105</v>
      </c>
      <c r="E48" s="8"/>
      <c r="F48" s="8"/>
      <c r="G48" s="8"/>
      <c r="H48" s="8"/>
      <c r="I48" s="8"/>
      <c r="J48" s="8"/>
      <c r="K48" s="8"/>
      <c r="L48" s="8"/>
      <c r="M48" s="8"/>
      <c r="N48" s="8"/>
      <c r="O48" s="8"/>
      <c r="P48" s="8"/>
      <c r="Q48" s="8"/>
      <c r="R48" s="8"/>
      <c r="S48" s="8"/>
      <c r="T48" s="8"/>
      <c r="U48" s="8"/>
      <c r="V48" s="8"/>
      <c r="W48" s="8"/>
      <c r="X48" s="8"/>
      <c r="Y48" s="8"/>
      <c r="Z48" s="8"/>
    </row>
    <row r="49" spans="1:26" ht="15.75" customHeight="1">
      <c r="A49" s="8"/>
      <c r="B49" s="8" t="s">
        <v>25</v>
      </c>
      <c r="C49" s="8"/>
      <c r="D49" s="28" t="s">
        <v>26</v>
      </c>
      <c r="E49" s="8"/>
      <c r="F49" s="8"/>
      <c r="G49" s="8"/>
      <c r="H49" s="8"/>
      <c r="I49" s="8"/>
      <c r="J49" s="8"/>
      <c r="K49" s="8"/>
      <c r="L49" s="8"/>
      <c r="M49" s="8"/>
      <c r="N49" s="8"/>
      <c r="O49" s="8"/>
      <c r="P49" s="8"/>
      <c r="Q49" s="8"/>
      <c r="R49" s="8"/>
      <c r="S49" s="8"/>
      <c r="T49" s="8"/>
      <c r="U49" s="8"/>
      <c r="V49" s="8"/>
      <c r="W49" s="8"/>
      <c r="X49" s="8"/>
      <c r="Y49" s="8"/>
      <c r="Z49" s="8"/>
    </row>
    <row r="50" spans="1:26" ht="15.75" customHeight="1">
      <c r="A50" s="8"/>
      <c r="B50" s="8" t="s">
        <v>52</v>
      </c>
      <c r="C50" s="8"/>
      <c r="D50" s="30">
        <v>6052745516</v>
      </c>
      <c r="E50" s="8"/>
      <c r="F50" s="8"/>
      <c r="G50" s="8"/>
      <c r="H50" s="8"/>
      <c r="I50" s="8"/>
      <c r="J50" s="8"/>
      <c r="K50" s="8"/>
      <c r="L50" s="8"/>
      <c r="M50" s="8"/>
      <c r="N50" s="8"/>
      <c r="O50" s="8"/>
      <c r="P50" s="8"/>
      <c r="Q50" s="8"/>
      <c r="R50" s="8"/>
      <c r="S50" s="8"/>
      <c r="T50" s="8"/>
      <c r="U50" s="8"/>
      <c r="V50" s="8"/>
      <c r="W50" s="8"/>
      <c r="X50" s="8"/>
      <c r="Y50" s="8"/>
      <c r="Z50" s="8"/>
    </row>
    <row r="51" spans="1:26" ht="15.75" customHeight="1">
      <c r="A51" s="8"/>
      <c r="B51" s="8" t="s">
        <v>53</v>
      </c>
      <c r="C51" s="8"/>
      <c r="D51" s="30">
        <v>8007272844</v>
      </c>
      <c r="E51" s="8"/>
      <c r="F51" s="8"/>
      <c r="G51" s="8"/>
      <c r="H51" s="8"/>
      <c r="I51" s="8"/>
      <c r="J51" s="8"/>
      <c r="K51" s="8"/>
      <c r="L51" s="8"/>
      <c r="M51" s="8"/>
      <c r="N51" s="8"/>
      <c r="O51" s="8"/>
      <c r="P51" s="8"/>
      <c r="Q51" s="8"/>
      <c r="R51" s="8"/>
      <c r="S51" s="8"/>
      <c r="T51" s="8"/>
      <c r="U51" s="8"/>
      <c r="V51" s="8"/>
      <c r="W51" s="8"/>
      <c r="X51" s="8"/>
      <c r="Y51" s="8"/>
      <c r="Z51" s="8"/>
    </row>
    <row r="52" spans="1:26" ht="15.75" customHeight="1">
      <c r="A52" s="8"/>
      <c r="B52" s="8" t="s">
        <v>54</v>
      </c>
      <c r="C52" s="8"/>
      <c r="D52" s="16" t="s">
        <v>46</v>
      </c>
      <c r="E52" s="8"/>
      <c r="F52" s="8"/>
      <c r="G52" s="8"/>
      <c r="H52" s="8"/>
      <c r="I52" s="8"/>
      <c r="J52" s="8"/>
      <c r="K52" s="8"/>
      <c r="L52" s="8"/>
      <c r="M52" s="8"/>
      <c r="N52" s="8"/>
      <c r="O52" s="8"/>
      <c r="P52" s="8"/>
      <c r="Q52" s="8"/>
      <c r="R52" s="8"/>
      <c r="S52" s="8"/>
      <c r="T52" s="8"/>
      <c r="U52" s="8"/>
      <c r="V52" s="8"/>
      <c r="W52" s="8"/>
      <c r="X52" s="8"/>
      <c r="Y52" s="8"/>
      <c r="Z52" s="8"/>
    </row>
    <row r="53" spans="1:26" ht="15.75" customHeight="1">
      <c r="A53" s="8"/>
      <c r="B53" s="8" t="s">
        <v>55</v>
      </c>
      <c r="C53" s="8"/>
      <c r="D53" s="31" t="s">
        <v>48</v>
      </c>
      <c r="E53" s="8"/>
      <c r="F53" s="8"/>
      <c r="G53" s="8"/>
      <c r="H53" s="8"/>
      <c r="I53" s="8"/>
      <c r="J53" s="8"/>
      <c r="K53" s="8"/>
      <c r="L53" s="8"/>
      <c r="M53" s="8"/>
      <c r="N53" s="8"/>
      <c r="O53" s="8"/>
      <c r="P53" s="8"/>
      <c r="Q53" s="8"/>
      <c r="R53" s="8"/>
      <c r="S53" s="8"/>
      <c r="T53" s="8"/>
      <c r="U53" s="8"/>
      <c r="V53" s="8"/>
      <c r="W53" s="8"/>
      <c r="X53" s="8"/>
      <c r="Y53" s="8"/>
      <c r="Z53" s="8"/>
    </row>
    <row r="54" spans="1:26" ht="15.75" customHeight="1">
      <c r="A54" s="8"/>
      <c r="B54" s="8"/>
      <c r="C54" s="8"/>
      <c r="D54" s="8"/>
      <c r="E54" s="8"/>
      <c r="F54" s="8"/>
      <c r="G54" s="8"/>
      <c r="H54" s="8"/>
      <c r="I54" s="8"/>
      <c r="J54" s="8"/>
      <c r="K54" s="8"/>
      <c r="L54" s="8"/>
      <c r="M54" s="8"/>
      <c r="N54" s="8"/>
      <c r="O54" s="8"/>
      <c r="P54" s="8"/>
      <c r="Q54" s="8"/>
      <c r="R54" s="8"/>
      <c r="S54" s="8"/>
      <c r="T54" s="8"/>
      <c r="U54" s="8"/>
      <c r="V54" s="8"/>
      <c r="W54" s="8"/>
      <c r="X54" s="8"/>
      <c r="Y54" s="8"/>
      <c r="Z54" s="8"/>
    </row>
    <row r="55" spans="1:26" ht="15.75" customHeight="1">
      <c r="A55" s="8"/>
      <c r="B55" s="10" t="s">
        <v>56</v>
      </c>
      <c r="C55" s="8"/>
      <c r="D55" s="8"/>
      <c r="E55" s="8"/>
      <c r="F55" s="8"/>
      <c r="G55" s="8"/>
      <c r="H55" s="8"/>
      <c r="I55" s="8"/>
      <c r="J55" s="8"/>
      <c r="K55" s="8"/>
      <c r="L55" s="8"/>
      <c r="M55" s="8"/>
      <c r="N55" s="8"/>
      <c r="O55" s="8"/>
      <c r="P55" s="8"/>
      <c r="Q55" s="8"/>
      <c r="R55" s="8"/>
      <c r="S55" s="8"/>
      <c r="T55" s="8"/>
      <c r="U55" s="8"/>
      <c r="V55" s="8"/>
      <c r="W55" s="8"/>
      <c r="X55" s="8"/>
      <c r="Y55" s="8"/>
      <c r="Z55" s="8"/>
    </row>
    <row r="56" spans="1:26" ht="15.75" customHeight="1">
      <c r="A56" s="8"/>
      <c r="B56" s="10"/>
      <c r="C56" s="8"/>
      <c r="D56" s="20" t="s">
        <v>57</v>
      </c>
      <c r="E56" s="8"/>
      <c r="F56" s="8"/>
      <c r="G56" s="8"/>
      <c r="H56" s="8"/>
      <c r="I56" s="8"/>
      <c r="J56" s="8"/>
      <c r="K56" s="8"/>
      <c r="L56" s="8"/>
      <c r="M56" s="8"/>
      <c r="N56" s="8"/>
      <c r="O56" s="8"/>
      <c r="P56" s="8"/>
      <c r="Q56" s="8"/>
      <c r="R56" s="8"/>
      <c r="S56" s="8"/>
      <c r="T56" s="8"/>
      <c r="U56" s="8"/>
      <c r="V56" s="8"/>
      <c r="W56" s="8"/>
      <c r="X56" s="8"/>
      <c r="Y56" s="8"/>
      <c r="Z56" s="8"/>
    </row>
    <row r="57" spans="1:26" ht="15.75" customHeight="1">
      <c r="A57" s="8"/>
      <c r="B57" s="10"/>
      <c r="C57" s="8"/>
      <c r="D57" s="7"/>
      <c r="E57" s="8"/>
      <c r="F57" s="8"/>
      <c r="G57" s="8"/>
      <c r="H57" s="8"/>
      <c r="I57" s="8"/>
      <c r="J57" s="8"/>
      <c r="K57" s="8"/>
      <c r="L57" s="8"/>
      <c r="M57" s="8"/>
      <c r="N57" s="8"/>
      <c r="O57" s="8"/>
      <c r="P57" s="8"/>
      <c r="Q57" s="8"/>
      <c r="R57" s="8"/>
      <c r="S57" s="8"/>
      <c r="T57" s="8"/>
      <c r="U57" s="8"/>
      <c r="V57" s="8"/>
      <c r="W57" s="8"/>
      <c r="X57" s="8"/>
      <c r="Y57" s="8"/>
      <c r="Z57" s="8"/>
    </row>
    <row r="58" spans="1:26" ht="15.75" customHeight="1">
      <c r="A58" s="8"/>
      <c r="B58" s="10"/>
      <c r="C58" s="8"/>
      <c r="D58" s="7"/>
      <c r="E58" s="8"/>
      <c r="F58" s="8"/>
      <c r="G58" s="8"/>
      <c r="H58" s="8"/>
      <c r="I58" s="8"/>
      <c r="J58" s="8"/>
      <c r="K58" s="8"/>
      <c r="L58" s="8"/>
      <c r="M58" s="8"/>
      <c r="N58" s="8"/>
      <c r="O58" s="8"/>
      <c r="P58" s="8"/>
      <c r="Q58" s="8"/>
      <c r="R58" s="8"/>
      <c r="S58" s="8"/>
      <c r="T58" s="8"/>
      <c r="U58" s="8"/>
      <c r="V58" s="8"/>
      <c r="W58" s="8"/>
      <c r="X58" s="8"/>
      <c r="Y58" s="8"/>
      <c r="Z58" s="8"/>
    </row>
    <row r="59" spans="1:26" ht="15.75" customHeight="1">
      <c r="A59" s="8"/>
      <c r="B59" s="10"/>
      <c r="C59" s="8"/>
      <c r="D59" s="32"/>
      <c r="E59" s="8"/>
      <c r="F59" s="8"/>
      <c r="G59" s="8"/>
      <c r="H59" s="8"/>
      <c r="I59" s="8"/>
      <c r="J59" s="8"/>
      <c r="K59" s="8"/>
      <c r="L59" s="8"/>
      <c r="M59" s="8"/>
      <c r="N59" s="8"/>
      <c r="O59" s="8"/>
      <c r="P59" s="8"/>
      <c r="Q59" s="8"/>
      <c r="R59" s="8"/>
      <c r="S59" s="8"/>
      <c r="T59" s="8"/>
      <c r="U59" s="8"/>
      <c r="V59" s="8"/>
      <c r="W59" s="8"/>
      <c r="X59" s="8"/>
      <c r="Y59" s="8"/>
      <c r="Z59" s="8"/>
    </row>
    <row r="60" spans="1:26" ht="15.75" customHeight="1">
      <c r="A60" s="8"/>
      <c r="B60" s="8" t="s">
        <v>58</v>
      </c>
      <c r="C60" s="8"/>
      <c r="D60" s="8"/>
      <c r="E60" s="8"/>
      <c r="F60" s="8"/>
      <c r="G60" s="8"/>
      <c r="H60" s="8"/>
      <c r="I60" s="8"/>
      <c r="J60" s="8"/>
      <c r="K60" s="8"/>
      <c r="L60" s="8"/>
      <c r="M60" s="8"/>
      <c r="N60" s="8"/>
      <c r="O60" s="8"/>
      <c r="P60" s="8"/>
      <c r="Q60" s="8"/>
      <c r="R60" s="8"/>
      <c r="S60" s="8"/>
      <c r="T60" s="8"/>
      <c r="U60" s="8"/>
      <c r="V60" s="8"/>
      <c r="W60" s="8"/>
      <c r="X60" s="8"/>
      <c r="Y60" s="8"/>
      <c r="Z60" s="8"/>
    </row>
    <row r="61" spans="1:26" ht="49.5" customHeight="1">
      <c r="A61" s="8"/>
      <c r="B61" s="8"/>
      <c r="C61" s="8"/>
      <c r="D61" s="23"/>
      <c r="E61" s="8"/>
      <c r="F61" s="8"/>
      <c r="G61" s="8"/>
      <c r="H61" s="8"/>
      <c r="I61" s="8"/>
      <c r="J61" s="8"/>
      <c r="K61" s="8"/>
      <c r="L61" s="8"/>
      <c r="M61" s="8"/>
      <c r="N61" s="8"/>
      <c r="O61" s="8"/>
      <c r="P61" s="8"/>
      <c r="Q61" s="8"/>
      <c r="R61" s="8"/>
      <c r="S61" s="8"/>
      <c r="T61" s="8"/>
      <c r="U61" s="8"/>
      <c r="V61" s="8"/>
      <c r="W61" s="8"/>
      <c r="X61" s="8"/>
      <c r="Y61" s="8"/>
      <c r="Z61" s="8"/>
    </row>
    <row r="62" spans="1:26" ht="15.75" customHeight="1">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ht="15.75" customHeight="1">
      <c r="A63" s="9" t="s">
        <v>59</v>
      </c>
      <c r="B63" s="8"/>
      <c r="C63" s="8"/>
      <c r="D63" s="8"/>
      <c r="E63" s="8"/>
      <c r="F63" s="8"/>
      <c r="G63" s="8"/>
      <c r="H63" s="8"/>
      <c r="I63" s="8"/>
      <c r="J63" s="8"/>
      <c r="K63" s="8"/>
      <c r="L63" s="8"/>
      <c r="M63" s="8"/>
      <c r="N63" s="8"/>
      <c r="O63" s="8"/>
      <c r="P63" s="8"/>
      <c r="Q63" s="8"/>
      <c r="R63" s="8"/>
      <c r="S63" s="8"/>
      <c r="T63" s="8"/>
      <c r="U63" s="8"/>
      <c r="V63" s="8"/>
      <c r="W63" s="8"/>
      <c r="X63" s="8"/>
      <c r="Y63" s="8"/>
      <c r="Z63" s="8"/>
    </row>
    <row r="64" spans="1:26" ht="15.75" customHeight="1">
      <c r="A64" s="8"/>
      <c r="B64" s="8"/>
      <c r="C64" s="8"/>
      <c r="D64" s="33" t="s">
        <v>60</v>
      </c>
      <c r="E64" s="8"/>
      <c r="F64" s="8"/>
      <c r="G64" s="8"/>
      <c r="H64" s="8"/>
      <c r="I64" s="8"/>
      <c r="J64" s="8"/>
      <c r="K64" s="8"/>
      <c r="L64" s="8"/>
      <c r="M64" s="8"/>
      <c r="N64" s="8"/>
      <c r="O64" s="8"/>
      <c r="P64" s="8"/>
      <c r="Q64" s="8"/>
      <c r="R64" s="8"/>
      <c r="S64" s="8"/>
      <c r="T64" s="8"/>
      <c r="U64" s="8"/>
      <c r="V64" s="8"/>
      <c r="W64" s="8"/>
      <c r="X64" s="8"/>
      <c r="Y64" s="8"/>
      <c r="Z64" s="8"/>
    </row>
    <row r="65" spans="1:26" ht="15.75" customHeight="1">
      <c r="A65" s="8"/>
      <c r="B65" s="8"/>
      <c r="C65" s="8"/>
      <c r="D65" s="8"/>
      <c r="E65" s="8"/>
      <c r="F65" s="8"/>
      <c r="G65" s="8"/>
      <c r="H65" s="8"/>
      <c r="I65" s="8"/>
      <c r="J65" s="8"/>
      <c r="K65" s="8"/>
      <c r="L65" s="8"/>
      <c r="M65" s="8"/>
      <c r="N65" s="8"/>
      <c r="O65" s="8"/>
      <c r="P65" s="8"/>
      <c r="Q65" s="8"/>
      <c r="R65" s="8"/>
      <c r="S65" s="8"/>
      <c r="T65" s="8"/>
      <c r="U65" s="8"/>
      <c r="V65" s="8"/>
      <c r="W65" s="8"/>
      <c r="X65" s="8"/>
      <c r="Y65" s="8"/>
      <c r="Z65" s="8"/>
    </row>
    <row r="66" spans="1:26" ht="15.75" customHeight="1">
      <c r="A66" s="9" t="s">
        <v>61</v>
      </c>
      <c r="B66" s="8"/>
      <c r="C66" s="8"/>
      <c r="D66" s="8"/>
      <c r="E66" s="8"/>
      <c r="F66" s="8"/>
      <c r="G66" s="8"/>
      <c r="H66" s="8"/>
      <c r="I66" s="8"/>
      <c r="J66" s="8"/>
      <c r="K66" s="8"/>
      <c r="L66" s="8"/>
      <c r="M66" s="8"/>
      <c r="N66" s="8"/>
      <c r="O66" s="8"/>
      <c r="P66" s="8"/>
      <c r="Q66" s="8"/>
      <c r="R66" s="8"/>
      <c r="S66" s="8"/>
      <c r="T66" s="8"/>
      <c r="U66" s="8"/>
      <c r="V66" s="8"/>
      <c r="W66" s="8"/>
      <c r="X66" s="8"/>
      <c r="Y66" s="8"/>
      <c r="Z66" s="8"/>
    </row>
    <row r="67" spans="1:26" ht="15.75" customHeight="1">
      <c r="A67" s="8"/>
      <c r="B67" s="8"/>
      <c r="C67" s="8"/>
      <c r="D67" s="34" t="s">
        <v>62</v>
      </c>
      <c r="E67" s="8"/>
      <c r="F67" s="8"/>
      <c r="G67" s="8"/>
      <c r="H67" s="8"/>
      <c r="I67" s="8"/>
      <c r="J67" s="8"/>
      <c r="K67" s="8"/>
      <c r="L67" s="8"/>
      <c r="M67" s="8"/>
      <c r="N67" s="8"/>
      <c r="O67" s="8"/>
      <c r="P67" s="8"/>
      <c r="Q67" s="8"/>
      <c r="R67" s="8"/>
      <c r="S67" s="8"/>
      <c r="T67" s="8"/>
      <c r="U67" s="8"/>
      <c r="V67" s="8"/>
      <c r="W67" s="8"/>
      <c r="X67" s="8"/>
      <c r="Y67" s="8"/>
      <c r="Z67" s="8"/>
    </row>
    <row r="68" spans="1:26" ht="15.75" customHeight="1">
      <c r="A68" s="8"/>
      <c r="B68" s="8"/>
      <c r="C68" s="8"/>
      <c r="D68" s="8"/>
      <c r="E68" s="8"/>
      <c r="F68" s="8"/>
      <c r="G68" s="8"/>
      <c r="H68" s="8"/>
      <c r="I68" s="8"/>
      <c r="J68" s="8"/>
      <c r="K68" s="8"/>
      <c r="L68" s="8"/>
      <c r="M68" s="8"/>
      <c r="N68" s="8"/>
      <c r="O68" s="8"/>
      <c r="P68" s="8"/>
      <c r="Q68" s="8"/>
      <c r="R68" s="8"/>
      <c r="S68" s="8"/>
      <c r="T68" s="8"/>
      <c r="U68" s="8"/>
      <c r="V68" s="8"/>
      <c r="W68" s="8"/>
      <c r="X68" s="8"/>
      <c r="Y68" s="8"/>
      <c r="Z68" s="8"/>
    </row>
    <row r="69" spans="1:26" ht="15.75" customHeight="1">
      <c r="A69" s="9" t="s">
        <v>63</v>
      </c>
      <c r="B69" s="8"/>
      <c r="C69" s="8"/>
      <c r="D69" s="8"/>
      <c r="E69" s="8"/>
      <c r="F69" s="8"/>
      <c r="G69" s="8"/>
      <c r="H69" s="8"/>
      <c r="I69" s="8"/>
      <c r="J69" s="8"/>
      <c r="K69" s="8"/>
      <c r="L69" s="8"/>
      <c r="M69" s="8"/>
      <c r="N69" s="8"/>
      <c r="O69" s="8"/>
      <c r="P69" s="8"/>
      <c r="Q69" s="8"/>
      <c r="R69" s="8"/>
      <c r="S69" s="8"/>
      <c r="T69" s="8"/>
      <c r="U69" s="8"/>
      <c r="V69" s="8"/>
      <c r="W69" s="8"/>
      <c r="X69" s="8"/>
      <c r="Y69" s="8"/>
      <c r="Z69" s="8"/>
    </row>
    <row r="70" spans="1:26" ht="15.75" customHeight="1">
      <c r="A70" s="8"/>
      <c r="B70" s="8"/>
      <c r="C70" s="8"/>
      <c r="D70" s="34" t="s">
        <v>64</v>
      </c>
      <c r="E70" s="8"/>
      <c r="F70" s="8"/>
      <c r="G70" s="8"/>
      <c r="H70" s="8"/>
      <c r="I70" s="8"/>
      <c r="J70" s="8"/>
      <c r="K70" s="8"/>
      <c r="L70" s="8"/>
      <c r="M70" s="8"/>
      <c r="N70" s="8"/>
      <c r="O70" s="8"/>
      <c r="P70" s="8"/>
      <c r="Q70" s="8"/>
      <c r="R70" s="8"/>
      <c r="S70" s="8"/>
      <c r="T70" s="8"/>
      <c r="U70" s="8"/>
      <c r="V70" s="8"/>
      <c r="W70" s="8"/>
      <c r="X70" s="8"/>
      <c r="Y70" s="8"/>
      <c r="Z70" s="8"/>
    </row>
    <row r="71" spans="1:26" ht="15.75" customHeight="1">
      <c r="A71" s="8"/>
      <c r="B71" s="8"/>
      <c r="C71" s="8"/>
      <c r="D71" s="8"/>
      <c r="E71" s="8"/>
      <c r="F71" s="8"/>
      <c r="G71" s="8"/>
      <c r="H71" s="8"/>
      <c r="I71" s="8"/>
      <c r="J71" s="8"/>
      <c r="K71" s="8"/>
      <c r="L71" s="8"/>
      <c r="M71" s="8"/>
      <c r="N71" s="8"/>
      <c r="O71" s="8"/>
      <c r="P71" s="8"/>
      <c r="Q71" s="8"/>
      <c r="R71" s="8"/>
      <c r="S71" s="8"/>
      <c r="T71" s="8"/>
      <c r="U71" s="8"/>
      <c r="V71" s="8"/>
      <c r="W71" s="8"/>
      <c r="X71" s="8"/>
      <c r="Y71" s="8"/>
      <c r="Z71" s="8"/>
    </row>
    <row r="72" spans="1:26" ht="15.75" customHeight="1">
      <c r="A72" s="24" t="s">
        <v>65</v>
      </c>
      <c r="B72" s="8"/>
      <c r="C72" s="8"/>
      <c r="D72" s="21"/>
      <c r="E72" s="8"/>
      <c r="F72" s="8"/>
      <c r="G72" s="8"/>
      <c r="H72" s="8"/>
      <c r="I72" s="8"/>
      <c r="J72" s="8"/>
      <c r="K72" s="8"/>
      <c r="L72" s="8"/>
      <c r="M72" s="8"/>
      <c r="N72" s="8"/>
      <c r="O72" s="8"/>
      <c r="P72" s="8"/>
      <c r="Q72" s="8"/>
      <c r="R72" s="8"/>
      <c r="S72" s="8"/>
      <c r="T72" s="8"/>
      <c r="U72" s="8"/>
      <c r="V72" s="8"/>
      <c r="W72" s="8"/>
      <c r="X72" s="8"/>
      <c r="Y72" s="8"/>
      <c r="Z72" s="8"/>
    </row>
    <row r="73" spans="1:26" ht="226.5" customHeight="1">
      <c r="A73" s="8"/>
      <c r="B73" s="8"/>
      <c r="C73" s="8"/>
      <c r="D73" s="23"/>
      <c r="E73" s="8"/>
      <c r="F73" s="8"/>
      <c r="G73" s="8"/>
      <c r="H73" s="8"/>
      <c r="I73" s="8"/>
      <c r="J73" s="8"/>
      <c r="K73" s="8"/>
      <c r="L73" s="8"/>
      <c r="M73" s="8"/>
      <c r="N73" s="8"/>
      <c r="O73" s="8"/>
      <c r="P73" s="8"/>
      <c r="Q73" s="8"/>
      <c r="R73" s="8"/>
      <c r="S73" s="8"/>
      <c r="T73" s="8"/>
      <c r="U73" s="8"/>
      <c r="V73" s="8"/>
      <c r="W73" s="8"/>
      <c r="X73" s="8"/>
      <c r="Y73" s="8"/>
      <c r="Z73" s="8"/>
    </row>
    <row r="74" spans="1:26" ht="39" customHeight="1">
      <c r="A74" s="8"/>
      <c r="B74" s="8"/>
      <c r="C74" s="8"/>
      <c r="D74" s="6"/>
      <c r="E74" s="8"/>
      <c r="F74" s="8"/>
      <c r="G74" s="8"/>
      <c r="H74" s="8"/>
      <c r="I74" s="8"/>
      <c r="J74" s="8"/>
      <c r="K74" s="8"/>
      <c r="L74" s="8"/>
      <c r="M74" s="8"/>
      <c r="N74" s="8"/>
      <c r="O74" s="8"/>
      <c r="P74" s="8"/>
      <c r="Q74" s="8"/>
      <c r="R74" s="8"/>
      <c r="S74" s="8"/>
      <c r="T74" s="8"/>
      <c r="U74" s="8"/>
      <c r="V74" s="8"/>
      <c r="W74" s="8"/>
      <c r="X74" s="8"/>
      <c r="Y74" s="8"/>
      <c r="Z74" s="8"/>
    </row>
    <row r="75" spans="1:26" ht="15.75" customHeight="1">
      <c r="A75" s="9" t="s">
        <v>66</v>
      </c>
      <c r="B75" s="8"/>
      <c r="C75" s="8"/>
      <c r="D75" s="8"/>
      <c r="E75" s="8"/>
      <c r="F75" s="8"/>
      <c r="G75" s="8"/>
      <c r="H75" s="8"/>
      <c r="I75" s="8"/>
      <c r="J75" s="8"/>
      <c r="K75" s="8"/>
      <c r="L75" s="8"/>
      <c r="M75" s="8"/>
      <c r="N75" s="8"/>
      <c r="O75" s="8"/>
      <c r="P75" s="8"/>
      <c r="Q75" s="8"/>
      <c r="R75" s="8"/>
      <c r="S75" s="8"/>
      <c r="T75" s="8"/>
      <c r="U75" s="8"/>
      <c r="V75" s="8"/>
      <c r="W75" s="8"/>
      <c r="X75" s="8"/>
      <c r="Y75" s="8"/>
      <c r="Z75" s="8"/>
    </row>
    <row r="76" spans="1:26" ht="15.75" customHeight="1">
      <c r="A76" s="9"/>
      <c r="B76" s="8"/>
      <c r="C76" s="8"/>
      <c r="D76" s="8"/>
      <c r="E76" s="8"/>
      <c r="F76" s="8"/>
      <c r="G76" s="8"/>
      <c r="H76" s="8"/>
      <c r="I76" s="8"/>
      <c r="J76" s="8"/>
      <c r="K76" s="8"/>
      <c r="L76" s="8"/>
      <c r="M76" s="8"/>
      <c r="N76" s="8"/>
      <c r="O76" s="8"/>
      <c r="P76" s="8"/>
      <c r="Q76" s="8"/>
      <c r="R76" s="8"/>
      <c r="S76" s="8"/>
      <c r="T76" s="8"/>
      <c r="U76" s="8"/>
      <c r="V76" s="8"/>
      <c r="W76" s="8"/>
      <c r="X76" s="8"/>
      <c r="Y76" s="8"/>
      <c r="Z76" s="8"/>
    </row>
    <row r="77" spans="1:26" ht="15.75" customHeight="1">
      <c r="A77" s="9"/>
      <c r="B77" s="8"/>
      <c r="C77" s="35"/>
      <c r="D77" s="35"/>
      <c r="E77" s="8"/>
      <c r="F77" s="8"/>
      <c r="G77" s="8"/>
      <c r="H77" s="8"/>
      <c r="I77" s="8"/>
      <c r="J77" s="8"/>
      <c r="K77" s="8"/>
      <c r="L77" s="8"/>
      <c r="M77" s="8"/>
      <c r="N77" s="8"/>
      <c r="O77" s="8"/>
      <c r="P77" s="8"/>
      <c r="Q77" s="8"/>
      <c r="R77" s="8"/>
      <c r="S77" s="8"/>
      <c r="T77" s="8"/>
      <c r="U77" s="8"/>
      <c r="V77" s="8"/>
      <c r="W77" s="8"/>
      <c r="X77" s="8"/>
      <c r="Y77" s="8"/>
      <c r="Z77" s="8"/>
    </row>
    <row r="78" spans="1:26" ht="15.75" customHeight="1">
      <c r="A78" s="9"/>
      <c r="B78" s="8" t="s">
        <v>67</v>
      </c>
      <c r="C78" s="270" t="s">
        <v>1393</v>
      </c>
      <c r="D78" s="35" t="s">
        <v>68</v>
      </c>
      <c r="E78" s="8"/>
      <c r="F78" s="8"/>
      <c r="G78" s="8"/>
      <c r="H78" s="8"/>
      <c r="I78" s="8"/>
      <c r="J78" s="8"/>
      <c r="K78" s="8"/>
      <c r="L78" s="8"/>
      <c r="M78" s="8"/>
      <c r="N78" s="8"/>
      <c r="O78" s="8"/>
      <c r="P78" s="8"/>
      <c r="Q78" s="8"/>
      <c r="R78" s="8"/>
      <c r="S78" s="8"/>
      <c r="T78" s="8"/>
      <c r="U78" s="8"/>
      <c r="V78" s="8"/>
      <c r="W78" s="8"/>
      <c r="X78" s="8"/>
      <c r="Y78" s="8"/>
      <c r="Z78" s="8"/>
    </row>
    <row r="79" spans="1:26" ht="15.75" customHeight="1">
      <c r="A79" s="9"/>
      <c r="B79" s="8"/>
      <c r="C79" s="270"/>
      <c r="D79" s="35"/>
      <c r="E79" s="8"/>
      <c r="F79" s="8"/>
      <c r="G79" s="8"/>
      <c r="H79" s="8"/>
      <c r="I79" s="8"/>
      <c r="J79" s="8"/>
      <c r="K79" s="8"/>
      <c r="L79" s="8"/>
      <c r="M79" s="8"/>
      <c r="N79" s="8"/>
      <c r="O79" s="8"/>
      <c r="P79" s="8"/>
      <c r="Q79" s="8"/>
      <c r="R79" s="8"/>
      <c r="S79" s="8"/>
      <c r="T79" s="8"/>
      <c r="U79" s="8"/>
      <c r="V79" s="8"/>
      <c r="W79" s="8"/>
      <c r="X79" s="8"/>
      <c r="Y79" s="8"/>
      <c r="Z79" s="8"/>
    </row>
    <row r="80" spans="1:26" ht="15.75" customHeight="1">
      <c r="A80" s="9"/>
      <c r="B80" s="8" t="s">
        <v>69</v>
      </c>
      <c r="C80" s="270" t="s">
        <v>1393</v>
      </c>
      <c r="D80" s="35" t="s">
        <v>70</v>
      </c>
      <c r="E80" s="8"/>
      <c r="F80" s="8"/>
      <c r="G80" s="8"/>
      <c r="H80" s="8"/>
      <c r="I80" s="8"/>
      <c r="J80" s="8"/>
      <c r="K80" s="8"/>
      <c r="L80" s="8"/>
      <c r="M80" s="8"/>
      <c r="N80" s="8"/>
      <c r="O80" s="8"/>
      <c r="P80" s="8"/>
      <c r="Q80" s="8"/>
      <c r="R80" s="8"/>
      <c r="S80" s="8"/>
      <c r="T80" s="8"/>
      <c r="U80" s="8"/>
      <c r="V80" s="8"/>
      <c r="W80" s="8"/>
      <c r="X80" s="8"/>
      <c r="Y80" s="8"/>
      <c r="Z80" s="8"/>
    </row>
    <row r="81" spans="1:26" ht="15.75" customHeight="1">
      <c r="A81" s="9"/>
      <c r="B81" s="8"/>
      <c r="C81" s="270"/>
      <c r="D81" s="35"/>
      <c r="E81" s="8"/>
      <c r="F81" s="8"/>
      <c r="G81" s="8"/>
      <c r="H81" s="8"/>
      <c r="I81" s="8"/>
      <c r="J81" s="8"/>
      <c r="K81" s="8"/>
      <c r="L81" s="8"/>
      <c r="M81" s="8"/>
      <c r="N81" s="8"/>
      <c r="O81" s="8"/>
      <c r="P81" s="8"/>
      <c r="Q81" s="8"/>
      <c r="R81" s="8"/>
      <c r="S81" s="8"/>
      <c r="T81" s="8"/>
      <c r="U81" s="8"/>
      <c r="V81" s="8"/>
      <c r="W81" s="8"/>
      <c r="X81" s="8"/>
      <c r="Y81" s="8"/>
      <c r="Z81" s="8"/>
    </row>
    <row r="82" spans="1:26" ht="15.75" customHeight="1">
      <c r="A82" s="9"/>
      <c r="B82" s="8" t="s">
        <v>71</v>
      </c>
      <c r="C82" s="270"/>
      <c r="D82" s="35" t="s">
        <v>72</v>
      </c>
      <c r="E82" s="8"/>
      <c r="F82" s="8"/>
      <c r="G82" s="8"/>
      <c r="H82" s="8"/>
      <c r="I82" s="8"/>
      <c r="J82" s="8"/>
      <c r="K82" s="8"/>
      <c r="L82" s="8"/>
      <c r="M82" s="8"/>
      <c r="N82" s="8"/>
      <c r="O82" s="8"/>
      <c r="P82" s="8"/>
      <c r="Q82" s="8"/>
      <c r="R82" s="8"/>
      <c r="S82" s="8"/>
      <c r="T82" s="8"/>
      <c r="U82" s="8"/>
      <c r="V82" s="8"/>
      <c r="W82" s="8"/>
      <c r="X82" s="8"/>
      <c r="Y82" s="8"/>
      <c r="Z82" s="8"/>
    </row>
    <row r="83" spans="1:26" ht="15.75" customHeight="1">
      <c r="A83" s="9"/>
      <c r="B83" s="8"/>
      <c r="C83" s="270"/>
      <c r="D83" s="35"/>
      <c r="E83" s="8"/>
      <c r="F83" s="8"/>
      <c r="G83" s="8"/>
      <c r="H83" s="8"/>
      <c r="I83" s="8"/>
      <c r="J83" s="8"/>
      <c r="K83" s="8"/>
      <c r="L83" s="8"/>
      <c r="M83" s="8"/>
      <c r="N83" s="8"/>
      <c r="O83" s="8"/>
      <c r="P83" s="8"/>
      <c r="Q83" s="8"/>
      <c r="R83" s="8"/>
      <c r="S83" s="8"/>
      <c r="T83" s="8"/>
      <c r="U83" s="8"/>
      <c r="V83" s="8"/>
      <c r="W83" s="8"/>
      <c r="X83" s="8"/>
      <c r="Y83" s="8"/>
      <c r="Z83" s="8"/>
    </row>
    <row r="84" spans="1:26" ht="15.75" customHeight="1">
      <c r="A84" s="9"/>
      <c r="B84" s="8" t="s">
        <v>73</v>
      </c>
      <c r="C84" s="270" t="s">
        <v>1393</v>
      </c>
      <c r="D84" s="35" t="s">
        <v>74</v>
      </c>
      <c r="E84" s="8"/>
      <c r="F84" s="8"/>
      <c r="G84" s="8"/>
      <c r="H84" s="8"/>
      <c r="I84" s="8"/>
      <c r="J84" s="8"/>
      <c r="K84" s="8"/>
      <c r="L84" s="8"/>
      <c r="M84" s="8"/>
      <c r="N84" s="8"/>
      <c r="O84" s="8"/>
      <c r="P84" s="8"/>
      <c r="Q84" s="8"/>
      <c r="R84" s="8"/>
      <c r="S84" s="8"/>
      <c r="T84" s="8"/>
      <c r="U84" s="8"/>
      <c r="V84" s="8"/>
      <c r="W84" s="8"/>
      <c r="X84" s="8"/>
      <c r="Y84" s="8"/>
      <c r="Z84" s="8"/>
    </row>
    <row r="85" spans="1:26" ht="15.75" customHeight="1">
      <c r="A85" s="9"/>
      <c r="B85" s="8"/>
      <c r="C85" s="270"/>
      <c r="D85" s="35"/>
      <c r="E85" s="8"/>
      <c r="F85" s="8"/>
      <c r="G85" s="8"/>
      <c r="H85" s="8"/>
      <c r="I85" s="8"/>
      <c r="J85" s="8"/>
      <c r="K85" s="8"/>
      <c r="L85" s="8"/>
      <c r="M85" s="8"/>
      <c r="N85" s="8"/>
      <c r="O85" s="8"/>
      <c r="P85" s="8"/>
      <c r="Q85" s="8"/>
      <c r="R85" s="8"/>
      <c r="S85" s="8"/>
      <c r="T85" s="8"/>
      <c r="U85" s="8"/>
      <c r="V85" s="8"/>
      <c r="W85" s="8"/>
      <c r="X85" s="8"/>
      <c r="Y85" s="8"/>
      <c r="Z85" s="8"/>
    </row>
    <row r="86" spans="1:26" ht="15.75" customHeight="1">
      <c r="A86" s="9"/>
      <c r="B86" s="8" t="s">
        <v>75</v>
      </c>
      <c r="C86" s="270"/>
      <c r="D86" s="35" t="s">
        <v>76</v>
      </c>
      <c r="E86" s="8"/>
      <c r="F86" s="8"/>
      <c r="G86" s="8"/>
      <c r="H86" s="8"/>
      <c r="I86" s="8"/>
      <c r="J86" s="8"/>
      <c r="K86" s="8"/>
      <c r="L86" s="8"/>
      <c r="M86" s="8"/>
      <c r="N86" s="8"/>
      <c r="O86" s="8"/>
      <c r="P86" s="8"/>
      <c r="Q86" s="8"/>
      <c r="R86" s="8"/>
      <c r="S86" s="8"/>
      <c r="T86" s="8"/>
      <c r="U86" s="8"/>
      <c r="V86" s="8"/>
      <c r="W86" s="8"/>
      <c r="X86" s="8"/>
      <c r="Y86" s="8"/>
      <c r="Z86" s="8"/>
    </row>
    <row r="87" spans="1:26" ht="15.75" customHeight="1">
      <c r="A87" s="9"/>
      <c r="B87" s="8"/>
      <c r="C87" s="35"/>
      <c r="D87" s="35"/>
      <c r="E87" s="8"/>
      <c r="F87" s="8"/>
      <c r="G87" s="8"/>
      <c r="H87" s="8"/>
      <c r="I87" s="8"/>
      <c r="J87" s="8"/>
      <c r="K87" s="8"/>
      <c r="L87" s="8"/>
      <c r="M87" s="8"/>
      <c r="N87" s="8"/>
      <c r="O87" s="8"/>
      <c r="P87" s="8"/>
      <c r="Q87" s="8"/>
      <c r="R87" s="8"/>
      <c r="S87" s="8"/>
      <c r="T87" s="8"/>
      <c r="U87" s="8"/>
      <c r="V87" s="8"/>
      <c r="W87" s="8"/>
      <c r="X87" s="8"/>
      <c r="Y87" s="8"/>
      <c r="Z87" s="8"/>
    </row>
    <row r="88" spans="1:26" ht="15.75" customHeight="1">
      <c r="A88" s="270" t="s">
        <v>1393</v>
      </c>
      <c r="B88" s="8" t="s">
        <v>77</v>
      </c>
      <c r="C88" s="35"/>
      <c r="D88" s="35"/>
      <c r="E88" s="8"/>
      <c r="F88" s="8"/>
      <c r="G88" s="8"/>
      <c r="H88" s="8"/>
      <c r="I88" s="8"/>
      <c r="J88" s="8"/>
      <c r="K88" s="8"/>
      <c r="L88" s="8"/>
      <c r="M88" s="8"/>
      <c r="N88" s="8"/>
      <c r="O88" s="8"/>
      <c r="P88" s="8"/>
      <c r="Q88" s="8"/>
      <c r="R88" s="8"/>
      <c r="S88" s="8"/>
      <c r="T88" s="8"/>
      <c r="U88" s="8"/>
      <c r="V88" s="8"/>
      <c r="W88" s="8"/>
      <c r="X88" s="8"/>
      <c r="Y88" s="8"/>
      <c r="Z88" s="8"/>
    </row>
    <row r="89" spans="1:26" ht="15.75" customHeight="1">
      <c r="A89" s="9"/>
      <c r="B89" s="8"/>
      <c r="C89" s="8"/>
      <c r="D89" s="8"/>
      <c r="E89" s="8"/>
      <c r="F89" s="8"/>
      <c r="G89" s="8"/>
      <c r="H89" s="8"/>
      <c r="I89" s="8"/>
      <c r="J89" s="8"/>
      <c r="K89" s="8"/>
      <c r="L89" s="8"/>
      <c r="M89" s="8"/>
      <c r="N89" s="8"/>
      <c r="O89" s="8"/>
      <c r="P89" s="8"/>
      <c r="Q89" s="8"/>
      <c r="R89" s="8"/>
      <c r="S89" s="8"/>
      <c r="T89" s="8"/>
      <c r="U89" s="8"/>
      <c r="V89" s="8"/>
      <c r="W89" s="8"/>
      <c r="X89" s="8"/>
      <c r="Y89" s="8"/>
      <c r="Z89" s="8"/>
    </row>
    <row r="90" spans="1:26" ht="15.75" customHeight="1">
      <c r="A90" s="9"/>
      <c r="B90" s="8" t="s">
        <v>78</v>
      </c>
      <c r="C90" s="35"/>
      <c r="D90" s="35"/>
      <c r="E90" s="8"/>
      <c r="F90" s="8"/>
      <c r="G90" s="8"/>
      <c r="H90" s="8"/>
      <c r="I90" s="8"/>
      <c r="J90" s="8"/>
      <c r="K90" s="8"/>
      <c r="L90" s="8"/>
      <c r="M90" s="8"/>
      <c r="N90" s="8"/>
      <c r="O90" s="8"/>
      <c r="P90" s="8"/>
      <c r="Q90" s="8"/>
      <c r="R90" s="8"/>
      <c r="S90" s="8"/>
      <c r="T90" s="8"/>
      <c r="U90" s="8"/>
      <c r="V90" s="8"/>
      <c r="W90" s="8"/>
      <c r="X90" s="8"/>
      <c r="Y90" s="8"/>
      <c r="Z90" s="8"/>
    </row>
    <row r="91" spans="1:26" ht="15.75" customHeight="1">
      <c r="A91" s="9"/>
      <c r="B91" s="8"/>
      <c r="C91" s="8"/>
      <c r="D91" s="8"/>
      <c r="E91" s="8"/>
      <c r="F91" s="8"/>
      <c r="G91" s="8"/>
      <c r="H91" s="8"/>
      <c r="I91" s="8"/>
      <c r="J91" s="8"/>
      <c r="K91" s="8"/>
      <c r="L91" s="8"/>
      <c r="M91" s="8"/>
      <c r="N91" s="8"/>
      <c r="O91" s="8"/>
      <c r="P91" s="8"/>
      <c r="Q91" s="8"/>
      <c r="R91" s="8"/>
      <c r="S91" s="8"/>
      <c r="T91" s="8"/>
      <c r="U91" s="8"/>
      <c r="V91" s="8"/>
      <c r="W91" s="8"/>
      <c r="X91" s="8"/>
      <c r="Y91" s="8"/>
      <c r="Z91" s="8"/>
    </row>
    <row r="92" spans="1:26" ht="15.75" customHeight="1">
      <c r="A92" s="9"/>
      <c r="B92" s="8"/>
      <c r="C92" s="35"/>
      <c r="D92" s="35"/>
      <c r="E92" s="8"/>
      <c r="F92" s="8"/>
      <c r="G92" s="8"/>
      <c r="H92" s="8"/>
      <c r="I92" s="8"/>
      <c r="J92" s="8"/>
      <c r="K92" s="8"/>
      <c r="L92" s="8"/>
      <c r="M92" s="8"/>
      <c r="N92" s="8"/>
      <c r="O92" s="8"/>
      <c r="P92" s="8"/>
      <c r="Q92" s="8"/>
      <c r="R92" s="8"/>
      <c r="S92" s="8"/>
      <c r="T92" s="8"/>
      <c r="U92" s="8"/>
      <c r="V92" s="8"/>
      <c r="W92" s="8"/>
      <c r="X92" s="8"/>
      <c r="Y92" s="8"/>
      <c r="Z92" s="8"/>
    </row>
    <row r="93" spans="1:26" ht="15.75" customHeight="1">
      <c r="A93" s="9"/>
      <c r="B93" s="8"/>
      <c r="C93" s="8"/>
      <c r="D93" s="8"/>
      <c r="E93" s="8"/>
      <c r="F93" s="8"/>
      <c r="G93" s="8"/>
      <c r="H93" s="8"/>
      <c r="I93" s="8"/>
      <c r="J93" s="8"/>
      <c r="K93" s="8"/>
      <c r="L93" s="8"/>
      <c r="M93" s="8"/>
      <c r="N93" s="8"/>
      <c r="O93" s="8"/>
      <c r="P93" s="8"/>
      <c r="Q93" s="8"/>
      <c r="R93" s="8"/>
      <c r="S93" s="8"/>
      <c r="T93" s="8"/>
      <c r="U93" s="8"/>
      <c r="V93" s="8"/>
      <c r="W93" s="8"/>
      <c r="X93" s="8"/>
      <c r="Y93" s="8"/>
      <c r="Z93" s="8"/>
    </row>
    <row r="94" spans="1:26" ht="15.75" customHeight="1">
      <c r="A94" s="9" t="s">
        <v>79</v>
      </c>
      <c r="B94" s="8"/>
      <c r="C94" s="8"/>
      <c r="D94" s="8"/>
      <c r="E94" s="8"/>
      <c r="F94" s="8"/>
      <c r="G94" s="8"/>
      <c r="H94" s="8"/>
      <c r="I94" s="8"/>
      <c r="J94" s="8"/>
      <c r="K94" s="8"/>
      <c r="L94" s="8"/>
      <c r="M94" s="8"/>
      <c r="N94" s="8"/>
      <c r="O94" s="8"/>
      <c r="P94" s="8"/>
      <c r="Q94" s="8"/>
      <c r="R94" s="8"/>
      <c r="S94" s="8"/>
      <c r="T94" s="8"/>
      <c r="U94" s="8"/>
      <c r="V94" s="8"/>
      <c r="W94" s="8"/>
      <c r="X94" s="8"/>
      <c r="Y94" s="8"/>
      <c r="Z94" s="8"/>
    </row>
    <row r="95" spans="1:26" ht="15.75" customHeight="1">
      <c r="A95" s="8" t="s">
        <v>80</v>
      </c>
      <c r="B95" s="8"/>
      <c r="C95" s="8"/>
      <c r="D95" s="8"/>
      <c r="E95" s="8"/>
      <c r="F95" s="8"/>
      <c r="G95" s="8"/>
      <c r="H95" s="8"/>
      <c r="I95" s="8"/>
      <c r="J95" s="8"/>
      <c r="K95" s="8"/>
      <c r="L95" s="8"/>
      <c r="M95" s="8"/>
      <c r="N95" s="8"/>
      <c r="O95" s="8"/>
      <c r="P95" s="8"/>
      <c r="Q95" s="8"/>
      <c r="R95" s="8"/>
      <c r="S95" s="8"/>
      <c r="T95" s="8"/>
      <c r="U95" s="8"/>
      <c r="V95" s="8"/>
      <c r="W95" s="8"/>
      <c r="X95" s="8"/>
      <c r="Y95" s="8"/>
      <c r="Z95" s="8"/>
    </row>
    <row r="96" spans="1:26" ht="18" customHeight="1">
      <c r="A96" s="8"/>
      <c r="B96" s="8"/>
      <c r="C96" s="8"/>
      <c r="D96" s="16" t="s">
        <v>81</v>
      </c>
      <c r="E96" s="8"/>
      <c r="F96" s="8"/>
      <c r="G96" s="8"/>
      <c r="H96" s="8"/>
      <c r="I96" s="8"/>
      <c r="J96" s="8"/>
      <c r="K96" s="8"/>
      <c r="L96" s="8"/>
      <c r="M96" s="8"/>
      <c r="N96" s="8"/>
      <c r="O96" s="8"/>
      <c r="P96" s="8"/>
      <c r="Q96" s="8"/>
      <c r="R96" s="8"/>
      <c r="S96" s="8"/>
      <c r="T96" s="8"/>
      <c r="U96" s="8"/>
      <c r="V96" s="8"/>
      <c r="W96" s="8"/>
      <c r="X96" s="8"/>
      <c r="Y96" s="8"/>
      <c r="Z96" s="8"/>
    </row>
    <row r="97" spans="1:26" ht="18" customHeight="1">
      <c r="A97" s="8"/>
      <c r="B97" s="8"/>
      <c r="C97" s="8"/>
      <c r="D97" s="36"/>
      <c r="E97" s="8"/>
      <c r="F97" s="8"/>
      <c r="G97" s="8"/>
      <c r="H97" s="8"/>
      <c r="I97" s="8"/>
      <c r="J97" s="8"/>
      <c r="K97" s="8"/>
      <c r="L97" s="8"/>
      <c r="M97" s="8"/>
      <c r="N97" s="8"/>
      <c r="O97" s="8"/>
      <c r="P97" s="8"/>
      <c r="Q97" s="8"/>
      <c r="R97" s="8"/>
      <c r="S97" s="8"/>
      <c r="T97" s="8"/>
      <c r="U97" s="8"/>
      <c r="V97" s="8"/>
      <c r="W97" s="8"/>
      <c r="X97" s="8"/>
      <c r="Y97" s="8"/>
      <c r="Z97" s="8"/>
    </row>
    <row r="98" spans="1:26" ht="15.75" customHeight="1">
      <c r="A98" s="199" t="s">
        <v>82</v>
      </c>
      <c r="B98" s="200"/>
      <c r="C98" s="200"/>
      <c r="D98" s="200"/>
      <c r="E98" s="201"/>
      <c r="F98" s="8"/>
      <c r="G98" s="8"/>
      <c r="H98" s="8"/>
      <c r="I98" s="8"/>
      <c r="J98" s="8"/>
      <c r="K98" s="8"/>
      <c r="L98" s="8"/>
      <c r="M98" s="8"/>
      <c r="N98" s="8"/>
      <c r="O98" s="8"/>
      <c r="P98" s="8"/>
      <c r="Q98" s="8"/>
      <c r="R98" s="8"/>
      <c r="S98" s="8"/>
      <c r="T98" s="8"/>
      <c r="U98" s="8"/>
      <c r="V98" s="8"/>
      <c r="W98" s="8"/>
      <c r="X98" s="8"/>
      <c r="Y98" s="8"/>
      <c r="Z98" s="8"/>
    </row>
    <row r="99" spans="1:26" ht="15.75" customHeight="1">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5.75"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5.75" customHeight="1">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5.75"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5.75"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5.75"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5.75" customHeight="1">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5.75" customHeight="1">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5.75" customHeight="1">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5.75"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5.75"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5.75"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5.75"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5.7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5.7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5.7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5.7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5.7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5.7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5.75"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5.75"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5.75"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5.7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5.75"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5.7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5.7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5.75"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5.7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5.7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5.75"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5.7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5.7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5.7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5.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5.7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5.7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5.7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5.7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5.7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5.7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5.7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5.7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5.7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5.7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5.7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5.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5.7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5.7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5.7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5.7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5.7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5.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5.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5.7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5.7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5.7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5.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5.7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5.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5.7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5.7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5.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5.7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5.7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5.7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5.7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5.7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5.7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5.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5.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5.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5.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5.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5.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5.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5.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5.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5.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5.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5.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5.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5.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5.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5.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5.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5.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5.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5.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5.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5.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5.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5.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5.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5.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5.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5.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5.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5.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5.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5.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5.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5.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5.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5.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5.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5.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5.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5.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5.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5.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5.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5.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5.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5.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5.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5.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5.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5.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5.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5.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5.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5.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5.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5.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5.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5.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5.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5.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5.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5.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5.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5.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5.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5.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5.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5.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5.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5.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5.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5.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5.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5.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5.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5.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5.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5.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5.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5.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5.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5.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5.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5.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5.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5.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5.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5.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5.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5.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5.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5.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5.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5.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5.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5.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5.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5.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5.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5.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5.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5.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5.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5.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5.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5.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5.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5.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5.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5.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5.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5.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5.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5.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5.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5.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5.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5.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5.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5.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5.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5.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5.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5.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5.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5.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5.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5.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5.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5.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5.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5.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5.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5.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5.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5.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5.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5.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5.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5.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5.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5.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5.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5.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5.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5.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5.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5.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5.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5.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16">
    <mergeCell ref="A1:E1"/>
    <mergeCell ref="B5:C5"/>
    <mergeCell ref="B6:C6"/>
    <mergeCell ref="B7:C7"/>
    <mergeCell ref="B8:C8"/>
    <mergeCell ref="B9:C9"/>
    <mergeCell ref="B10:C10"/>
    <mergeCell ref="A26:D29"/>
    <mergeCell ref="A98:E98"/>
    <mergeCell ref="B11:C11"/>
    <mergeCell ref="B12:C12"/>
    <mergeCell ref="B13:C13"/>
    <mergeCell ref="B14:C14"/>
    <mergeCell ref="B15:C15"/>
    <mergeCell ref="B16:C16"/>
    <mergeCell ref="B17:C17"/>
  </mergeCells>
  <dataValidations count="1">
    <dataValidation type="decimal" allowBlank="1" showErrorMessage="1" sqref="D40" xr:uid="{00000000-0002-0000-0100-000005000000}">
      <formula1>0</formula1>
      <formula2>9999999999</formula2>
    </dataValidation>
  </dataValidations>
  <pageMargins left="0.25" right="0.25" top="0.75" bottom="0.75" header="0" footer="0"/>
  <pageSetup orientation="landscape" r:id="rId1"/>
  <headerFooter>
    <oddHeader>&amp;L  &amp;C  &amp;R</oddHeader>
    <oddFooter>&amp;L   &amp;C   &amp;R</oddFooter>
  </headerFooter>
  <extLst>
    <ext xmlns:x14="http://schemas.microsoft.com/office/spreadsheetml/2009/9/main" uri="{CCE6A557-97BC-4b89-ADB6-D9C93CAAB3DF}">
      <x14:dataValidations xmlns:xm="http://schemas.microsoft.com/office/excel/2006/main" count="6">
        <x14:dataValidation type="list" allowBlank="1" showErrorMessage="1" xr:uid="{00000000-0002-0000-0100-000000000000}">
          <x14:formula1>
            <xm:f>validations!$E$1:$E$3</xm:f>
          </x14:formula1>
          <xm:sqref>D67</xm:sqref>
        </x14:dataValidation>
        <x14:dataValidation type="list" allowBlank="1" showErrorMessage="1" xr:uid="{00000000-0002-0000-0100-000001000000}">
          <x14:formula1>
            <xm:f>validations!$B$1:$B$63</xm:f>
          </x14:formula1>
          <xm:sqref>D11 D37 D47</xm:sqref>
        </x14:dataValidation>
        <x14:dataValidation type="list" allowBlank="1" showErrorMessage="1" xr:uid="{00000000-0002-0000-0100-000002000000}">
          <x14:formula1>
            <xm:f>validations!$D$1:$D$3</xm:f>
          </x14:formula1>
          <xm:sqref>D64</xm:sqref>
        </x14:dataValidation>
        <x14:dataValidation type="list" allowBlank="1" showErrorMessage="1" xr:uid="{00000000-0002-0000-0100-000003000000}">
          <x14:formula1>
            <xm:f>validations!$A$1:$A$2</xm:f>
          </x14:formula1>
          <xm:sqref>D20</xm:sqref>
        </x14:dataValidation>
        <x14:dataValidation type="list" allowBlank="1" showErrorMessage="1" xr:uid="{00000000-0002-0000-0100-000004000000}">
          <x14:formula1>
            <xm:f>validations!$C$1:$C$253</xm:f>
          </x14:formula1>
          <xm:sqref>D13 D39 D49</xm:sqref>
        </x14:dataValidation>
        <x14:dataValidation type="list" allowBlank="1" showErrorMessage="1" xr:uid="{00000000-0002-0000-0100-000006000000}">
          <x14:formula1>
            <xm:f>validations!$F$1:$F$7</xm:f>
          </x14:formula1>
          <xm:sqref>D70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workbookViewId="0">
      <selection activeCell="A41" sqref="A41:G41"/>
    </sheetView>
  </sheetViews>
  <sheetFormatPr defaultColWidth="11.19921875" defaultRowHeight="15" customHeight="1"/>
  <cols>
    <col min="1" max="1" width="35.3984375" customWidth="1"/>
    <col min="2" max="2" width="11.3984375" customWidth="1"/>
    <col min="3" max="3" width="11.296875" customWidth="1"/>
    <col min="4" max="4" width="11" customWidth="1"/>
    <col min="5" max="5" width="11.8984375" customWidth="1"/>
    <col min="6" max="6" width="11.296875" customWidth="1"/>
    <col min="7" max="7" width="10.09765625" customWidth="1"/>
    <col min="8" max="26" width="11" customWidth="1"/>
  </cols>
  <sheetData>
    <row r="1" spans="1:26" ht="15.75" customHeight="1">
      <c r="A1" s="204" t="s">
        <v>83</v>
      </c>
      <c r="B1" s="200"/>
      <c r="C1" s="200"/>
      <c r="D1" s="200"/>
      <c r="E1" s="200"/>
      <c r="F1" s="200"/>
      <c r="G1" s="201"/>
      <c r="H1" s="8"/>
      <c r="I1" s="8"/>
      <c r="J1" s="8"/>
      <c r="K1" s="8"/>
      <c r="L1" s="8"/>
      <c r="M1" s="8"/>
      <c r="N1" s="8"/>
      <c r="O1" s="8"/>
      <c r="P1" s="8"/>
      <c r="Q1" s="8"/>
      <c r="R1" s="8"/>
      <c r="S1" s="8"/>
      <c r="T1" s="8"/>
      <c r="U1" s="8"/>
      <c r="V1" s="8"/>
      <c r="W1" s="8"/>
      <c r="X1" s="8"/>
      <c r="Y1" s="8"/>
      <c r="Z1" s="8"/>
    </row>
    <row r="2" spans="1:26" ht="6" customHeight="1">
      <c r="A2" s="8"/>
      <c r="B2" s="8"/>
      <c r="C2" s="8"/>
      <c r="D2" s="8"/>
      <c r="E2" s="8"/>
      <c r="F2" s="8"/>
      <c r="G2" s="8"/>
      <c r="H2" s="8"/>
      <c r="I2" s="8"/>
      <c r="J2" s="8"/>
      <c r="K2" s="8"/>
      <c r="L2" s="8"/>
      <c r="M2" s="8"/>
      <c r="N2" s="8"/>
      <c r="O2" s="8"/>
      <c r="P2" s="8"/>
      <c r="Q2" s="8"/>
      <c r="R2" s="8"/>
      <c r="S2" s="8"/>
      <c r="T2" s="8"/>
      <c r="U2" s="8"/>
      <c r="V2" s="8"/>
      <c r="W2" s="8"/>
      <c r="X2" s="8"/>
      <c r="Y2" s="8"/>
      <c r="Z2" s="8"/>
    </row>
    <row r="3" spans="1:26" ht="15.75" customHeight="1">
      <c r="A3" s="9" t="s">
        <v>84</v>
      </c>
      <c r="B3" s="8"/>
      <c r="C3" s="8"/>
      <c r="D3" s="8"/>
      <c r="E3" s="8"/>
      <c r="F3" s="8"/>
      <c r="G3" s="8"/>
      <c r="H3" s="8"/>
      <c r="I3" s="8"/>
      <c r="J3" s="8"/>
      <c r="K3" s="8"/>
      <c r="L3" s="8"/>
      <c r="M3" s="8"/>
      <c r="N3" s="8"/>
      <c r="O3" s="8"/>
      <c r="P3" s="8"/>
      <c r="Q3" s="8"/>
      <c r="R3" s="8"/>
      <c r="S3" s="8"/>
      <c r="T3" s="8"/>
      <c r="U3" s="8"/>
      <c r="V3" s="8"/>
      <c r="W3" s="8"/>
      <c r="X3" s="8"/>
      <c r="Y3" s="8"/>
      <c r="Z3" s="8"/>
    </row>
    <row r="4" spans="1:26" ht="108.75" customHeight="1">
      <c r="A4" s="231" t="s">
        <v>85</v>
      </c>
      <c r="B4" s="197"/>
      <c r="C4" s="197"/>
      <c r="D4" s="197"/>
      <c r="E4" s="197"/>
      <c r="F4" s="197"/>
      <c r="G4" s="197"/>
      <c r="H4" s="10"/>
      <c r="I4" s="10"/>
      <c r="J4" s="10"/>
      <c r="K4" s="10"/>
      <c r="L4" s="10"/>
      <c r="M4" s="10"/>
      <c r="N4" s="10"/>
      <c r="O4" s="10"/>
      <c r="P4" s="10"/>
      <c r="Q4" s="10"/>
      <c r="R4" s="10"/>
      <c r="S4" s="10"/>
      <c r="T4" s="10"/>
      <c r="U4" s="10"/>
      <c r="V4" s="10"/>
      <c r="W4" s="10"/>
      <c r="X4" s="10"/>
      <c r="Y4" s="10"/>
      <c r="Z4" s="10"/>
    </row>
    <row r="5" spans="1:26" ht="15.75" customHeight="1">
      <c r="A5" s="232" t="s">
        <v>86</v>
      </c>
      <c r="B5" s="197"/>
      <c r="C5" s="197"/>
      <c r="D5" s="197"/>
      <c r="E5" s="197"/>
      <c r="F5" s="197"/>
      <c r="G5" s="197"/>
      <c r="H5" s="10"/>
      <c r="I5" s="10"/>
      <c r="J5" s="10"/>
      <c r="K5" s="10"/>
      <c r="L5" s="10"/>
      <c r="M5" s="10"/>
      <c r="N5" s="10"/>
      <c r="O5" s="10"/>
      <c r="P5" s="10"/>
      <c r="Q5" s="10"/>
      <c r="R5" s="10"/>
      <c r="S5" s="10"/>
      <c r="T5" s="10"/>
      <c r="U5" s="10"/>
      <c r="V5" s="10"/>
      <c r="W5" s="10"/>
      <c r="X5" s="10"/>
      <c r="Y5" s="10"/>
      <c r="Z5" s="10"/>
    </row>
    <row r="6" spans="1:26" ht="15.75" customHeight="1">
      <c r="A6" s="37"/>
      <c r="B6" s="8"/>
      <c r="C6" s="8"/>
      <c r="D6" s="8"/>
      <c r="E6" s="8"/>
      <c r="F6" s="8"/>
      <c r="G6" s="8"/>
      <c r="H6" s="8"/>
      <c r="I6" s="8"/>
      <c r="J6" s="8"/>
      <c r="K6" s="8"/>
      <c r="L6" s="8"/>
      <c r="M6" s="8"/>
      <c r="N6" s="8"/>
      <c r="O6" s="8"/>
      <c r="P6" s="8"/>
      <c r="Q6" s="8"/>
      <c r="R6" s="8"/>
      <c r="S6" s="8"/>
      <c r="T6" s="8"/>
      <c r="U6" s="8"/>
      <c r="V6" s="8"/>
      <c r="W6" s="8"/>
      <c r="X6" s="8"/>
      <c r="Y6" s="8"/>
      <c r="Z6" s="8"/>
    </row>
    <row r="7" spans="1:26" ht="15.75" customHeight="1">
      <c r="A7" s="38"/>
      <c r="B7" s="227" t="s">
        <v>87</v>
      </c>
      <c r="C7" s="207"/>
      <c r="D7" s="227" t="s">
        <v>88</v>
      </c>
      <c r="E7" s="207"/>
      <c r="F7" s="227" t="s">
        <v>89</v>
      </c>
      <c r="G7" s="207"/>
      <c r="H7" s="8"/>
      <c r="I7" s="8"/>
      <c r="J7" s="8"/>
      <c r="K7" s="8"/>
      <c r="L7" s="8"/>
      <c r="M7" s="8"/>
      <c r="N7" s="8"/>
      <c r="O7" s="8"/>
      <c r="P7" s="8"/>
      <c r="Q7" s="8"/>
      <c r="R7" s="8"/>
      <c r="S7" s="8"/>
      <c r="T7" s="8"/>
      <c r="U7" s="8"/>
      <c r="V7" s="8"/>
      <c r="W7" s="8"/>
      <c r="X7" s="8"/>
      <c r="Y7" s="8"/>
      <c r="Z7" s="8"/>
    </row>
    <row r="8" spans="1:26" ht="15.75" customHeight="1">
      <c r="A8" s="39"/>
      <c r="B8" s="40" t="s">
        <v>90</v>
      </c>
      <c r="C8" s="40" t="s">
        <v>91</v>
      </c>
      <c r="D8" s="40" t="s">
        <v>90</v>
      </c>
      <c r="E8" s="40" t="s">
        <v>91</v>
      </c>
      <c r="F8" s="40" t="s">
        <v>90</v>
      </c>
      <c r="G8" s="40" t="s">
        <v>91</v>
      </c>
      <c r="H8" s="6"/>
      <c r="I8" s="6"/>
      <c r="J8" s="6"/>
      <c r="K8" s="6"/>
      <c r="L8" s="6"/>
      <c r="M8" s="6"/>
      <c r="N8" s="6"/>
      <c r="O8" s="6"/>
      <c r="P8" s="6"/>
      <c r="Q8" s="6"/>
      <c r="R8" s="6"/>
      <c r="S8" s="6"/>
      <c r="T8" s="6"/>
      <c r="U8" s="6"/>
      <c r="V8" s="6"/>
      <c r="W8" s="6"/>
      <c r="X8" s="6"/>
      <c r="Y8" s="6"/>
      <c r="Z8" s="6"/>
    </row>
    <row r="9" spans="1:26" ht="15.75" customHeight="1">
      <c r="A9" s="41"/>
      <c r="B9" s="230" t="s">
        <v>92</v>
      </c>
      <c r="C9" s="206"/>
      <c r="D9" s="206"/>
      <c r="E9" s="206"/>
      <c r="F9" s="206"/>
      <c r="G9" s="207"/>
      <c r="H9" s="8"/>
      <c r="I9" s="8"/>
      <c r="J9" s="8"/>
      <c r="K9" s="8"/>
      <c r="L9" s="8"/>
      <c r="M9" s="8"/>
      <c r="N9" s="8"/>
      <c r="O9" s="8"/>
      <c r="P9" s="8"/>
      <c r="Q9" s="8"/>
      <c r="R9" s="8"/>
      <c r="S9" s="8"/>
      <c r="T9" s="8"/>
      <c r="U9" s="8"/>
      <c r="V9" s="8"/>
      <c r="W9" s="8"/>
      <c r="X9" s="8"/>
      <c r="Y9" s="8"/>
      <c r="Z9" s="8"/>
    </row>
    <row r="10" spans="1:26" ht="45.75" customHeight="1">
      <c r="A10" s="42" t="s">
        <v>93</v>
      </c>
      <c r="B10" s="43">
        <v>179</v>
      </c>
      <c r="C10" s="43">
        <v>0</v>
      </c>
      <c r="D10" s="43">
        <v>275</v>
      </c>
      <c r="E10" s="43">
        <v>2</v>
      </c>
      <c r="F10" s="43">
        <v>0</v>
      </c>
      <c r="G10" s="43">
        <v>0</v>
      </c>
      <c r="H10" s="8"/>
      <c r="I10" s="8"/>
      <c r="J10" s="8"/>
      <c r="K10" s="8"/>
      <c r="L10" s="8"/>
      <c r="M10" s="8"/>
      <c r="N10" s="8"/>
      <c r="O10" s="8"/>
      <c r="P10" s="8"/>
      <c r="Q10" s="8"/>
      <c r="R10" s="8"/>
      <c r="S10" s="8"/>
      <c r="T10" s="8"/>
      <c r="U10" s="8"/>
      <c r="V10" s="8"/>
      <c r="W10" s="8"/>
      <c r="X10" s="8"/>
      <c r="Y10" s="8"/>
      <c r="Z10" s="8"/>
    </row>
    <row r="11" spans="1:26" ht="45.75" customHeight="1">
      <c r="A11" s="42" t="s">
        <v>94</v>
      </c>
      <c r="B11" s="43">
        <v>38</v>
      </c>
      <c r="C11" s="43">
        <v>5</v>
      </c>
      <c r="D11" s="43">
        <v>35</v>
      </c>
      <c r="E11" s="43">
        <v>2</v>
      </c>
      <c r="F11" s="43">
        <v>0</v>
      </c>
      <c r="G11" s="43">
        <v>0</v>
      </c>
      <c r="H11" s="8"/>
      <c r="I11" s="8"/>
      <c r="J11" s="8"/>
      <c r="K11" s="8"/>
      <c r="L11" s="8"/>
      <c r="M11" s="8"/>
      <c r="N11" s="8"/>
      <c r="O11" s="8"/>
      <c r="P11" s="8"/>
      <c r="Q11" s="8"/>
      <c r="R11" s="8"/>
      <c r="S11" s="8"/>
      <c r="T11" s="8"/>
      <c r="U11" s="8"/>
      <c r="V11" s="8"/>
      <c r="W11" s="8"/>
      <c r="X11" s="8"/>
      <c r="Y11" s="8"/>
      <c r="Z11" s="8"/>
    </row>
    <row r="12" spans="1:26" ht="45.75" customHeight="1">
      <c r="A12" s="42" t="s">
        <v>95</v>
      </c>
      <c r="B12" s="43">
        <v>465</v>
      </c>
      <c r="C12" s="43">
        <v>18</v>
      </c>
      <c r="D12" s="43">
        <v>784</v>
      </c>
      <c r="E12" s="43">
        <v>15</v>
      </c>
      <c r="F12" s="43">
        <v>0</v>
      </c>
      <c r="G12" s="43">
        <v>0</v>
      </c>
      <c r="H12" s="8"/>
      <c r="I12" s="8"/>
      <c r="J12" s="8"/>
      <c r="K12" s="8"/>
      <c r="L12" s="8"/>
      <c r="M12" s="8"/>
      <c r="N12" s="8"/>
      <c r="O12" s="8"/>
      <c r="P12" s="8"/>
      <c r="Q12" s="8"/>
      <c r="R12" s="8"/>
      <c r="S12" s="8"/>
      <c r="T12" s="8"/>
      <c r="U12" s="8"/>
      <c r="V12" s="8"/>
      <c r="W12" s="8"/>
      <c r="X12" s="8"/>
      <c r="Y12" s="8"/>
      <c r="Z12" s="8"/>
    </row>
    <row r="13" spans="1:26" ht="45.75" customHeight="1">
      <c r="A13" s="44" t="s">
        <v>96</v>
      </c>
      <c r="B13" s="45">
        <f t="shared" ref="B13:G13" si="0">SUM(B10:B12)</f>
        <v>682</v>
      </c>
      <c r="C13" s="45">
        <f t="shared" si="0"/>
        <v>23</v>
      </c>
      <c r="D13" s="45">
        <f t="shared" si="0"/>
        <v>1094</v>
      </c>
      <c r="E13" s="45">
        <f t="shared" si="0"/>
        <v>19</v>
      </c>
      <c r="F13" s="45">
        <f t="shared" si="0"/>
        <v>0</v>
      </c>
      <c r="G13" s="45">
        <f t="shared" si="0"/>
        <v>0</v>
      </c>
      <c r="H13" s="8"/>
      <c r="I13" s="8"/>
      <c r="J13" s="8"/>
      <c r="K13" s="8"/>
      <c r="L13" s="8"/>
      <c r="M13" s="8"/>
      <c r="N13" s="8"/>
      <c r="O13" s="8"/>
      <c r="P13" s="8"/>
      <c r="Q13" s="8"/>
      <c r="R13" s="8"/>
      <c r="S13" s="8"/>
      <c r="T13" s="8"/>
      <c r="U13" s="8"/>
      <c r="V13" s="8"/>
      <c r="W13" s="8"/>
      <c r="X13" s="8"/>
      <c r="Y13" s="8"/>
      <c r="Z13" s="8"/>
    </row>
    <row r="14" spans="1:26" ht="45.75" customHeight="1">
      <c r="A14" s="42" t="s">
        <v>97</v>
      </c>
      <c r="B14" s="43">
        <v>2</v>
      </c>
      <c r="C14" s="43">
        <v>18</v>
      </c>
      <c r="D14" s="43">
        <v>9</v>
      </c>
      <c r="E14" s="43">
        <v>24</v>
      </c>
      <c r="F14" s="43">
        <v>0</v>
      </c>
      <c r="G14" s="43">
        <v>0</v>
      </c>
      <c r="H14" s="8"/>
      <c r="I14" s="8"/>
      <c r="J14" s="8"/>
      <c r="K14" s="8"/>
      <c r="L14" s="8"/>
      <c r="M14" s="8"/>
      <c r="N14" s="8"/>
      <c r="O14" s="8"/>
      <c r="P14" s="8"/>
      <c r="Q14" s="8"/>
      <c r="R14" s="8"/>
      <c r="S14" s="8"/>
      <c r="T14" s="8"/>
      <c r="U14" s="8"/>
      <c r="V14" s="8"/>
      <c r="W14" s="8"/>
      <c r="X14" s="8"/>
      <c r="Y14" s="8"/>
      <c r="Z14" s="8"/>
    </row>
    <row r="15" spans="1:26" ht="39" customHeight="1">
      <c r="A15" s="44" t="s">
        <v>98</v>
      </c>
      <c r="B15" s="45">
        <f t="shared" ref="B15:G15" si="1">SUM(B13+B14)</f>
        <v>684</v>
      </c>
      <c r="C15" s="45">
        <f t="shared" si="1"/>
        <v>41</v>
      </c>
      <c r="D15" s="45">
        <f t="shared" si="1"/>
        <v>1103</v>
      </c>
      <c r="E15" s="45">
        <f t="shared" si="1"/>
        <v>43</v>
      </c>
      <c r="F15" s="45">
        <f t="shared" si="1"/>
        <v>0</v>
      </c>
      <c r="G15" s="45">
        <f t="shared" si="1"/>
        <v>0</v>
      </c>
      <c r="H15" s="8"/>
      <c r="I15" s="8"/>
      <c r="J15" s="8"/>
      <c r="K15" s="8"/>
      <c r="L15" s="8"/>
      <c r="M15" s="8"/>
      <c r="N15" s="8"/>
      <c r="O15" s="8"/>
      <c r="P15" s="8"/>
      <c r="Q15" s="8"/>
      <c r="R15" s="8"/>
      <c r="S15" s="8"/>
      <c r="T15" s="8"/>
      <c r="U15" s="8"/>
      <c r="V15" s="8"/>
      <c r="W15" s="8"/>
      <c r="X15" s="8"/>
      <c r="Y15" s="8"/>
      <c r="Z15" s="8"/>
    </row>
    <row r="16" spans="1:26" ht="33.75" customHeight="1">
      <c r="A16" s="225" t="s">
        <v>99</v>
      </c>
      <c r="B16" s="197"/>
      <c r="C16" s="197"/>
      <c r="D16" s="197"/>
      <c r="E16" s="47">
        <f>SUM(C13+E13+G13)</f>
        <v>42</v>
      </c>
      <c r="F16" s="48"/>
      <c r="G16" s="48"/>
      <c r="H16" s="8"/>
      <c r="I16" s="8"/>
      <c r="J16" s="8"/>
      <c r="K16" s="8"/>
      <c r="L16" s="8"/>
      <c r="M16" s="8"/>
      <c r="N16" s="8"/>
      <c r="O16" s="8"/>
      <c r="P16" s="8"/>
      <c r="Q16" s="8"/>
      <c r="R16" s="8"/>
      <c r="S16" s="8"/>
      <c r="T16" s="8"/>
      <c r="U16" s="8"/>
      <c r="V16" s="8"/>
      <c r="W16" s="8"/>
      <c r="X16" s="8"/>
      <c r="Y16" s="8"/>
      <c r="Z16" s="8"/>
    </row>
    <row r="17" spans="1:26" ht="33.75" customHeight="1">
      <c r="A17" s="225" t="s">
        <v>100</v>
      </c>
      <c r="B17" s="197"/>
      <c r="C17" s="197"/>
      <c r="D17" s="197"/>
      <c r="E17" s="47">
        <f>SUM(B13+D13+F13)</f>
        <v>1776</v>
      </c>
      <c r="F17" s="48"/>
      <c r="G17" s="48"/>
      <c r="H17" s="8"/>
      <c r="I17" s="8"/>
      <c r="J17" s="8"/>
      <c r="K17" s="8"/>
      <c r="L17" s="8"/>
      <c r="M17" s="8"/>
      <c r="N17" s="8"/>
      <c r="O17" s="8"/>
      <c r="P17" s="8"/>
      <c r="Q17" s="8"/>
      <c r="R17" s="8"/>
      <c r="S17" s="8"/>
      <c r="T17" s="8"/>
      <c r="U17" s="8"/>
      <c r="V17" s="8"/>
      <c r="W17" s="8"/>
      <c r="X17" s="8"/>
      <c r="Y17" s="8"/>
      <c r="Z17" s="8"/>
    </row>
    <row r="18" spans="1:26" ht="33.75" customHeight="1">
      <c r="A18" s="225" t="s">
        <v>101</v>
      </c>
      <c r="B18" s="197"/>
      <c r="C18" s="197"/>
      <c r="D18" s="197"/>
      <c r="E18" s="47">
        <f>SUM(B13:G13)</f>
        <v>1818</v>
      </c>
      <c r="F18" s="48"/>
      <c r="G18" s="48"/>
      <c r="H18" s="8"/>
      <c r="I18" s="8"/>
      <c r="J18" s="8"/>
      <c r="K18" s="8"/>
      <c r="L18" s="8"/>
      <c r="M18" s="8"/>
      <c r="N18" s="8"/>
      <c r="O18" s="8"/>
      <c r="P18" s="8"/>
      <c r="Q18" s="8"/>
      <c r="R18" s="8"/>
      <c r="S18" s="8"/>
      <c r="T18" s="8"/>
      <c r="U18" s="8"/>
      <c r="V18" s="8"/>
      <c r="W18" s="8"/>
      <c r="X18" s="8"/>
      <c r="Y18" s="8"/>
      <c r="Z18" s="8"/>
    </row>
    <row r="19" spans="1:26" ht="33.75" customHeight="1">
      <c r="A19" s="225" t="s">
        <v>102</v>
      </c>
      <c r="B19" s="197"/>
      <c r="C19" s="197"/>
      <c r="D19" s="197"/>
      <c r="E19" s="47">
        <f>(SUM(B15:G15))</f>
        <v>1871</v>
      </c>
      <c r="F19" s="48"/>
      <c r="G19" s="48"/>
      <c r="H19" s="8"/>
      <c r="I19" s="8"/>
      <c r="J19" s="8"/>
      <c r="K19" s="8"/>
      <c r="L19" s="8"/>
      <c r="M19" s="8"/>
      <c r="N19" s="8"/>
      <c r="O19" s="8"/>
      <c r="P19" s="8"/>
      <c r="Q19" s="8"/>
      <c r="R19" s="8"/>
      <c r="S19" s="8"/>
      <c r="T19" s="8"/>
      <c r="U19" s="8"/>
      <c r="V19" s="8"/>
      <c r="W19" s="8"/>
      <c r="X19" s="8"/>
      <c r="Y19" s="8"/>
      <c r="Z19" s="8"/>
    </row>
    <row r="20" spans="1:26" ht="19.5" customHeight="1">
      <c r="A20" s="49"/>
      <c r="B20" s="48"/>
      <c r="C20" s="48"/>
      <c r="D20" s="48"/>
      <c r="E20" s="48"/>
      <c r="F20" s="48"/>
      <c r="G20" s="48"/>
      <c r="H20" s="8"/>
      <c r="I20" s="8"/>
      <c r="J20" s="8"/>
      <c r="K20" s="8"/>
      <c r="L20" s="8"/>
      <c r="M20" s="8"/>
      <c r="N20" s="8"/>
      <c r="O20" s="8"/>
      <c r="P20" s="8"/>
      <c r="Q20" s="8"/>
      <c r="R20" s="8"/>
      <c r="S20" s="8"/>
      <c r="T20" s="8"/>
      <c r="U20" s="8"/>
      <c r="V20" s="8"/>
      <c r="W20" s="8"/>
      <c r="X20" s="8"/>
      <c r="Y20" s="8"/>
      <c r="Z20" s="8"/>
    </row>
    <row r="21" spans="1:26" ht="15.75" customHeight="1">
      <c r="A21" s="38"/>
      <c r="B21" s="227" t="s">
        <v>87</v>
      </c>
      <c r="C21" s="207"/>
      <c r="D21" s="227" t="s">
        <v>88</v>
      </c>
      <c r="E21" s="207"/>
      <c r="F21" s="227" t="s">
        <v>89</v>
      </c>
      <c r="G21" s="207"/>
      <c r="H21" s="8"/>
      <c r="I21" s="8"/>
      <c r="J21" s="8"/>
      <c r="K21" s="8"/>
      <c r="L21" s="8"/>
      <c r="M21" s="8"/>
      <c r="N21" s="8"/>
      <c r="O21" s="8"/>
      <c r="P21" s="8"/>
      <c r="Q21" s="8"/>
      <c r="R21" s="8"/>
      <c r="S21" s="8"/>
      <c r="T21" s="8"/>
      <c r="U21" s="8"/>
      <c r="V21" s="8"/>
      <c r="W21" s="8"/>
      <c r="X21" s="8"/>
      <c r="Y21" s="8"/>
      <c r="Z21" s="8"/>
    </row>
    <row r="22" spans="1:26" ht="48.75" customHeight="1">
      <c r="A22" s="39"/>
      <c r="B22" s="40" t="s">
        <v>90</v>
      </c>
      <c r="C22" s="40" t="s">
        <v>91</v>
      </c>
      <c r="D22" s="40" t="s">
        <v>90</v>
      </c>
      <c r="E22" s="40" t="s">
        <v>91</v>
      </c>
      <c r="F22" s="40" t="s">
        <v>90</v>
      </c>
      <c r="G22" s="40" t="s">
        <v>91</v>
      </c>
      <c r="H22" s="8"/>
      <c r="I22" s="8"/>
      <c r="J22" s="8"/>
      <c r="K22" s="8"/>
      <c r="L22" s="8"/>
      <c r="M22" s="8"/>
      <c r="N22" s="8"/>
      <c r="O22" s="8"/>
      <c r="P22" s="8"/>
      <c r="Q22" s="8"/>
      <c r="R22" s="8"/>
      <c r="S22" s="8"/>
      <c r="T22" s="8"/>
      <c r="U22" s="8"/>
      <c r="V22" s="8"/>
      <c r="W22" s="8"/>
      <c r="X22" s="8"/>
      <c r="Y22" s="8"/>
      <c r="Z22" s="8"/>
    </row>
    <row r="23" spans="1:26" ht="15.75" customHeight="1">
      <c r="A23" s="50"/>
      <c r="B23" s="228" t="s">
        <v>103</v>
      </c>
      <c r="C23" s="216"/>
      <c r="D23" s="216"/>
      <c r="E23" s="216"/>
      <c r="F23" s="216"/>
      <c r="G23" s="229"/>
      <c r="H23" s="8"/>
      <c r="I23" s="8"/>
      <c r="J23" s="8"/>
      <c r="K23" s="8"/>
      <c r="L23" s="8"/>
      <c r="M23" s="8"/>
      <c r="N23" s="8"/>
      <c r="O23" s="8"/>
      <c r="P23" s="8"/>
      <c r="Q23" s="8"/>
      <c r="R23" s="8"/>
      <c r="S23" s="8"/>
      <c r="T23" s="8"/>
      <c r="U23" s="8"/>
      <c r="V23" s="8"/>
      <c r="W23" s="8"/>
      <c r="X23" s="8"/>
      <c r="Y23" s="8"/>
      <c r="Z23" s="8"/>
    </row>
    <row r="24" spans="1:26" ht="33" customHeight="1">
      <c r="A24" s="42" t="s">
        <v>104</v>
      </c>
      <c r="B24" s="43">
        <v>66</v>
      </c>
      <c r="C24" s="43">
        <v>11</v>
      </c>
      <c r="D24" s="43">
        <v>49</v>
      </c>
      <c r="E24" s="43">
        <v>39</v>
      </c>
      <c r="F24" s="43">
        <v>0</v>
      </c>
      <c r="G24" s="43">
        <v>0</v>
      </c>
      <c r="H24" s="8"/>
      <c r="I24" s="8"/>
      <c r="J24" s="8"/>
      <c r="K24" s="8"/>
      <c r="L24" s="8"/>
      <c r="M24" s="8"/>
      <c r="N24" s="8"/>
      <c r="O24" s="8"/>
      <c r="P24" s="8"/>
      <c r="Q24" s="8"/>
      <c r="R24" s="8"/>
      <c r="S24" s="8"/>
      <c r="T24" s="8"/>
      <c r="U24" s="8"/>
      <c r="V24" s="8"/>
      <c r="W24" s="8"/>
      <c r="X24" s="8"/>
      <c r="Y24" s="8"/>
      <c r="Z24" s="8"/>
    </row>
    <row r="25" spans="1:26" ht="33" customHeight="1">
      <c r="A25" s="42" t="s">
        <v>105</v>
      </c>
      <c r="B25" s="43">
        <v>15</v>
      </c>
      <c r="C25" s="43">
        <v>16</v>
      </c>
      <c r="D25" s="43">
        <v>26</v>
      </c>
      <c r="E25" s="43">
        <v>64</v>
      </c>
      <c r="F25" s="43">
        <v>0</v>
      </c>
      <c r="G25" s="43">
        <v>0</v>
      </c>
      <c r="H25" s="8"/>
      <c r="I25" s="8"/>
      <c r="J25" s="8"/>
      <c r="K25" s="8"/>
      <c r="L25" s="8"/>
      <c r="M25" s="8"/>
      <c r="N25" s="8"/>
      <c r="O25" s="8"/>
      <c r="P25" s="8"/>
      <c r="Q25" s="8"/>
      <c r="R25" s="8"/>
      <c r="S25" s="8"/>
      <c r="T25" s="8"/>
      <c r="U25" s="8"/>
      <c r="V25" s="8"/>
      <c r="W25" s="8"/>
      <c r="X25" s="8"/>
      <c r="Y25" s="8"/>
      <c r="Z25" s="8"/>
    </row>
    <row r="26" spans="1:26" ht="33" customHeight="1">
      <c r="A26" s="42" t="s">
        <v>106</v>
      </c>
      <c r="B26" s="43">
        <v>0</v>
      </c>
      <c r="C26" s="43">
        <v>0</v>
      </c>
      <c r="D26" s="43">
        <v>0</v>
      </c>
      <c r="E26" s="43">
        <v>1</v>
      </c>
      <c r="F26" s="43">
        <v>0</v>
      </c>
      <c r="G26" s="43">
        <v>0</v>
      </c>
      <c r="H26" s="8"/>
      <c r="I26" s="8"/>
      <c r="J26" s="8"/>
      <c r="K26" s="8"/>
      <c r="L26" s="8"/>
      <c r="M26" s="8"/>
      <c r="N26" s="8"/>
      <c r="O26" s="8"/>
      <c r="P26" s="8"/>
      <c r="Q26" s="8"/>
      <c r="R26" s="8"/>
      <c r="S26" s="8"/>
      <c r="T26" s="8"/>
      <c r="U26" s="8"/>
      <c r="V26" s="8"/>
      <c r="W26" s="8"/>
      <c r="X26" s="8"/>
      <c r="Y26" s="8"/>
      <c r="Z26" s="8"/>
    </row>
    <row r="27" spans="1:26" ht="33" customHeight="1">
      <c r="A27" s="44" t="s">
        <v>107</v>
      </c>
      <c r="B27" s="45">
        <f t="shared" ref="B27:G27" si="2">SUM(B24:B26)</f>
        <v>81</v>
      </c>
      <c r="C27" s="45">
        <f t="shared" si="2"/>
        <v>27</v>
      </c>
      <c r="D27" s="45">
        <f t="shared" si="2"/>
        <v>75</v>
      </c>
      <c r="E27" s="45">
        <f t="shared" si="2"/>
        <v>104</v>
      </c>
      <c r="F27" s="45">
        <f t="shared" si="2"/>
        <v>0</v>
      </c>
      <c r="G27" s="45">
        <f t="shared" si="2"/>
        <v>0</v>
      </c>
      <c r="H27" s="8"/>
      <c r="I27" s="8"/>
      <c r="J27" s="8"/>
      <c r="K27" s="8"/>
      <c r="L27" s="8"/>
      <c r="M27" s="8"/>
      <c r="N27" s="8"/>
      <c r="O27" s="8"/>
      <c r="P27" s="8"/>
      <c r="Q27" s="8"/>
      <c r="R27" s="8"/>
      <c r="S27" s="8"/>
      <c r="T27" s="8"/>
      <c r="U27" s="8"/>
      <c r="V27" s="8"/>
      <c r="W27" s="8"/>
      <c r="X27" s="8"/>
      <c r="Y27" s="8"/>
      <c r="Z27" s="8"/>
    </row>
    <row r="28" spans="1:26" ht="15.75" customHeight="1">
      <c r="A28" s="8"/>
      <c r="B28" s="8"/>
      <c r="C28" s="8"/>
      <c r="D28" s="8"/>
      <c r="E28" s="8"/>
      <c r="F28" s="8"/>
      <c r="G28" s="8"/>
      <c r="H28" s="8"/>
      <c r="I28" s="8"/>
      <c r="J28" s="8"/>
      <c r="K28" s="8"/>
      <c r="L28" s="8"/>
      <c r="M28" s="8"/>
      <c r="N28" s="8"/>
      <c r="O28" s="8"/>
      <c r="P28" s="8"/>
      <c r="Q28" s="8"/>
      <c r="R28" s="8"/>
      <c r="S28" s="8"/>
      <c r="T28" s="8"/>
      <c r="U28" s="8"/>
      <c r="V28" s="8"/>
      <c r="W28" s="8"/>
      <c r="X28" s="8"/>
      <c r="Y28" s="8"/>
      <c r="Z28" s="8"/>
    </row>
    <row r="29" spans="1:26" ht="36" customHeight="1">
      <c r="A29" s="225" t="s">
        <v>108</v>
      </c>
      <c r="B29" s="197"/>
      <c r="C29" s="197"/>
      <c r="D29" s="197"/>
      <c r="E29" s="47">
        <f t="array" ref="E29">SUM(C24:C25+E24:E25+G24:G25)</f>
        <v>130</v>
      </c>
      <c r="F29" s="8"/>
      <c r="G29" s="8"/>
      <c r="H29" s="8"/>
      <c r="I29" s="8"/>
      <c r="J29" s="8"/>
      <c r="K29" s="8"/>
      <c r="L29" s="8"/>
      <c r="M29" s="8"/>
      <c r="N29" s="8"/>
      <c r="O29" s="8"/>
      <c r="P29" s="8"/>
      <c r="Q29" s="8"/>
      <c r="R29" s="8"/>
      <c r="S29" s="8"/>
      <c r="T29" s="8"/>
      <c r="U29" s="8"/>
      <c r="V29" s="8"/>
      <c r="W29" s="8"/>
      <c r="X29" s="8"/>
      <c r="Y29" s="8"/>
      <c r="Z29" s="8"/>
    </row>
    <row r="30" spans="1:26" ht="36" customHeight="1">
      <c r="A30" s="225" t="s">
        <v>109</v>
      </c>
      <c r="B30" s="197"/>
      <c r="C30" s="197"/>
      <c r="D30" s="197"/>
      <c r="E30" s="47">
        <f t="array" ref="E30">SUM(B24:B25+D24:D25+F24:F25)</f>
        <v>156</v>
      </c>
      <c r="F30" s="8"/>
      <c r="G30" s="8"/>
      <c r="H30" s="8"/>
      <c r="I30" s="8"/>
      <c r="J30" s="8"/>
      <c r="K30" s="8"/>
      <c r="L30" s="8"/>
      <c r="M30" s="8"/>
      <c r="N30" s="8"/>
      <c r="O30" s="8"/>
      <c r="P30" s="8"/>
      <c r="Q30" s="8"/>
      <c r="R30" s="8"/>
      <c r="S30" s="8"/>
      <c r="T30" s="8"/>
      <c r="U30" s="8"/>
      <c r="V30" s="8"/>
      <c r="W30" s="8"/>
      <c r="X30" s="8"/>
      <c r="Y30" s="8"/>
      <c r="Z30" s="8"/>
    </row>
    <row r="31" spans="1:26" ht="36" customHeight="1">
      <c r="A31" s="225" t="s">
        <v>110</v>
      </c>
      <c r="B31" s="197"/>
      <c r="C31" s="197"/>
      <c r="D31" s="197"/>
      <c r="E31" s="47">
        <f>SUM(B24:G25)</f>
        <v>286</v>
      </c>
      <c r="F31" s="8"/>
      <c r="G31" s="8"/>
      <c r="H31" s="8"/>
      <c r="I31" s="8"/>
      <c r="J31" s="8"/>
      <c r="K31" s="8"/>
      <c r="L31" s="8"/>
      <c r="M31" s="8"/>
      <c r="N31" s="8"/>
      <c r="O31" s="8"/>
      <c r="P31" s="8"/>
      <c r="Q31" s="8"/>
      <c r="R31" s="8"/>
      <c r="S31" s="8"/>
      <c r="T31" s="8"/>
      <c r="U31" s="8"/>
      <c r="V31" s="8"/>
      <c r="W31" s="8"/>
      <c r="X31" s="8"/>
      <c r="Y31" s="8"/>
      <c r="Z31" s="8"/>
    </row>
    <row r="32" spans="1:26" ht="36" customHeight="1">
      <c r="A32" s="225" t="s">
        <v>111</v>
      </c>
      <c r="B32" s="197"/>
      <c r="C32" s="197"/>
      <c r="D32" s="197"/>
      <c r="E32" s="47">
        <f>SUM(B27:G27)</f>
        <v>287</v>
      </c>
      <c r="F32" s="8"/>
      <c r="G32" s="8"/>
      <c r="H32" s="8"/>
      <c r="I32" s="8"/>
      <c r="J32" s="8"/>
      <c r="K32" s="8"/>
      <c r="L32" s="8"/>
      <c r="M32" s="8"/>
      <c r="N32" s="8"/>
      <c r="O32" s="8"/>
      <c r="P32" s="8"/>
      <c r="Q32" s="8"/>
      <c r="R32" s="8"/>
      <c r="S32" s="8"/>
      <c r="T32" s="8"/>
      <c r="U32" s="8"/>
      <c r="V32" s="8"/>
      <c r="W32" s="8"/>
      <c r="X32" s="8"/>
      <c r="Y32" s="8"/>
      <c r="Z32" s="8"/>
    </row>
    <row r="33" spans="1:26" ht="15.75" customHeight="1">
      <c r="A33" s="9" t="s">
        <v>112</v>
      </c>
      <c r="B33" s="8"/>
      <c r="C33" s="8"/>
      <c r="D33" s="8"/>
      <c r="E33" s="8"/>
      <c r="F33" s="8"/>
      <c r="G33" s="8"/>
      <c r="H33" s="8"/>
      <c r="I33" s="8"/>
      <c r="J33" s="8"/>
      <c r="K33" s="8"/>
      <c r="L33" s="8"/>
      <c r="M33" s="8"/>
      <c r="N33" s="8"/>
      <c r="O33" s="8"/>
      <c r="P33" s="8"/>
      <c r="Q33" s="8"/>
      <c r="R33" s="8"/>
      <c r="S33" s="8"/>
      <c r="T33" s="8"/>
      <c r="U33" s="8"/>
      <c r="V33" s="8"/>
      <c r="W33" s="8"/>
      <c r="X33" s="8"/>
      <c r="Y33" s="8"/>
      <c r="Z33" s="8"/>
    </row>
    <row r="34" spans="1:26" ht="9.75" customHeight="1">
      <c r="A34" s="8"/>
      <c r="B34" s="8"/>
      <c r="C34" s="8"/>
      <c r="D34" s="8"/>
      <c r="E34" s="8"/>
      <c r="F34" s="8"/>
      <c r="G34" s="8"/>
      <c r="H34" s="8"/>
      <c r="I34" s="8"/>
      <c r="J34" s="8"/>
      <c r="K34" s="8"/>
      <c r="L34" s="8"/>
      <c r="M34" s="8"/>
      <c r="N34" s="8"/>
      <c r="O34" s="8"/>
      <c r="P34" s="8"/>
      <c r="Q34" s="8"/>
      <c r="R34" s="8"/>
      <c r="S34" s="8"/>
      <c r="T34" s="8"/>
      <c r="U34" s="8"/>
      <c r="V34" s="8"/>
      <c r="W34" s="8"/>
      <c r="X34" s="8"/>
      <c r="Y34" s="8"/>
      <c r="Z34" s="8"/>
    </row>
    <row r="35" spans="1:26" ht="30.75" customHeight="1">
      <c r="A35" s="226" t="s">
        <v>113</v>
      </c>
      <c r="B35" s="197"/>
      <c r="C35" s="197"/>
      <c r="D35" s="197"/>
      <c r="E35" s="197"/>
      <c r="F35" s="197"/>
      <c r="G35" s="197"/>
      <c r="H35" s="8"/>
      <c r="I35" s="8"/>
      <c r="J35" s="8"/>
      <c r="K35" s="8"/>
      <c r="L35" s="8"/>
      <c r="M35" s="8"/>
      <c r="N35" s="8"/>
      <c r="O35" s="8"/>
      <c r="P35" s="8"/>
      <c r="Q35" s="8"/>
      <c r="R35" s="8"/>
      <c r="S35" s="8"/>
      <c r="T35" s="8"/>
      <c r="U35" s="8"/>
      <c r="V35" s="8"/>
      <c r="W35" s="8"/>
      <c r="X35" s="8"/>
      <c r="Y35" s="8"/>
      <c r="Z35" s="8"/>
    </row>
    <row r="36" spans="1:26" ht="6.75" customHeight="1">
      <c r="A36" s="221"/>
      <c r="B36" s="197"/>
      <c r="C36" s="197"/>
      <c r="D36" s="197"/>
      <c r="E36" s="197"/>
      <c r="F36" s="197"/>
      <c r="G36" s="197"/>
      <c r="H36" s="8"/>
      <c r="I36" s="8"/>
      <c r="J36" s="8"/>
      <c r="K36" s="8"/>
      <c r="L36" s="8"/>
      <c r="M36" s="8"/>
      <c r="N36" s="8"/>
      <c r="O36" s="8"/>
      <c r="P36" s="8"/>
      <c r="Q36" s="8"/>
      <c r="R36" s="8"/>
      <c r="S36" s="8"/>
      <c r="T36" s="8"/>
      <c r="U36" s="8"/>
      <c r="V36" s="8"/>
      <c r="W36" s="8"/>
      <c r="X36" s="8"/>
      <c r="Y36" s="8"/>
      <c r="Z36" s="8"/>
    </row>
    <row r="37" spans="1:26" ht="28.5" customHeight="1">
      <c r="A37" s="221" t="s">
        <v>114</v>
      </c>
      <c r="B37" s="197"/>
      <c r="C37" s="197"/>
      <c r="D37" s="197"/>
      <c r="E37" s="197"/>
      <c r="F37" s="197"/>
      <c r="G37" s="197"/>
      <c r="H37" s="8"/>
      <c r="I37" s="8"/>
      <c r="J37" s="8"/>
      <c r="K37" s="8"/>
      <c r="L37" s="8"/>
      <c r="M37" s="8"/>
      <c r="N37" s="8"/>
      <c r="O37" s="8"/>
      <c r="P37" s="8"/>
      <c r="Q37" s="8"/>
      <c r="R37" s="8"/>
      <c r="S37" s="8"/>
      <c r="T37" s="8"/>
      <c r="U37" s="8"/>
      <c r="V37" s="8"/>
      <c r="W37" s="8"/>
      <c r="X37" s="8"/>
      <c r="Y37" s="8"/>
      <c r="Z37" s="8"/>
    </row>
    <row r="38" spans="1:26" ht="30" customHeight="1">
      <c r="A38" s="224" t="s">
        <v>115</v>
      </c>
      <c r="B38" s="197"/>
      <c r="C38" s="197"/>
      <c r="D38" s="197"/>
      <c r="E38" s="197"/>
      <c r="F38" s="197"/>
      <c r="G38" s="197"/>
      <c r="H38" s="8"/>
      <c r="I38" s="8"/>
      <c r="J38" s="8"/>
      <c r="K38" s="8"/>
      <c r="L38" s="8"/>
      <c r="M38" s="8"/>
      <c r="N38" s="8"/>
      <c r="O38" s="8"/>
      <c r="P38" s="8"/>
      <c r="Q38" s="8"/>
      <c r="R38" s="8"/>
      <c r="S38" s="8"/>
      <c r="T38" s="8"/>
      <c r="U38" s="8"/>
      <c r="V38" s="8"/>
      <c r="W38" s="8"/>
      <c r="X38" s="8"/>
      <c r="Y38" s="8"/>
      <c r="Z38" s="8"/>
    </row>
    <row r="39" spans="1:26" ht="39.75" customHeight="1">
      <c r="A39" s="221" t="s">
        <v>116</v>
      </c>
      <c r="B39" s="197"/>
      <c r="C39" s="197"/>
      <c r="D39" s="197"/>
      <c r="E39" s="197"/>
      <c r="F39" s="197"/>
      <c r="G39" s="197"/>
      <c r="H39" s="8"/>
      <c r="I39" s="8"/>
      <c r="J39" s="8"/>
      <c r="K39" s="8"/>
      <c r="L39" s="8"/>
      <c r="M39" s="8"/>
      <c r="N39" s="8"/>
      <c r="O39" s="8"/>
      <c r="P39" s="8"/>
      <c r="Q39" s="8"/>
      <c r="R39" s="8"/>
      <c r="S39" s="8"/>
      <c r="T39" s="8"/>
      <c r="U39" s="8"/>
      <c r="V39" s="8"/>
      <c r="W39" s="8"/>
      <c r="X39" s="8"/>
      <c r="Y39" s="8"/>
      <c r="Z39" s="8"/>
    </row>
    <row r="40" spans="1:26" ht="63" customHeight="1">
      <c r="A40" s="221" t="s">
        <v>117</v>
      </c>
      <c r="B40" s="197"/>
      <c r="C40" s="197"/>
      <c r="D40" s="197"/>
      <c r="E40" s="197"/>
      <c r="F40" s="197"/>
      <c r="G40" s="197"/>
      <c r="H40" s="8"/>
      <c r="I40" s="8"/>
      <c r="J40" s="8"/>
      <c r="K40" s="8"/>
      <c r="L40" s="8"/>
      <c r="M40" s="8"/>
      <c r="N40" s="8"/>
      <c r="O40" s="8"/>
      <c r="P40" s="8"/>
      <c r="Q40" s="8"/>
      <c r="R40" s="8"/>
      <c r="S40" s="8"/>
      <c r="T40" s="8"/>
      <c r="U40" s="8"/>
      <c r="V40" s="8"/>
      <c r="W40" s="8"/>
      <c r="X40" s="8"/>
      <c r="Y40" s="8"/>
      <c r="Z40" s="8"/>
    </row>
    <row r="41" spans="1:26" ht="45.75" customHeight="1">
      <c r="A41" s="221" t="s">
        <v>118</v>
      </c>
      <c r="B41" s="197"/>
      <c r="C41" s="197"/>
      <c r="D41" s="197"/>
      <c r="E41" s="197"/>
      <c r="F41" s="197"/>
      <c r="G41" s="197"/>
      <c r="H41" s="8"/>
      <c r="I41" s="8"/>
      <c r="J41" s="8"/>
      <c r="K41" s="8"/>
      <c r="L41" s="8"/>
      <c r="M41" s="8"/>
      <c r="N41" s="8"/>
      <c r="O41" s="8"/>
      <c r="P41" s="8"/>
      <c r="Q41" s="8"/>
      <c r="R41" s="8"/>
      <c r="S41" s="8"/>
      <c r="T41" s="8"/>
      <c r="U41" s="8"/>
      <c r="V41" s="8"/>
      <c r="W41" s="8"/>
      <c r="X41" s="8"/>
      <c r="Y41" s="8"/>
      <c r="Z41" s="8"/>
    </row>
    <row r="42" spans="1:26" ht="63.75" customHeight="1">
      <c r="A42" s="221" t="s">
        <v>119</v>
      </c>
      <c r="B42" s="197"/>
      <c r="C42" s="197"/>
      <c r="D42" s="197"/>
      <c r="E42" s="197"/>
      <c r="F42" s="197"/>
      <c r="G42" s="197"/>
      <c r="H42" s="8"/>
      <c r="I42" s="8"/>
      <c r="J42" s="8"/>
      <c r="K42" s="8"/>
      <c r="L42" s="8"/>
      <c r="M42" s="8"/>
      <c r="N42" s="8"/>
      <c r="O42" s="8"/>
      <c r="P42" s="8"/>
      <c r="Q42" s="8"/>
      <c r="R42" s="8"/>
      <c r="S42" s="8"/>
      <c r="T42" s="8"/>
      <c r="U42" s="8"/>
      <c r="V42" s="8"/>
      <c r="W42" s="8"/>
      <c r="X42" s="8"/>
      <c r="Y42" s="8"/>
      <c r="Z42" s="8"/>
    </row>
    <row r="43" spans="1:26" ht="64.5" customHeight="1">
      <c r="A43" s="8"/>
      <c r="B43" s="222" t="s">
        <v>120</v>
      </c>
      <c r="C43" s="197"/>
      <c r="D43" s="223" t="s">
        <v>121</v>
      </c>
      <c r="E43" s="197"/>
      <c r="F43" s="223" t="s">
        <v>122</v>
      </c>
      <c r="G43" s="197"/>
      <c r="H43" s="8"/>
      <c r="I43" s="8"/>
      <c r="J43" s="8"/>
      <c r="K43" s="8"/>
      <c r="L43" s="8"/>
      <c r="M43" s="8"/>
      <c r="N43" s="8"/>
      <c r="O43" s="8"/>
      <c r="P43" s="8"/>
      <c r="Q43" s="8"/>
      <c r="R43" s="8"/>
      <c r="S43" s="8"/>
      <c r="T43" s="8"/>
      <c r="U43" s="8"/>
      <c r="V43" s="8"/>
      <c r="W43" s="8"/>
      <c r="X43" s="8"/>
      <c r="Y43" s="8"/>
      <c r="Z43" s="8"/>
    </row>
    <row r="44" spans="1:26" ht="32.25" customHeight="1">
      <c r="A44" s="53" t="s">
        <v>123</v>
      </c>
      <c r="B44" s="54"/>
      <c r="C44" s="55">
        <v>51</v>
      </c>
      <c r="D44" s="54"/>
      <c r="E44" s="43">
        <v>190</v>
      </c>
      <c r="F44" s="19"/>
      <c r="G44" s="43">
        <v>201</v>
      </c>
      <c r="H44" s="8"/>
      <c r="I44" s="8"/>
      <c r="J44" s="8"/>
      <c r="K44" s="8"/>
      <c r="L44" s="8"/>
      <c r="M44" s="8"/>
      <c r="N44" s="8"/>
      <c r="O44" s="8"/>
      <c r="P44" s="8"/>
      <c r="Q44" s="8"/>
      <c r="R44" s="8"/>
      <c r="S44" s="8"/>
      <c r="T44" s="8"/>
      <c r="U44" s="8"/>
      <c r="V44" s="8"/>
      <c r="W44" s="8"/>
      <c r="X44" s="8"/>
      <c r="Y44" s="8"/>
      <c r="Z44" s="8"/>
    </row>
    <row r="45" spans="1:26" ht="32.25" customHeight="1">
      <c r="A45" s="53" t="s">
        <v>124</v>
      </c>
      <c r="B45" s="54"/>
      <c r="C45" s="55">
        <v>24</v>
      </c>
      <c r="D45" s="54"/>
      <c r="E45" s="43">
        <v>88</v>
      </c>
      <c r="F45" s="19"/>
      <c r="G45" s="43">
        <v>90</v>
      </c>
      <c r="H45" s="8"/>
      <c r="I45" s="8"/>
      <c r="J45" s="8"/>
      <c r="K45" s="8"/>
      <c r="L45" s="8"/>
      <c r="M45" s="8"/>
      <c r="N45" s="8"/>
      <c r="O45" s="8"/>
      <c r="P45" s="8"/>
      <c r="Q45" s="8"/>
      <c r="R45" s="8"/>
      <c r="S45" s="8"/>
      <c r="T45" s="8"/>
      <c r="U45" s="8"/>
      <c r="V45" s="8"/>
      <c r="W45" s="8"/>
      <c r="X45" s="8"/>
      <c r="Y45" s="8"/>
      <c r="Z45" s="8"/>
    </row>
    <row r="46" spans="1:26" ht="32.25" customHeight="1">
      <c r="A46" s="53" t="s">
        <v>125</v>
      </c>
      <c r="B46" s="54"/>
      <c r="C46" s="55">
        <v>16</v>
      </c>
      <c r="D46" s="54"/>
      <c r="E46" s="43">
        <v>63</v>
      </c>
      <c r="F46" s="19"/>
      <c r="G46" s="43">
        <v>63</v>
      </c>
      <c r="H46" s="8"/>
      <c r="I46" s="8"/>
      <c r="J46" s="8"/>
      <c r="K46" s="8"/>
      <c r="L46" s="8"/>
      <c r="M46" s="8"/>
      <c r="N46" s="8"/>
      <c r="O46" s="8"/>
      <c r="P46" s="8"/>
      <c r="Q46" s="8"/>
      <c r="R46" s="8"/>
      <c r="S46" s="8"/>
      <c r="T46" s="8"/>
      <c r="U46" s="8"/>
      <c r="V46" s="8"/>
      <c r="W46" s="8"/>
      <c r="X46" s="8"/>
      <c r="Y46" s="8"/>
      <c r="Z46" s="8"/>
    </row>
    <row r="47" spans="1:26" ht="32.25" customHeight="1">
      <c r="A47" s="53" t="s">
        <v>126</v>
      </c>
      <c r="B47" s="54"/>
      <c r="C47" s="55">
        <v>334</v>
      </c>
      <c r="D47" s="54"/>
      <c r="E47" s="43">
        <v>1368</v>
      </c>
      <c r="F47" s="19"/>
      <c r="G47" s="43">
        <v>1389</v>
      </c>
      <c r="H47" s="8"/>
      <c r="I47" s="8"/>
      <c r="J47" s="8"/>
      <c r="K47" s="8"/>
      <c r="L47" s="8"/>
      <c r="M47" s="8"/>
      <c r="N47" s="8"/>
      <c r="O47" s="8"/>
      <c r="P47" s="8"/>
      <c r="Q47" s="8"/>
      <c r="R47" s="8"/>
      <c r="S47" s="8"/>
      <c r="T47" s="8"/>
      <c r="U47" s="8"/>
      <c r="V47" s="8"/>
      <c r="W47" s="8"/>
      <c r="X47" s="8"/>
      <c r="Y47" s="8"/>
      <c r="Z47" s="8"/>
    </row>
    <row r="48" spans="1:26" ht="32.25" customHeight="1">
      <c r="A48" s="53" t="s">
        <v>127</v>
      </c>
      <c r="B48" s="54"/>
      <c r="C48" s="55">
        <v>0</v>
      </c>
      <c r="D48" s="54"/>
      <c r="E48" s="43">
        <v>10</v>
      </c>
      <c r="F48" s="19"/>
      <c r="G48" s="43">
        <v>10</v>
      </c>
      <c r="H48" s="8"/>
      <c r="I48" s="8"/>
      <c r="J48" s="8"/>
      <c r="K48" s="8"/>
      <c r="L48" s="8"/>
      <c r="M48" s="8"/>
      <c r="N48" s="8"/>
      <c r="O48" s="8"/>
      <c r="P48" s="8"/>
      <c r="Q48" s="8"/>
      <c r="R48" s="8"/>
      <c r="S48" s="8"/>
      <c r="T48" s="8"/>
      <c r="U48" s="8"/>
      <c r="V48" s="8"/>
      <c r="W48" s="8"/>
      <c r="X48" s="8"/>
      <c r="Y48" s="8"/>
      <c r="Z48" s="8"/>
    </row>
    <row r="49" spans="1:26" ht="32.25" customHeight="1">
      <c r="A49" s="53" t="s">
        <v>128</v>
      </c>
      <c r="B49" s="54"/>
      <c r="C49" s="55">
        <v>9</v>
      </c>
      <c r="D49" s="54"/>
      <c r="E49" s="43">
        <v>39</v>
      </c>
      <c r="F49" s="19"/>
      <c r="G49" s="43">
        <v>39</v>
      </c>
      <c r="H49" s="8"/>
      <c r="I49" s="8"/>
      <c r="J49" s="8"/>
      <c r="K49" s="8"/>
      <c r="L49" s="8"/>
      <c r="M49" s="8"/>
      <c r="N49" s="8"/>
      <c r="O49" s="8"/>
      <c r="P49" s="8"/>
      <c r="Q49" s="8"/>
      <c r="R49" s="8"/>
      <c r="S49" s="8"/>
      <c r="T49" s="8"/>
      <c r="U49" s="8"/>
      <c r="V49" s="8"/>
      <c r="W49" s="8"/>
      <c r="X49" s="8"/>
      <c r="Y49" s="8"/>
      <c r="Z49" s="8"/>
    </row>
    <row r="50" spans="1:26" ht="32.25" customHeight="1">
      <c r="A50" s="53" t="s">
        <v>129</v>
      </c>
      <c r="B50" s="54"/>
      <c r="C50" s="55">
        <v>1</v>
      </c>
      <c r="D50" s="54"/>
      <c r="E50" s="43">
        <v>3</v>
      </c>
      <c r="F50" s="19"/>
      <c r="G50" s="43">
        <v>3</v>
      </c>
      <c r="H50" s="8"/>
      <c r="I50" s="8"/>
      <c r="J50" s="8"/>
      <c r="K50" s="8"/>
      <c r="L50" s="8"/>
      <c r="M50" s="8"/>
      <c r="N50" s="8"/>
      <c r="O50" s="8"/>
      <c r="P50" s="8"/>
      <c r="Q50" s="8"/>
      <c r="R50" s="8"/>
      <c r="S50" s="8"/>
      <c r="T50" s="8"/>
      <c r="U50" s="8"/>
      <c r="V50" s="8"/>
      <c r="W50" s="8"/>
      <c r="X50" s="8"/>
      <c r="Y50" s="8"/>
      <c r="Z50" s="8"/>
    </row>
    <row r="51" spans="1:26" ht="32.25" customHeight="1">
      <c r="A51" s="53" t="s">
        <v>130</v>
      </c>
      <c r="B51" s="54"/>
      <c r="C51" s="55">
        <v>21</v>
      </c>
      <c r="D51" s="54"/>
      <c r="E51" s="43">
        <v>57</v>
      </c>
      <c r="F51" s="19"/>
      <c r="G51" s="43">
        <v>57</v>
      </c>
      <c r="H51" s="8"/>
      <c r="I51" s="8"/>
      <c r="J51" s="8"/>
      <c r="K51" s="8"/>
      <c r="L51" s="8"/>
      <c r="M51" s="8"/>
      <c r="N51" s="8"/>
      <c r="O51" s="8"/>
      <c r="P51" s="8"/>
      <c r="Q51" s="8"/>
      <c r="R51" s="8"/>
      <c r="S51" s="8"/>
      <c r="T51" s="8"/>
      <c r="U51" s="8"/>
      <c r="V51" s="8"/>
      <c r="W51" s="8"/>
      <c r="X51" s="8"/>
      <c r="Y51" s="8"/>
      <c r="Z51" s="8"/>
    </row>
    <row r="52" spans="1:26" ht="32.25" customHeight="1">
      <c r="A52" s="53" t="s">
        <v>131</v>
      </c>
      <c r="B52" s="54"/>
      <c r="C52" s="55">
        <v>0</v>
      </c>
      <c r="D52" s="54"/>
      <c r="E52" s="43">
        <v>0</v>
      </c>
      <c r="F52" s="19"/>
      <c r="G52" s="43">
        <v>19</v>
      </c>
      <c r="H52" s="8"/>
      <c r="I52" s="8"/>
      <c r="J52" s="8"/>
      <c r="K52" s="8"/>
      <c r="L52" s="8"/>
      <c r="M52" s="8"/>
      <c r="N52" s="8"/>
      <c r="O52" s="8"/>
      <c r="P52" s="8"/>
      <c r="Q52" s="8"/>
      <c r="R52" s="8"/>
      <c r="S52" s="8"/>
      <c r="T52" s="8"/>
      <c r="U52" s="8"/>
      <c r="V52" s="8"/>
      <c r="W52" s="8"/>
      <c r="X52" s="8"/>
      <c r="Y52" s="8"/>
      <c r="Z52" s="8"/>
    </row>
    <row r="53" spans="1:26" ht="32.25" customHeight="1">
      <c r="A53" s="49" t="s">
        <v>132</v>
      </c>
      <c r="B53" s="54"/>
      <c r="C53" s="56">
        <f>SUM(C44:C52)</f>
        <v>456</v>
      </c>
      <c r="D53" s="54"/>
      <c r="E53" s="57">
        <f>SUM(E44:E52)</f>
        <v>1818</v>
      </c>
      <c r="F53" s="58"/>
      <c r="G53" s="57">
        <f>SUM(G44:G52)</f>
        <v>1871</v>
      </c>
      <c r="H53" s="8"/>
      <c r="I53" s="8"/>
      <c r="J53" s="8"/>
      <c r="K53" s="8"/>
      <c r="L53" s="8"/>
      <c r="M53" s="8"/>
      <c r="N53" s="8"/>
      <c r="O53" s="8"/>
      <c r="P53" s="8"/>
      <c r="Q53" s="8"/>
      <c r="R53" s="8"/>
      <c r="S53" s="8"/>
      <c r="T53" s="8"/>
      <c r="U53" s="8"/>
      <c r="V53" s="8"/>
      <c r="W53" s="8"/>
      <c r="X53" s="8"/>
      <c r="Y53" s="8"/>
      <c r="Z53" s="8"/>
    </row>
    <row r="54" spans="1:26" ht="13.5" customHeight="1">
      <c r="A54" s="49"/>
      <c r="B54" s="54"/>
      <c r="C54" s="54"/>
      <c r="D54" s="54"/>
      <c r="E54" s="58"/>
      <c r="F54" s="58"/>
      <c r="G54" s="59"/>
      <c r="H54" s="8"/>
      <c r="I54" s="8"/>
      <c r="J54" s="8"/>
      <c r="K54" s="8"/>
      <c r="L54" s="8"/>
      <c r="M54" s="8"/>
      <c r="N54" s="8"/>
      <c r="O54" s="8"/>
      <c r="P54" s="8"/>
      <c r="Q54" s="8"/>
      <c r="R54" s="8"/>
      <c r="S54" s="8"/>
      <c r="T54" s="8"/>
      <c r="U54" s="8"/>
      <c r="V54" s="8"/>
      <c r="W54" s="8"/>
      <c r="X54" s="8"/>
      <c r="Y54" s="8"/>
      <c r="Z54" s="8"/>
    </row>
    <row r="55" spans="1:26" ht="15.75" customHeight="1">
      <c r="A55" s="9" t="s">
        <v>133</v>
      </c>
      <c r="B55" s="8"/>
      <c r="C55" s="8"/>
      <c r="D55" s="8"/>
      <c r="E55" s="8"/>
      <c r="F55" s="8"/>
      <c r="G55" s="8"/>
      <c r="H55" s="8"/>
      <c r="I55" s="8"/>
      <c r="J55" s="8"/>
      <c r="K55" s="8"/>
      <c r="L55" s="8"/>
      <c r="M55" s="8"/>
      <c r="N55" s="8"/>
      <c r="O55" s="8"/>
      <c r="P55" s="8"/>
      <c r="Q55" s="8"/>
      <c r="R55" s="8"/>
      <c r="S55" s="8"/>
      <c r="T55" s="8"/>
      <c r="U55" s="8"/>
      <c r="V55" s="8"/>
      <c r="W55" s="8"/>
      <c r="X55" s="8"/>
      <c r="Y55" s="8"/>
      <c r="Z55" s="8"/>
    </row>
    <row r="56" spans="1:26" ht="22.5" customHeight="1">
      <c r="A56" s="60" t="s">
        <v>134</v>
      </c>
      <c r="B56" s="8"/>
      <c r="C56" s="8"/>
      <c r="D56" s="8"/>
      <c r="E56" s="8"/>
      <c r="F56" s="8"/>
      <c r="G56" s="8"/>
      <c r="H56" s="8"/>
      <c r="I56" s="8"/>
      <c r="J56" s="8"/>
      <c r="K56" s="8"/>
      <c r="L56" s="8"/>
      <c r="M56" s="8"/>
      <c r="N56" s="8"/>
      <c r="O56" s="8"/>
      <c r="P56" s="8"/>
      <c r="Q56" s="8"/>
      <c r="R56" s="8"/>
      <c r="S56" s="8"/>
      <c r="T56" s="8"/>
      <c r="U56" s="8"/>
      <c r="V56" s="8"/>
      <c r="W56" s="8"/>
      <c r="X56" s="8"/>
      <c r="Y56" s="8"/>
      <c r="Z56" s="8"/>
    </row>
    <row r="57" spans="1:26" ht="12" customHeight="1">
      <c r="A57" s="46"/>
      <c r="B57" s="46"/>
      <c r="C57" s="46"/>
      <c r="D57" s="61"/>
      <c r="E57" s="8"/>
      <c r="F57" s="8"/>
      <c r="G57" s="8"/>
      <c r="H57" s="8"/>
      <c r="I57" s="8"/>
      <c r="J57" s="8"/>
      <c r="K57" s="8"/>
      <c r="L57" s="8"/>
      <c r="M57" s="8"/>
      <c r="N57" s="8"/>
      <c r="O57" s="8"/>
      <c r="P57" s="8"/>
      <c r="Q57" s="8"/>
      <c r="R57" s="8"/>
      <c r="S57" s="8"/>
      <c r="T57" s="8"/>
      <c r="U57" s="8"/>
      <c r="V57" s="8"/>
      <c r="W57" s="8"/>
      <c r="X57" s="8"/>
      <c r="Y57" s="8"/>
      <c r="Z57" s="8"/>
    </row>
    <row r="58" spans="1:26" ht="24.75" customHeight="1">
      <c r="A58" s="62" t="s">
        <v>135</v>
      </c>
      <c r="B58" s="63"/>
      <c r="C58" s="64"/>
      <c r="D58" s="218" t="s">
        <v>136</v>
      </c>
      <c r="E58" s="197"/>
      <c r="F58" s="55"/>
      <c r="G58" s="8"/>
      <c r="H58" s="8"/>
      <c r="I58" s="8"/>
      <c r="J58" s="8"/>
      <c r="K58" s="8"/>
      <c r="L58" s="8"/>
      <c r="M58" s="8"/>
      <c r="N58" s="8"/>
      <c r="O58" s="8"/>
      <c r="P58" s="8"/>
      <c r="Q58" s="8"/>
      <c r="R58" s="8"/>
      <c r="S58" s="8"/>
      <c r="T58" s="8"/>
      <c r="U58" s="8"/>
      <c r="V58" s="8"/>
      <c r="W58" s="8"/>
      <c r="X58" s="8"/>
      <c r="Y58" s="8"/>
      <c r="Z58" s="8"/>
    </row>
    <row r="59" spans="1:26" ht="24.75" customHeight="1">
      <c r="A59" s="62"/>
      <c r="B59" s="66"/>
      <c r="C59" s="64"/>
      <c r="D59" s="65"/>
      <c r="E59" s="67"/>
      <c r="F59" s="8"/>
      <c r="G59" s="8"/>
      <c r="H59" s="8"/>
      <c r="I59" s="8"/>
      <c r="J59" s="8"/>
      <c r="K59" s="8"/>
      <c r="L59" s="8"/>
      <c r="M59" s="8"/>
      <c r="N59" s="8"/>
      <c r="O59" s="8"/>
      <c r="P59" s="8"/>
      <c r="Q59" s="8"/>
      <c r="R59" s="8"/>
      <c r="S59" s="8"/>
      <c r="T59" s="8"/>
      <c r="U59" s="8"/>
      <c r="V59" s="8"/>
      <c r="W59" s="8"/>
      <c r="X59" s="8"/>
      <c r="Y59" s="8"/>
      <c r="Z59" s="8"/>
    </row>
    <row r="60" spans="1:26" ht="24.75" customHeight="1">
      <c r="A60" s="62" t="s">
        <v>137</v>
      </c>
      <c r="B60" s="55">
        <v>381</v>
      </c>
      <c r="C60" s="64"/>
      <c r="D60" s="218" t="s">
        <v>138</v>
      </c>
      <c r="E60" s="197"/>
      <c r="F60" s="68"/>
      <c r="G60" s="8"/>
      <c r="H60" s="8"/>
      <c r="I60" s="8"/>
      <c r="J60" s="8"/>
      <c r="K60" s="8"/>
      <c r="L60" s="8"/>
      <c r="M60" s="8"/>
      <c r="N60" s="8"/>
      <c r="O60" s="8"/>
      <c r="P60" s="8"/>
      <c r="Q60" s="8"/>
      <c r="R60" s="8"/>
      <c r="S60" s="8"/>
      <c r="T60" s="8"/>
      <c r="U60" s="8"/>
      <c r="V60" s="8"/>
      <c r="W60" s="8"/>
      <c r="X60" s="8"/>
      <c r="Y60" s="8"/>
      <c r="Z60" s="8"/>
    </row>
    <row r="61" spans="1:26" ht="24.75" customHeight="1">
      <c r="A61" s="62"/>
      <c r="B61" s="64"/>
      <c r="C61" s="64"/>
      <c r="D61" s="65"/>
      <c r="E61" s="65"/>
      <c r="F61" s="65"/>
      <c r="G61" s="8"/>
      <c r="H61" s="8"/>
      <c r="I61" s="8"/>
      <c r="J61" s="8"/>
      <c r="K61" s="8"/>
      <c r="L61" s="8"/>
      <c r="M61" s="8"/>
      <c r="N61" s="8"/>
      <c r="O61" s="8"/>
      <c r="P61" s="8"/>
      <c r="Q61" s="8"/>
      <c r="R61" s="8"/>
      <c r="S61" s="8"/>
      <c r="T61" s="8"/>
      <c r="U61" s="8"/>
      <c r="V61" s="8"/>
      <c r="W61" s="8"/>
      <c r="X61" s="8"/>
      <c r="Y61" s="8"/>
      <c r="Z61" s="8"/>
    </row>
    <row r="62" spans="1:26" ht="24.75" customHeight="1">
      <c r="A62" s="62" t="s">
        <v>139</v>
      </c>
      <c r="B62" s="55">
        <v>190</v>
      </c>
      <c r="C62" s="64"/>
      <c r="D62" s="218" t="s">
        <v>140</v>
      </c>
      <c r="E62" s="197"/>
      <c r="F62" s="68"/>
      <c r="G62" s="8"/>
      <c r="H62" s="8"/>
      <c r="I62" s="8"/>
      <c r="J62" s="8"/>
      <c r="K62" s="8"/>
      <c r="L62" s="8"/>
      <c r="M62" s="8"/>
      <c r="N62" s="8"/>
      <c r="O62" s="8"/>
      <c r="P62" s="8"/>
      <c r="Q62" s="8"/>
      <c r="R62" s="8"/>
      <c r="S62" s="8"/>
      <c r="T62" s="8"/>
      <c r="U62" s="8"/>
      <c r="V62" s="8"/>
      <c r="W62" s="8"/>
      <c r="X62" s="8"/>
      <c r="Y62" s="8"/>
      <c r="Z62" s="8"/>
    </row>
    <row r="63" spans="1:26" ht="24.75" customHeight="1">
      <c r="A63" s="62"/>
      <c r="B63" s="66"/>
      <c r="C63" s="64"/>
      <c r="D63" s="65"/>
      <c r="E63" s="67"/>
      <c r="F63" s="8"/>
      <c r="G63" s="8"/>
      <c r="H63" s="8"/>
      <c r="I63" s="8"/>
      <c r="J63" s="8"/>
      <c r="K63" s="8"/>
      <c r="L63" s="8"/>
      <c r="M63" s="8"/>
      <c r="N63" s="8"/>
      <c r="O63" s="8"/>
      <c r="P63" s="8"/>
      <c r="Q63" s="8"/>
      <c r="R63" s="8"/>
      <c r="S63" s="8"/>
      <c r="T63" s="8"/>
      <c r="U63" s="8"/>
      <c r="V63" s="8"/>
      <c r="W63" s="8"/>
      <c r="X63" s="8"/>
      <c r="Y63" s="8"/>
      <c r="Z63" s="8"/>
    </row>
    <row r="64" spans="1:26" ht="24.75" customHeight="1">
      <c r="A64" s="62" t="s">
        <v>141</v>
      </c>
      <c r="B64" s="55"/>
      <c r="C64" s="219" t="s">
        <v>142</v>
      </c>
      <c r="D64" s="197"/>
      <c r="E64" s="197"/>
      <c r="F64" s="55"/>
      <c r="G64" s="8"/>
      <c r="H64" s="8"/>
      <c r="I64" s="8"/>
      <c r="J64" s="8"/>
      <c r="K64" s="8"/>
      <c r="L64" s="8"/>
      <c r="M64" s="8"/>
      <c r="N64" s="8"/>
      <c r="O64" s="8"/>
      <c r="P64" s="8"/>
      <c r="Q64" s="8"/>
      <c r="R64" s="8"/>
      <c r="S64" s="8"/>
      <c r="T64" s="8"/>
      <c r="U64" s="8"/>
      <c r="V64" s="8"/>
      <c r="W64" s="8"/>
      <c r="X64" s="8"/>
      <c r="Y64" s="8"/>
      <c r="Z64" s="8"/>
    </row>
    <row r="65" spans="1:26" ht="24.75" customHeight="1">
      <c r="A65" s="62"/>
      <c r="B65" s="66"/>
      <c r="C65" s="66"/>
      <c r="D65" s="69"/>
      <c r="E65" s="8"/>
      <c r="F65" s="8"/>
      <c r="G65" s="8"/>
      <c r="H65" s="8"/>
      <c r="I65" s="8"/>
      <c r="J65" s="8"/>
      <c r="K65" s="8"/>
      <c r="L65" s="8"/>
      <c r="M65" s="8"/>
      <c r="N65" s="8"/>
      <c r="O65" s="8"/>
      <c r="P65" s="8"/>
      <c r="Q65" s="8"/>
      <c r="R65" s="8"/>
      <c r="S65" s="8"/>
      <c r="T65" s="8"/>
      <c r="U65" s="8"/>
      <c r="V65" s="8"/>
      <c r="W65" s="8"/>
      <c r="X65" s="8"/>
      <c r="Y65" s="8"/>
      <c r="Z65" s="8"/>
    </row>
    <row r="66" spans="1:26" ht="24.75" customHeight="1">
      <c r="A66" s="62" t="s">
        <v>143</v>
      </c>
      <c r="B66" s="55"/>
      <c r="C66" s="66"/>
      <c r="D66" s="69"/>
      <c r="E66" s="8"/>
      <c r="F66" s="8"/>
      <c r="G66" s="8"/>
      <c r="H66" s="8"/>
      <c r="I66" s="8"/>
      <c r="J66" s="8"/>
      <c r="K66" s="8"/>
      <c r="L66" s="8"/>
      <c r="M66" s="8"/>
      <c r="N66" s="8"/>
      <c r="O66" s="8"/>
      <c r="P66" s="8"/>
      <c r="Q66" s="8"/>
      <c r="R66" s="8"/>
      <c r="S66" s="8"/>
      <c r="T66" s="8"/>
      <c r="U66" s="8"/>
      <c r="V66" s="8"/>
      <c r="W66" s="8"/>
      <c r="X66" s="8"/>
      <c r="Y66" s="8"/>
      <c r="Z66" s="8"/>
    </row>
    <row r="67" spans="1:26" ht="15.75" customHeight="1">
      <c r="A67" s="8"/>
      <c r="B67" s="8"/>
      <c r="C67" s="8"/>
      <c r="D67" s="8"/>
      <c r="E67" s="8"/>
      <c r="F67" s="8"/>
      <c r="G67" s="8"/>
      <c r="H67" s="8"/>
      <c r="I67" s="8"/>
      <c r="J67" s="8"/>
      <c r="K67" s="8"/>
      <c r="L67" s="8"/>
      <c r="M67" s="8"/>
      <c r="N67" s="8"/>
      <c r="O67" s="8"/>
      <c r="P67" s="8"/>
      <c r="Q67" s="8"/>
      <c r="R67" s="8"/>
      <c r="S67" s="8"/>
      <c r="T67" s="8"/>
      <c r="U67" s="8"/>
      <c r="V67" s="8"/>
      <c r="W67" s="8"/>
      <c r="X67" s="8"/>
      <c r="Y67" s="8"/>
      <c r="Z67" s="8"/>
    </row>
    <row r="68" spans="1:26" ht="15.75" customHeight="1">
      <c r="A68" s="9" t="s">
        <v>144</v>
      </c>
      <c r="B68" s="8"/>
      <c r="C68" s="8"/>
      <c r="D68" s="8"/>
      <c r="E68" s="8"/>
      <c r="F68" s="8"/>
      <c r="G68" s="8"/>
      <c r="H68" s="8"/>
      <c r="I68" s="8"/>
      <c r="J68" s="8"/>
      <c r="K68" s="8"/>
      <c r="L68" s="8"/>
      <c r="M68" s="8"/>
      <c r="N68" s="8"/>
      <c r="O68" s="8"/>
      <c r="P68" s="8"/>
      <c r="Q68" s="8"/>
      <c r="R68" s="8"/>
      <c r="S68" s="8"/>
      <c r="T68" s="8"/>
      <c r="U68" s="8"/>
      <c r="V68" s="8"/>
      <c r="W68" s="8"/>
      <c r="X68" s="8"/>
      <c r="Y68" s="8"/>
      <c r="Z68" s="8"/>
    </row>
    <row r="69" spans="1:26" ht="4.5" customHeight="1">
      <c r="A69" s="3"/>
      <c r="B69" s="8"/>
      <c r="C69" s="8"/>
      <c r="D69" s="8"/>
      <c r="E69" s="8"/>
      <c r="F69" s="8"/>
      <c r="G69" s="8"/>
      <c r="H69" s="8"/>
      <c r="I69" s="8"/>
      <c r="J69" s="8"/>
      <c r="K69" s="8"/>
      <c r="L69" s="8"/>
      <c r="M69" s="8"/>
      <c r="N69" s="8"/>
      <c r="O69" s="8"/>
      <c r="P69" s="8"/>
      <c r="Q69" s="8"/>
      <c r="R69" s="8"/>
      <c r="S69" s="8"/>
      <c r="T69" s="8"/>
      <c r="U69" s="8"/>
      <c r="V69" s="8"/>
      <c r="W69" s="8"/>
      <c r="X69" s="8"/>
      <c r="Y69" s="8"/>
      <c r="Z69" s="8"/>
    </row>
    <row r="70" spans="1:26" ht="15.75" customHeight="1">
      <c r="A70" s="211" t="s">
        <v>145</v>
      </c>
      <c r="B70" s="197"/>
      <c r="C70" s="197"/>
      <c r="D70" s="197"/>
      <c r="E70" s="197"/>
      <c r="F70" s="197"/>
      <c r="G70" s="197"/>
      <c r="H70" s="8"/>
      <c r="I70" s="8"/>
      <c r="J70" s="8"/>
      <c r="K70" s="8"/>
      <c r="L70" s="8"/>
      <c r="M70" s="8"/>
      <c r="N70" s="8"/>
      <c r="O70" s="8"/>
      <c r="P70" s="8"/>
      <c r="Q70" s="8"/>
      <c r="R70" s="8"/>
      <c r="S70" s="8"/>
      <c r="T70" s="8"/>
      <c r="U70" s="8"/>
      <c r="V70" s="8"/>
      <c r="W70" s="8"/>
      <c r="X70" s="8"/>
      <c r="Y70" s="8"/>
      <c r="Z70" s="8"/>
    </row>
    <row r="71" spans="1:26" ht="6.75" customHeight="1">
      <c r="A71" s="70"/>
      <c r="B71" s="8"/>
      <c r="C71" s="8"/>
      <c r="D71" s="8"/>
      <c r="E71" s="8"/>
      <c r="F71" s="8"/>
      <c r="G71" s="8"/>
      <c r="H71" s="8"/>
      <c r="I71" s="8"/>
      <c r="J71" s="8"/>
      <c r="K71" s="8"/>
      <c r="L71" s="8"/>
      <c r="M71" s="8"/>
      <c r="N71" s="8"/>
      <c r="O71" s="8"/>
      <c r="P71" s="8"/>
      <c r="Q71" s="8"/>
      <c r="R71" s="8"/>
      <c r="S71" s="8"/>
      <c r="T71" s="8"/>
      <c r="U71" s="8"/>
      <c r="V71" s="8"/>
      <c r="W71" s="8"/>
      <c r="X71" s="8"/>
      <c r="Y71" s="8"/>
      <c r="Z71" s="8"/>
    </row>
    <row r="72" spans="1:26" ht="36.75" customHeight="1">
      <c r="A72" s="220" t="s">
        <v>146</v>
      </c>
      <c r="B72" s="197"/>
      <c r="C72" s="197"/>
      <c r="D72" s="197"/>
      <c r="E72" s="197"/>
      <c r="F72" s="197"/>
      <c r="G72" s="197"/>
      <c r="H72" s="8"/>
      <c r="I72" s="8"/>
      <c r="J72" s="8"/>
      <c r="K72" s="8"/>
      <c r="L72" s="8"/>
      <c r="M72" s="8"/>
      <c r="N72" s="8"/>
      <c r="O72" s="8"/>
      <c r="P72" s="8"/>
      <c r="Q72" s="8"/>
      <c r="R72" s="8"/>
      <c r="S72" s="8"/>
      <c r="T72" s="8"/>
      <c r="U72" s="8"/>
      <c r="V72" s="8"/>
      <c r="W72" s="8"/>
      <c r="X72" s="8"/>
      <c r="Y72" s="8"/>
      <c r="Z72" s="8"/>
    </row>
    <row r="73" spans="1:26" ht="6.75" customHeight="1">
      <c r="A73" s="71"/>
      <c r="B73" s="8"/>
      <c r="C73" s="8"/>
      <c r="D73" s="8"/>
      <c r="E73" s="8"/>
      <c r="F73" s="8"/>
      <c r="G73" s="8"/>
      <c r="H73" s="8"/>
      <c r="I73" s="8"/>
      <c r="J73" s="8"/>
      <c r="K73" s="8"/>
      <c r="L73" s="8"/>
      <c r="M73" s="8"/>
      <c r="N73" s="8"/>
      <c r="O73" s="8"/>
      <c r="P73" s="8"/>
      <c r="Q73" s="8"/>
      <c r="R73" s="8"/>
      <c r="S73" s="8"/>
      <c r="T73" s="8"/>
      <c r="U73" s="8"/>
      <c r="V73" s="8"/>
      <c r="W73" s="8"/>
      <c r="X73" s="8"/>
      <c r="Y73" s="8"/>
      <c r="Z73" s="8"/>
    </row>
    <row r="74" spans="1:26" ht="36.75" customHeight="1">
      <c r="A74" s="210" t="s">
        <v>147</v>
      </c>
      <c r="B74" s="197"/>
      <c r="C74" s="197"/>
      <c r="D74" s="197"/>
      <c r="E74" s="197"/>
      <c r="F74" s="197"/>
      <c r="G74" s="197"/>
      <c r="H74" s="8"/>
      <c r="I74" s="8"/>
      <c r="J74" s="8"/>
      <c r="K74" s="8"/>
      <c r="L74" s="8"/>
      <c r="M74" s="8"/>
      <c r="N74" s="8"/>
      <c r="O74" s="8"/>
      <c r="P74" s="8"/>
      <c r="Q74" s="8"/>
      <c r="R74" s="8"/>
      <c r="S74" s="8"/>
      <c r="T74" s="8"/>
      <c r="U74" s="8"/>
      <c r="V74" s="8"/>
      <c r="W74" s="8"/>
      <c r="X74" s="8"/>
      <c r="Y74" s="8"/>
      <c r="Z74" s="8"/>
    </row>
    <row r="75" spans="1:26" ht="114.75" customHeight="1">
      <c r="A75" s="211" t="s">
        <v>148</v>
      </c>
      <c r="B75" s="197"/>
      <c r="C75" s="197"/>
      <c r="D75" s="197"/>
      <c r="E75" s="197"/>
      <c r="F75" s="197"/>
      <c r="G75" s="197"/>
      <c r="H75" s="8"/>
      <c r="I75" s="8"/>
      <c r="J75" s="8"/>
      <c r="K75" s="8"/>
      <c r="L75" s="8"/>
      <c r="M75" s="8"/>
      <c r="N75" s="8"/>
      <c r="O75" s="8"/>
      <c r="P75" s="8"/>
      <c r="Q75" s="8"/>
      <c r="R75" s="8"/>
      <c r="S75" s="8"/>
      <c r="T75" s="8"/>
      <c r="U75" s="8"/>
      <c r="V75" s="8"/>
      <c r="W75" s="8"/>
      <c r="X75" s="8"/>
      <c r="Y75" s="8"/>
      <c r="Z75" s="8"/>
    </row>
    <row r="76" spans="1:26" ht="13.5" customHeight="1">
      <c r="A76" s="212"/>
      <c r="B76" s="197"/>
      <c r="C76" s="197"/>
      <c r="D76" s="197"/>
      <c r="E76" s="197"/>
      <c r="F76" s="197"/>
      <c r="G76" s="197"/>
      <c r="H76" s="13"/>
      <c r="I76" s="13"/>
      <c r="J76" s="13"/>
      <c r="K76" s="13"/>
      <c r="L76" s="13"/>
      <c r="M76" s="13"/>
      <c r="N76" s="13"/>
      <c r="O76" s="13"/>
      <c r="P76" s="13"/>
      <c r="Q76" s="13"/>
      <c r="R76" s="13"/>
      <c r="S76" s="13"/>
      <c r="T76" s="13"/>
      <c r="U76" s="13"/>
      <c r="V76" s="13"/>
      <c r="W76" s="13"/>
      <c r="X76" s="13"/>
      <c r="Y76" s="13"/>
      <c r="Z76" s="13"/>
    </row>
    <row r="77" spans="1:26" ht="15.75" customHeight="1">
      <c r="A77" s="213" t="s">
        <v>149</v>
      </c>
      <c r="B77" s="197"/>
      <c r="C77" s="197"/>
      <c r="D77" s="215" t="s">
        <v>150</v>
      </c>
      <c r="E77" s="216"/>
      <c r="F77" s="216"/>
      <c r="G77" s="217"/>
      <c r="H77" s="8"/>
      <c r="I77" s="8"/>
      <c r="J77" s="8"/>
      <c r="K77" s="8"/>
      <c r="L77" s="8"/>
      <c r="M77" s="8"/>
      <c r="N77" s="8"/>
      <c r="O77" s="8"/>
      <c r="P77" s="8"/>
      <c r="Q77" s="8"/>
      <c r="R77" s="8"/>
      <c r="S77" s="8"/>
      <c r="T77" s="8"/>
      <c r="U77" s="8"/>
      <c r="V77" s="8"/>
      <c r="W77" s="8"/>
      <c r="X77" s="8"/>
      <c r="Y77" s="8"/>
      <c r="Z77" s="8"/>
    </row>
    <row r="78" spans="1:26" ht="132" customHeight="1">
      <c r="A78" s="214"/>
      <c r="B78" s="214"/>
      <c r="C78" s="214"/>
      <c r="D78" s="40" t="s">
        <v>151</v>
      </c>
      <c r="E78" s="40" t="s">
        <v>152</v>
      </c>
      <c r="F78" s="40" t="s">
        <v>153</v>
      </c>
      <c r="G78" s="72" t="s">
        <v>132</v>
      </c>
      <c r="H78" s="8"/>
      <c r="I78" s="8"/>
      <c r="J78" s="8"/>
      <c r="K78" s="8"/>
      <c r="L78" s="8"/>
      <c r="M78" s="8"/>
      <c r="N78" s="8"/>
      <c r="O78" s="8"/>
      <c r="P78" s="8"/>
      <c r="Q78" s="8"/>
      <c r="R78" s="8"/>
      <c r="S78" s="8"/>
      <c r="T78" s="8"/>
      <c r="U78" s="8"/>
      <c r="V78" s="8"/>
      <c r="W78" s="8"/>
      <c r="X78" s="8"/>
      <c r="Y78" s="8"/>
      <c r="Z78" s="8"/>
    </row>
    <row r="79" spans="1:26" ht="60" customHeight="1">
      <c r="A79" s="205" t="s">
        <v>154</v>
      </c>
      <c r="B79" s="206"/>
      <c r="C79" s="207"/>
      <c r="D79" s="43">
        <v>103</v>
      </c>
      <c r="E79" s="43">
        <v>141</v>
      </c>
      <c r="F79" s="43">
        <v>237</v>
      </c>
      <c r="G79" s="73">
        <f t="shared" ref="G79:G84" si="3">SUM(D79:F79)</f>
        <v>481</v>
      </c>
      <c r="H79" s="8"/>
      <c r="I79" s="8"/>
      <c r="J79" s="8"/>
      <c r="K79" s="8"/>
      <c r="L79" s="8"/>
      <c r="M79" s="8"/>
      <c r="N79" s="8"/>
      <c r="O79" s="8"/>
      <c r="P79" s="8"/>
      <c r="Q79" s="8"/>
      <c r="R79" s="8"/>
      <c r="S79" s="8"/>
      <c r="T79" s="8"/>
      <c r="U79" s="8"/>
      <c r="V79" s="8"/>
      <c r="W79" s="8"/>
      <c r="X79" s="8"/>
      <c r="Y79" s="8"/>
      <c r="Z79" s="8"/>
    </row>
    <row r="80" spans="1:26" ht="138" customHeight="1">
      <c r="A80" s="209" t="s">
        <v>155</v>
      </c>
      <c r="B80" s="206"/>
      <c r="C80" s="207"/>
      <c r="D80" s="43">
        <v>0</v>
      </c>
      <c r="E80" s="43">
        <v>1</v>
      </c>
      <c r="F80" s="43">
        <v>0</v>
      </c>
      <c r="G80" s="73">
        <f t="shared" si="3"/>
        <v>1</v>
      </c>
      <c r="H80" s="8"/>
      <c r="I80" s="8"/>
      <c r="J80" s="8"/>
      <c r="K80" s="8"/>
      <c r="L80" s="8"/>
      <c r="M80" s="8"/>
      <c r="N80" s="8"/>
      <c r="O80" s="8"/>
      <c r="P80" s="8"/>
      <c r="Q80" s="8"/>
      <c r="R80" s="8"/>
      <c r="S80" s="8"/>
      <c r="T80" s="8"/>
      <c r="U80" s="8"/>
      <c r="V80" s="8"/>
      <c r="W80" s="8"/>
      <c r="X80" s="8"/>
      <c r="Y80" s="8"/>
      <c r="Z80" s="8"/>
    </row>
    <row r="81" spans="1:26" ht="63.75" customHeight="1">
      <c r="A81" s="205" t="s">
        <v>156</v>
      </c>
      <c r="B81" s="206"/>
      <c r="C81" s="207"/>
      <c r="D81" s="73">
        <f t="shared" ref="D81:F81" si="4">D79-D80</f>
        <v>103</v>
      </c>
      <c r="E81" s="73">
        <f t="shared" si="4"/>
        <v>140</v>
      </c>
      <c r="F81" s="73">
        <f t="shared" si="4"/>
        <v>237</v>
      </c>
      <c r="G81" s="73">
        <f t="shared" si="3"/>
        <v>480</v>
      </c>
      <c r="H81" s="8"/>
      <c r="I81" s="8"/>
      <c r="J81" s="8"/>
      <c r="K81" s="8"/>
      <c r="L81" s="8"/>
      <c r="M81" s="8"/>
      <c r="N81" s="8"/>
      <c r="O81" s="8"/>
      <c r="P81" s="8"/>
      <c r="Q81" s="8"/>
      <c r="R81" s="8"/>
      <c r="S81" s="8"/>
      <c r="T81" s="8"/>
      <c r="U81" s="8"/>
      <c r="V81" s="8"/>
      <c r="W81" s="8"/>
      <c r="X81" s="8"/>
      <c r="Y81" s="8"/>
      <c r="Z81" s="8"/>
    </row>
    <row r="82" spans="1:26" ht="63.75" customHeight="1">
      <c r="A82" s="205" t="s">
        <v>157</v>
      </c>
      <c r="B82" s="206"/>
      <c r="C82" s="207"/>
      <c r="D82" s="43">
        <v>55</v>
      </c>
      <c r="E82" s="43">
        <v>81</v>
      </c>
      <c r="F82" s="43">
        <v>150</v>
      </c>
      <c r="G82" s="73">
        <f t="shared" si="3"/>
        <v>286</v>
      </c>
      <c r="H82" s="8"/>
      <c r="I82" s="8"/>
      <c r="J82" s="8"/>
      <c r="K82" s="8"/>
      <c r="L82" s="8"/>
      <c r="M82" s="8"/>
      <c r="N82" s="8"/>
      <c r="O82" s="8"/>
      <c r="P82" s="8"/>
      <c r="Q82" s="8"/>
      <c r="R82" s="8"/>
      <c r="S82" s="8"/>
      <c r="T82" s="8"/>
      <c r="U82" s="8"/>
      <c r="V82" s="8"/>
      <c r="W82" s="8"/>
      <c r="X82" s="8"/>
      <c r="Y82" s="8"/>
      <c r="Z82" s="8"/>
    </row>
    <row r="83" spans="1:26" ht="63.75" customHeight="1">
      <c r="A83" s="205" t="s">
        <v>158</v>
      </c>
      <c r="B83" s="206"/>
      <c r="C83" s="207"/>
      <c r="D83" s="43">
        <v>12</v>
      </c>
      <c r="E83" s="43">
        <v>18</v>
      </c>
      <c r="F83" s="43">
        <v>37</v>
      </c>
      <c r="G83" s="73">
        <f t="shared" si="3"/>
        <v>67</v>
      </c>
      <c r="H83" s="8"/>
      <c r="I83" s="8"/>
      <c r="J83" s="8"/>
      <c r="K83" s="8"/>
      <c r="L83" s="8"/>
      <c r="M83" s="8"/>
      <c r="N83" s="8"/>
      <c r="O83" s="8"/>
      <c r="P83" s="8"/>
      <c r="Q83" s="8"/>
      <c r="R83" s="8"/>
      <c r="S83" s="8"/>
      <c r="T83" s="8"/>
      <c r="U83" s="8"/>
      <c r="V83" s="8"/>
      <c r="W83" s="8"/>
      <c r="X83" s="8"/>
      <c r="Y83" s="8"/>
      <c r="Z83" s="8"/>
    </row>
    <row r="84" spans="1:26" ht="63.75" customHeight="1">
      <c r="A84" s="205" t="s">
        <v>159</v>
      </c>
      <c r="B84" s="206"/>
      <c r="C84" s="207"/>
      <c r="D84" s="43">
        <v>2</v>
      </c>
      <c r="E84" s="43">
        <v>2</v>
      </c>
      <c r="F84" s="43">
        <v>6</v>
      </c>
      <c r="G84" s="73">
        <f t="shared" si="3"/>
        <v>10</v>
      </c>
      <c r="H84" s="8"/>
      <c r="I84" s="8"/>
      <c r="J84" s="8"/>
      <c r="K84" s="8"/>
      <c r="L84" s="8"/>
      <c r="M84" s="8"/>
      <c r="N84" s="8"/>
      <c r="O84" s="8"/>
      <c r="P84" s="8"/>
      <c r="Q84" s="8"/>
      <c r="R84" s="8"/>
      <c r="S84" s="8"/>
      <c r="T84" s="8"/>
      <c r="U84" s="8"/>
      <c r="V84" s="8"/>
      <c r="W84" s="8"/>
      <c r="X84" s="8"/>
      <c r="Y84" s="8"/>
      <c r="Z84" s="8"/>
    </row>
    <row r="85" spans="1:26" ht="36" customHeight="1">
      <c r="A85" s="208" t="s">
        <v>160</v>
      </c>
      <c r="B85" s="206"/>
      <c r="C85" s="207"/>
      <c r="D85" s="73">
        <f t="shared" ref="D85:G85" si="5">SUM(D82:D84)</f>
        <v>69</v>
      </c>
      <c r="E85" s="73">
        <f t="shared" si="5"/>
        <v>101</v>
      </c>
      <c r="F85" s="73">
        <f t="shared" si="5"/>
        <v>193</v>
      </c>
      <c r="G85" s="73">
        <f t="shared" si="5"/>
        <v>363</v>
      </c>
      <c r="H85" s="8"/>
      <c r="I85" s="8"/>
      <c r="J85" s="8"/>
      <c r="K85" s="8"/>
      <c r="L85" s="8"/>
      <c r="M85" s="8"/>
      <c r="N85" s="8"/>
      <c r="O85" s="8"/>
      <c r="P85" s="8"/>
      <c r="Q85" s="8"/>
      <c r="R85" s="8"/>
      <c r="S85" s="8"/>
      <c r="T85" s="8"/>
      <c r="U85" s="8"/>
      <c r="V85" s="8"/>
      <c r="W85" s="8"/>
      <c r="X85" s="8"/>
      <c r="Y85" s="8"/>
      <c r="Z85" s="8"/>
    </row>
    <row r="86" spans="1:26" ht="57" customHeight="1">
      <c r="A86" s="208" t="s">
        <v>161</v>
      </c>
      <c r="B86" s="206"/>
      <c r="C86" s="207"/>
      <c r="D86" s="74">
        <f t="shared" ref="D86:G86" si="6">D85/D81</f>
        <v>0.66990291262135926</v>
      </c>
      <c r="E86" s="74">
        <f t="shared" si="6"/>
        <v>0.72142857142857142</v>
      </c>
      <c r="F86" s="74">
        <f t="shared" si="6"/>
        <v>0.81434599156118148</v>
      </c>
      <c r="G86" s="74">
        <f t="shared" si="6"/>
        <v>0.75624999999999998</v>
      </c>
      <c r="H86" s="8"/>
      <c r="I86" s="8"/>
      <c r="J86" s="8"/>
      <c r="K86" s="8"/>
      <c r="L86" s="8"/>
      <c r="M86" s="8"/>
      <c r="N86" s="8"/>
      <c r="O86" s="8"/>
      <c r="P86" s="8"/>
      <c r="Q86" s="8"/>
      <c r="R86" s="8"/>
      <c r="S86" s="8"/>
      <c r="T86" s="8"/>
      <c r="U86" s="8"/>
      <c r="V86" s="8"/>
      <c r="W86" s="8"/>
      <c r="X86" s="8"/>
      <c r="Y86" s="8"/>
      <c r="Z86" s="8"/>
    </row>
    <row r="87" spans="1:26" ht="12.75" customHeight="1">
      <c r="A87" s="75"/>
      <c r="B87" s="75"/>
      <c r="C87" s="75"/>
      <c r="D87" s="76"/>
      <c r="E87" s="76"/>
      <c r="F87" s="76"/>
      <c r="G87" s="76"/>
      <c r="H87" s="8"/>
      <c r="I87" s="8"/>
      <c r="J87" s="8"/>
      <c r="K87" s="8"/>
      <c r="L87" s="8"/>
      <c r="M87" s="8"/>
      <c r="N87" s="8"/>
      <c r="O87" s="8"/>
      <c r="P87" s="8"/>
      <c r="Q87" s="8"/>
      <c r="R87" s="8"/>
      <c r="S87" s="8"/>
      <c r="T87" s="8"/>
      <c r="U87" s="8"/>
      <c r="V87" s="8"/>
      <c r="W87" s="8"/>
      <c r="X87" s="8"/>
      <c r="Y87" s="8"/>
      <c r="Z87" s="8"/>
    </row>
    <row r="88" spans="1:26" ht="15.75" customHeight="1">
      <c r="A88" s="213" t="s">
        <v>149</v>
      </c>
      <c r="B88" s="197"/>
      <c r="C88" s="197"/>
      <c r="D88" s="215" t="s">
        <v>162</v>
      </c>
      <c r="E88" s="216"/>
      <c r="F88" s="216"/>
      <c r="G88" s="217"/>
      <c r="H88" s="8"/>
      <c r="I88" s="8"/>
      <c r="J88" s="8"/>
      <c r="K88" s="8"/>
      <c r="L88" s="8"/>
      <c r="M88" s="8"/>
      <c r="N88" s="8"/>
      <c r="O88" s="8"/>
      <c r="P88" s="8"/>
      <c r="Q88" s="8"/>
      <c r="R88" s="8"/>
      <c r="S88" s="8"/>
      <c r="T88" s="8"/>
      <c r="U88" s="8"/>
      <c r="V88" s="8"/>
      <c r="W88" s="8"/>
      <c r="X88" s="8"/>
      <c r="Y88" s="8"/>
      <c r="Z88" s="8"/>
    </row>
    <row r="89" spans="1:26" ht="126" customHeight="1">
      <c r="A89" s="214"/>
      <c r="B89" s="214"/>
      <c r="C89" s="214"/>
      <c r="D89" s="40" t="s">
        <v>151</v>
      </c>
      <c r="E89" s="40" t="s">
        <v>152</v>
      </c>
      <c r="F89" s="40" t="s">
        <v>153</v>
      </c>
      <c r="G89" s="72" t="s">
        <v>132</v>
      </c>
      <c r="H89" s="8"/>
      <c r="I89" s="8"/>
      <c r="J89" s="8"/>
      <c r="K89" s="8"/>
      <c r="L89" s="8"/>
      <c r="M89" s="8"/>
      <c r="N89" s="8"/>
      <c r="O89" s="8"/>
      <c r="P89" s="8"/>
      <c r="Q89" s="8"/>
      <c r="R89" s="8"/>
      <c r="S89" s="8"/>
      <c r="T89" s="8"/>
      <c r="U89" s="8"/>
      <c r="V89" s="8"/>
      <c r="W89" s="8"/>
      <c r="X89" s="8"/>
      <c r="Y89" s="8"/>
      <c r="Z89" s="8"/>
    </row>
    <row r="90" spans="1:26" ht="48.75" customHeight="1">
      <c r="A90" s="209" t="s">
        <v>163</v>
      </c>
      <c r="B90" s="206"/>
      <c r="C90" s="207"/>
      <c r="D90" s="43"/>
      <c r="E90" s="43"/>
      <c r="F90" s="43"/>
      <c r="G90" s="73">
        <f t="shared" ref="G90:G95" si="7">SUM(D90:F90)</f>
        <v>0</v>
      </c>
      <c r="H90" s="8"/>
      <c r="I90" s="8"/>
      <c r="J90" s="8"/>
      <c r="K90" s="8"/>
      <c r="L90" s="8"/>
      <c r="M90" s="8"/>
      <c r="N90" s="8"/>
      <c r="O90" s="8"/>
      <c r="P90" s="8"/>
      <c r="Q90" s="8"/>
      <c r="R90" s="8"/>
      <c r="S90" s="8"/>
      <c r="T90" s="8"/>
      <c r="U90" s="8"/>
      <c r="V90" s="8"/>
      <c r="W90" s="8"/>
      <c r="X90" s="8"/>
      <c r="Y90" s="8"/>
      <c r="Z90" s="8"/>
    </row>
    <row r="91" spans="1:26" ht="81" customHeight="1">
      <c r="A91" s="209" t="s">
        <v>164</v>
      </c>
      <c r="B91" s="206"/>
      <c r="C91" s="207"/>
      <c r="D91" s="43"/>
      <c r="E91" s="43"/>
      <c r="F91" s="43"/>
      <c r="G91" s="73">
        <f t="shared" si="7"/>
        <v>0</v>
      </c>
      <c r="H91" s="8"/>
      <c r="I91" s="8"/>
      <c r="J91" s="8"/>
      <c r="K91" s="8"/>
      <c r="L91" s="8"/>
      <c r="M91" s="8"/>
      <c r="N91" s="8"/>
      <c r="O91" s="8"/>
      <c r="P91" s="8"/>
      <c r="Q91" s="8"/>
      <c r="R91" s="8"/>
      <c r="S91" s="8"/>
      <c r="T91" s="8"/>
      <c r="U91" s="8"/>
      <c r="V91" s="8"/>
      <c r="W91" s="8"/>
      <c r="X91" s="8"/>
      <c r="Y91" s="8"/>
      <c r="Z91" s="8"/>
    </row>
    <row r="92" spans="1:26" ht="27" customHeight="1">
      <c r="A92" s="209" t="s">
        <v>165</v>
      </c>
      <c r="B92" s="206"/>
      <c r="C92" s="207"/>
      <c r="D92" s="73">
        <f t="shared" ref="D92:F92" si="8">D90-D91</f>
        <v>0</v>
      </c>
      <c r="E92" s="73">
        <f t="shared" si="8"/>
        <v>0</v>
      </c>
      <c r="F92" s="73">
        <f t="shared" si="8"/>
        <v>0</v>
      </c>
      <c r="G92" s="73">
        <f t="shared" si="7"/>
        <v>0</v>
      </c>
      <c r="H92" s="8"/>
      <c r="I92" s="8"/>
      <c r="J92" s="8"/>
      <c r="K92" s="8"/>
      <c r="L92" s="8"/>
      <c r="M92" s="8"/>
      <c r="N92" s="8"/>
      <c r="O92" s="8"/>
      <c r="P92" s="8"/>
      <c r="Q92" s="8"/>
      <c r="R92" s="8"/>
      <c r="S92" s="8"/>
      <c r="T92" s="8"/>
      <c r="U92" s="8"/>
      <c r="V92" s="8"/>
      <c r="W92" s="8"/>
      <c r="X92" s="8"/>
      <c r="Y92" s="8"/>
      <c r="Z92" s="8"/>
    </row>
    <row r="93" spans="1:26" ht="43.5" customHeight="1">
      <c r="A93" s="209" t="s">
        <v>166</v>
      </c>
      <c r="B93" s="206"/>
      <c r="C93" s="207"/>
      <c r="D93" s="43"/>
      <c r="E93" s="43"/>
      <c r="F93" s="43"/>
      <c r="G93" s="73">
        <f t="shared" si="7"/>
        <v>0</v>
      </c>
      <c r="H93" s="8"/>
      <c r="I93" s="8"/>
      <c r="J93" s="8"/>
      <c r="K93" s="8"/>
      <c r="L93" s="8"/>
      <c r="M93" s="8"/>
      <c r="N93" s="8"/>
      <c r="O93" s="8"/>
      <c r="P93" s="8"/>
      <c r="Q93" s="8"/>
      <c r="R93" s="8"/>
      <c r="S93" s="8"/>
      <c r="T93" s="8"/>
      <c r="U93" s="8"/>
      <c r="V93" s="8"/>
      <c r="W93" s="8"/>
      <c r="X93" s="8"/>
      <c r="Y93" s="8"/>
      <c r="Z93" s="8"/>
    </row>
    <row r="94" spans="1:26" ht="54.75" customHeight="1">
      <c r="A94" s="209" t="s">
        <v>167</v>
      </c>
      <c r="B94" s="206"/>
      <c r="C94" s="207"/>
      <c r="D94" s="43"/>
      <c r="E94" s="43"/>
      <c r="F94" s="43"/>
      <c r="G94" s="73">
        <f t="shared" si="7"/>
        <v>0</v>
      </c>
      <c r="H94" s="8"/>
      <c r="I94" s="8"/>
      <c r="J94" s="8"/>
      <c r="K94" s="8"/>
      <c r="L94" s="8"/>
      <c r="M94" s="8"/>
      <c r="N94" s="8"/>
      <c r="O94" s="8"/>
      <c r="P94" s="8"/>
      <c r="Q94" s="8"/>
      <c r="R94" s="8"/>
      <c r="S94" s="8"/>
      <c r="T94" s="8"/>
      <c r="U94" s="8"/>
      <c r="V94" s="8"/>
      <c r="W94" s="8"/>
      <c r="X94" s="8"/>
      <c r="Y94" s="8"/>
      <c r="Z94" s="8"/>
    </row>
    <row r="95" spans="1:26" ht="54.75" customHeight="1">
      <c r="A95" s="209" t="s">
        <v>168</v>
      </c>
      <c r="B95" s="206"/>
      <c r="C95" s="207"/>
      <c r="D95" s="43"/>
      <c r="E95" s="43"/>
      <c r="F95" s="43"/>
      <c r="G95" s="73">
        <f t="shared" si="7"/>
        <v>0</v>
      </c>
      <c r="H95" s="8"/>
      <c r="I95" s="8"/>
      <c r="J95" s="8"/>
      <c r="K95" s="8"/>
      <c r="L95" s="8"/>
      <c r="M95" s="8"/>
      <c r="N95" s="8"/>
      <c r="O95" s="8"/>
      <c r="P95" s="8"/>
      <c r="Q95" s="8"/>
      <c r="R95" s="8"/>
      <c r="S95" s="8"/>
      <c r="T95" s="8"/>
      <c r="U95" s="8"/>
      <c r="V95" s="8"/>
      <c r="W95" s="8"/>
      <c r="X95" s="8"/>
      <c r="Y95" s="8"/>
      <c r="Z95" s="8"/>
    </row>
    <row r="96" spans="1:26" ht="36.75" customHeight="1">
      <c r="A96" s="237" t="s">
        <v>169</v>
      </c>
      <c r="B96" s="206"/>
      <c r="C96" s="207"/>
      <c r="D96" s="73">
        <f t="shared" ref="D96:G96" si="9">SUM(D93:D95)</f>
        <v>0</v>
      </c>
      <c r="E96" s="73">
        <f t="shared" si="9"/>
        <v>0</v>
      </c>
      <c r="F96" s="73">
        <f t="shared" si="9"/>
        <v>0</v>
      </c>
      <c r="G96" s="73">
        <f t="shared" si="9"/>
        <v>0</v>
      </c>
      <c r="H96" s="8"/>
      <c r="I96" s="8"/>
      <c r="J96" s="8"/>
      <c r="K96" s="8"/>
      <c r="L96" s="8"/>
      <c r="M96" s="8"/>
      <c r="N96" s="8"/>
      <c r="O96" s="8"/>
      <c r="P96" s="8"/>
      <c r="Q96" s="8"/>
      <c r="R96" s="8"/>
      <c r="S96" s="8"/>
      <c r="T96" s="8"/>
      <c r="U96" s="8"/>
      <c r="V96" s="8"/>
      <c r="W96" s="8"/>
      <c r="X96" s="8"/>
      <c r="Y96" s="8"/>
      <c r="Z96" s="8"/>
    </row>
    <row r="97" spans="1:26" ht="39" customHeight="1">
      <c r="A97" s="237" t="s">
        <v>170</v>
      </c>
      <c r="B97" s="206"/>
      <c r="C97" s="207"/>
      <c r="D97" s="74" t="e">
        <f t="shared" ref="D97:G97" si="10">D96/D92</f>
        <v>#DIV/0!</v>
      </c>
      <c r="E97" s="74" t="e">
        <f t="shared" si="10"/>
        <v>#DIV/0!</v>
      </c>
      <c r="F97" s="74" t="e">
        <f t="shared" si="10"/>
        <v>#DIV/0!</v>
      </c>
      <c r="G97" s="74" t="e">
        <f t="shared" si="10"/>
        <v>#DIV/0!</v>
      </c>
      <c r="H97" s="8"/>
      <c r="I97" s="8"/>
      <c r="J97" s="8"/>
      <c r="K97" s="8"/>
      <c r="L97" s="8"/>
      <c r="M97" s="8"/>
      <c r="N97" s="8"/>
      <c r="O97" s="8"/>
      <c r="P97" s="8"/>
      <c r="Q97" s="8"/>
      <c r="R97" s="8"/>
      <c r="S97" s="8"/>
      <c r="T97" s="8"/>
      <c r="U97" s="8"/>
      <c r="V97" s="8"/>
      <c r="W97" s="8"/>
      <c r="X97" s="8"/>
      <c r="Y97" s="8"/>
      <c r="Z97" s="8"/>
    </row>
    <row r="98" spans="1:26" ht="6" customHeight="1">
      <c r="A98" s="75"/>
      <c r="B98" s="75"/>
      <c r="C98" s="75"/>
      <c r="D98" s="76"/>
      <c r="E98" s="76"/>
      <c r="F98" s="76"/>
      <c r="G98" s="76"/>
      <c r="H98" s="8"/>
      <c r="I98" s="8"/>
      <c r="J98" s="8"/>
      <c r="K98" s="8"/>
      <c r="L98" s="8"/>
      <c r="M98" s="8"/>
      <c r="N98" s="8"/>
      <c r="O98" s="8"/>
      <c r="P98" s="8"/>
      <c r="Q98" s="8"/>
      <c r="R98" s="8"/>
      <c r="S98" s="8"/>
      <c r="T98" s="8"/>
      <c r="U98" s="8"/>
      <c r="V98" s="8"/>
      <c r="W98" s="8"/>
      <c r="X98" s="8"/>
      <c r="Y98" s="8"/>
      <c r="Z98" s="8"/>
    </row>
    <row r="99" spans="1:26" ht="15.75" customHeight="1">
      <c r="A99" s="235" t="s">
        <v>171</v>
      </c>
      <c r="B99" s="197"/>
      <c r="C99" s="197"/>
      <c r="D99" s="197"/>
      <c r="E99" s="197"/>
      <c r="F99" s="76"/>
      <c r="G99" s="76"/>
      <c r="H99" s="8"/>
      <c r="I99" s="8"/>
      <c r="J99" s="8"/>
      <c r="K99" s="8"/>
      <c r="L99" s="8"/>
      <c r="M99" s="8"/>
      <c r="N99" s="8"/>
      <c r="O99" s="8"/>
      <c r="P99" s="8"/>
      <c r="Q99" s="8"/>
      <c r="R99" s="8"/>
      <c r="S99" s="8"/>
      <c r="T99" s="8"/>
      <c r="U99" s="8"/>
      <c r="V99" s="8"/>
      <c r="W99" s="8"/>
      <c r="X99" s="8"/>
      <c r="Y99" s="8"/>
      <c r="Z99" s="8"/>
    </row>
    <row r="100" spans="1:26" ht="7.5"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36.75" customHeight="1">
      <c r="A101" s="236" t="s">
        <v>172</v>
      </c>
      <c r="B101" s="206"/>
      <c r="C101" s="207"/>
      <c r="D101" s="77" t="s">
        <v>173</v>
      </c>
      <c r="E101" s="77" t="s">
        <v>174</v>
      </c>
      <c r="F101" s="8"/>
      <c r="G101" s="8"/>
      <c r="H101" s="8"/>
      <c r="I101" s="8"/>
      <c r="J101" s="8"/>
      <c r="K101" s="8"/>
      <c r="L101" s="8"/>
      <c r="M101" s="8"/>
      <c r="N101" s="8"/>
      <c r="O101" s="8"/>
      <c r="P101" s="8"/>
      <c r="Q101" s="8"/>
      <c r="R101" s="8"/>
      <c r="S101" s="8"/>
      <c r="T101" s="8"/>
      <c r="U101" s="8"/>
      <c r="V101" s="8"/>
      <c r="W101" s="8"/>
      <c r="X101" s="8"/>
      <c r="Y101" s="8"/>
      <c r="Z101" s="8"/>
    </row>
    <row r="102" spans="1:26" ht="41.25" customHeight="1">
      <c r="A102" s="234" t="s">
        <v>175</v>
      </c>
      <c r="B102" s="206"/>
      <c r="C102" s="207"/>
      <c r="D102" s="68"/>
      <c r="E102" s="68"/>
      <c r="F102" s="8"/>
      <c r="G102" s="8"/>
      <c r="H102" s="8"/>
      <c r="I102" s="8"/>
      <c r="J102" s="8"/>
      <c r="K102" s="8"/>
      <c r="L102" s="8"/>
      <c r="M102" s="8"/>
      <c r="N102" s="8"/>
      <c r="O102" s="8"/>
      <c r="P102" s="8"/>
      <c r="Q102" s="8"/>
      <c r="R102" s="8"/>
      <c r="S102" s="8"/>
      <c r="T102" s="8"/>
      <c r="U102" s="8"/>
      <c r="V102" s="8"/>
      <c r="W102" s="8"/>
      <c r="X102" s="8"/>
      <c r="Y102" s="8"/>
      <c r="Z102" s="8"/>
    </row>
    <row r="103" spans="1:26" ht="84" customHeight="1">
      <c r="A103" s="233" t="s">
        <v>176</v>
      </c>
      <c r="B103" s="206"/>
      <c r="C103" s="207"/>
      <c r="D103" s="68"/>
      <c r="E103" s="68"/>
      <c r="F103" s="8"/>
      <c r="G103" s="8"/>
      <c r="H103" s="8"/>
      <c r="I103" s="8"/>
      <c r="J103" s="8"/>
      <c r="K103" s="8"/>
      <c r="L103" s="8"/>
      <c r="M103" s="8"/>
      <c r="N103" s="8"/>
      <c r="O103" s="8"/>
      <c r="P103" s="8"/>
      <c r="Q103" s="8"/>
      <c r="R103" s="8"/>
      <c r="S103" s="8"/>
      <c r="T103" s="8"/>
      <c r="U103" s="8"/>
      <c r="V103" s="8"/>
      <c r="W103" s="8"/>
      <c r="X103" s="8"/>
      <c r="Y103" s="8"/>
      <c r="Z103" s="8"/>
    </row>
    <row r="104" spans="1:26" ht="41.25" customHeight="1">
      <c r="A104" s="233" t="s">
        <v>177</v>
      </c>
      <c r="B104" s="206"/>
      <c r="C104" s="207"/>
      <c r="D104" s="78">
        <f t="shared" ref="D104:E104" si="11">D102-D103</f>
        <v>0</v>
      </c>
      <c r="E104" s="78">
        <f t="shared" si="11"/>
        <v>0</v>
      </c>
      <c r="F104" s="8"/>
      <c r="G104" s="8"/>
      <c r="H104" s="8"/>
      <c r="I104" s="8"/>
      <c r="J104" s="8"/>
      <c r="K104" s="8"/>
      <c r="L104" s="8"/>
      <c r="M104" s="8"/>
      <c r="N104" s="8"/>
      <c r="O104" s="8"/>
      <c r="P104" s="8"/>
      <c r="Q104" s="8"/>
      <c r="R104" s="8"/>
      <c r="S104" s="8"/>
      <c r="T104" s="8"/>
      <c r="U104" s="8"/>
      <c r="V104" s="8"/>
      <c r="W104" s="8"/>
      <c r="X104" s="8"/>
      <c r="Y104" s="8"/>
      <c r="Z104" s="8"/>
    </row>
    <row r="105" spans="1:26" ht="41.25" customHeight="1">
      <c r="A105" s="233" t="s">
        <v>178</v>
      </c>
      <c r="B105" s="206"/>
      <c r="C105" s="207"/>
      <c r="D105" s="68"/>
      <c r="E105" s="68"/>
      <c r="F105" s="8"/>
      <c r="G105" s="8"/>
      <c r="H105" s="8"/>
      <c r="I105" s="8"/>
      <c r="J105" s="8"/>
      <c r="K105" s="8"/>
      <c r="L105" s="8"/>
      <c r="M105" s="8"/>
      <c r="N105" s="8"/>
      <c r="O105" s="8"/>
      <c r="P105" s="8"/>
      <c r="Q105" s="8"/>
      <c r="R105" s="8"/>
      <c r="S105" s="8"/>
      <c r="T105" s="8"/>
      <c r="U105" s="8"/>
      <c r="V105" s="8"/>
      <c r="W105" s="8"/>
      <c r="X105" s="8"/>
      <c r="Y105" s="8"/>
      <c r="Z105" s="8"/>
    </row>
    <row r="106" spans="1:26" ht="41.25" customHeight="1">
      <c r="A106" s="234" t="s">
        <v>179</v>
      </c>
      <c r="B106" s="206"/>
      <c r="C106" s="207"/>
      <c r="D106" s="68"/>
      <c r="E106" s="68"/>
      <c r="F106" s="8"/>
      <c r="G106" s="8"/>
      <c r="H106" s="8"/>
      <c r="I106" s="8"/>
      <c r="J106" s="8"/>
      <c r="K106" s="8"/>
      <c r="L106" s="8"/>
      <c r="M106" s="8"/>
      <c r="N106" s="8"/>
      <c r="O106" s="8"/>
      <c r="P106" s="8"/>
      <c r="Q106" s="8"/>
      <c r="R106" s="8"/>
      <c r="S106" s="8"/>
      <c r="T106" s="8"/>
      <c r="U106" s="8"/>
      <c r="V106" s="8"/>
      <c r="W106" s="8"/>
      <c r="X106" s="8"/>
      <c r="Y106" s="8"/>
      <c r="Z106" s="8"/>
    </row>
    <row r="107" spans="1:26" ht="41.25" customHeight="1">
      <c r="A107" s="234" t="s">
        <v>180</v>
      </c>
      <c r="B107" s="206"/>
      <c r="C107" s="207"/>
      <c r="D107" s="68"/>
      <c r="E107" s="68"/>
      <c r="F107" s="8"/>
      <c r="G107" s="8"/>
      <c r="H107" s="8"/>
      <c r="I107" s="8"/>
      <c r="J107" s="8"/>
      <c r="K107" s="8"/>
      <c r="L107" s="8"/>
      <c r="M107" s="8"/>
      <c r="N107" s="8"/>
      <c r="O107" s="8"/>
      <c r="P107" s="8"/>
      <c r="Q107" s="8"/>
      <c r="R107" s="8"/>
      <c r="S107" s="8"/>
      <c r="T107" s="8"/>
      <c r="U107" s="8"/>
      <c r="V107" s="8"/>
      <c r="W107" s="8"/>
      <c r="X107" s="8"/>
      <c r="Y107" s="8"/>
      <c r="Z107" s="8"/>
    </row>
    <row r="108" spans="1:26" ht="41.25" customHeight="1">
      <c r="A108" s="234" t="s">
        <v>181</v>
      </c>
      <c r="B108" s="206"/>
      <c r="C108" s="207"/>
      <c r="D108" s="68"/>
      <c r="E108" s="68"/>
      <c r="F108" s="8"/>
      <c r="G108" s="8"/>
      <c r="H108" s="8"/>
      <c r="I108" s="8"/>
      <c r="J108" s="8"/>
      <c r="K108" s="8"/>
      <c r="L108" s="8"/>
      <c r="M108" s="8"/>
      <c r="N108" s="8"/>
      <c r="O108" s="8"/>
      <c r="P108" s="8"/>
      <c r="Q108" s="8"/>
      <c r="R108" s="8"/>
      <c r="S108" s="8"/>
      <c r="T108" s="8"/>
      <c r="U108" s="8"/>
      <c r="V108" s="8"/>
      <c r="W108" s="8"/>
      <c r="X108" s="8"/>
      <c r="Y108" s="8"/>
      <c r="Z108" s="8"/>
    </row>
    <row r="109" spans="1:26" ht="41.25" customHeight="1">
      <c r="A109" s="234" t="s">
        <v>182</v>
      </c>
      <c r="B109" s="206"/>
      <c r="C109" s="207"/>
      <c r="D109" s="68"/>
      <c r="E109" s="68"/>
      <c r="F109" s="8"/>
      <c r="G109" s="8"/>
      <c r="H109" s="8"/>
      <c r="I109" s="8"/>
      <c r="J109" s="8"/>
      <c r="K109" s="8"/>
      <c r="L109" s="8"/>
      <c r="M109" s="8"/>
      <c r="N109" s="8"/>
      <c r="O109" s="8"/>
      <c r="P109" s="8"/>
      <c r="Q109" s="8"/>
      <c r="R109" s="8"/>
      <c r="S109" s="8"/>
      <c r="T109" s="8"/>
      <c r="U109" s="8"/>
      <c r="V109" s="8"/>
      <c r="W109" s="8"/>
      <c r="X109" s="8"/>
      <c r="Y109" s="8"/>
      <c r="Z109" s="8"/>
    </row>
    <row r="110" spans="1:26" ht="41.25" customHeight="1">
      <c r="A110" s="234" t="s">
        <v>183</v>
      </c>
      <c r="B110" s="206"/>
      <c r="C110" s="207"/>
      <c r="D110" s="68"/>
      <c r="E110" s="68"/>
      <c r="F110" s="8"/>
      <c r="G110" s="8"/>
      <c r="H110" s="8"/>
      <c r="I110" s="8"/>
      <c r="J110" s="8"/>
      <c r="K110" s="8"/>
      <c r="L110" s="8"/>
      <c r="M110" s="8"/>
      <c r="N110" s="8"/>
      <c r="O110" s="8"/>
      <c r="P110" s="8"/>
      <c r="Q110" s="8"/>
      <c r="R110" s="8"/>
      <c r="S110" s="8"/>
      <c r="T110" s="8"/>
      <c r="U110" s="8"/>
      <c r="V110" s="8"/>
      <c r="W110" s="8"/>
      <c r="X110" s="8"/>
      <c r="Y110" s="8"/>
      <c r="Z110" s="8"/>
    </row>
    <row r="111" spans="1:26" ht="41.25" customHeight="1">
      <c r="A111" s="234" t="s">
        <v>184</v>
      </c>
      <c r="B111" s="206"/>
      <c r="C111" s="207"/>
      <c r="D111" s="68"/>
      <c r="E111" s="68"/>
      <c r="F111" s="8"/>
      <c r="G111" s="8"/>
      <c r="H111" s="8"/>
      <c r="I111" s="8"/>
      <c r="J111" s="8"/>
      <c r="K111" s="8"/>
      <c r="L111" s="8"/>
      <c r="M111" s="8"/>
      <c r="N111" s="8"/>
      <c r="O111" s="8"/>
      <c r="P111" s="8"/>
      <c r="Q111" s="8"/>
      <c r="R111" s="8"/>
      <c r="S111" s="8"/>
      <c r="T111" s="8"/>
      <c r="U111" s="8"/>
      <c r="V111" s="8"/>
      <c r="W111" s="8"/>
      <c r="X111" s="8"/>
      <c r="Y111" s="8"/>
      <c r="Z111" s="8"/>
    </row>
    <row r="112" spans="1:26" ht="15.7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5.75" customHeight="1">
      <c r="A113" s="9" t="s">
        <v>185</v>
      </c>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5.7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5.75" customHeight="1">
      <c r="A115" s="198" t="s">
        <v>186</v>
      </c>
      <c r="B115" s="197"/>
      <c r="C115" s="197"/>
      <c r="D115" s="197"/>
      <c r="E115" s="197"/>
      <c r="F115" s="197"/>
      <c r="G115" s="197"/>
      <c r="H115" s="8"/>
      <c r="I115" s="8"/>
      <c r="J115" s="8"/>
      <c r="K115" s="8"/>
      <c r="L115" s="8"/>
      <c r="M115" s="8"/>
      <c r="N115" s="8"/>
      <c r="O115" s="8"/>
      <c r="P115" s="8"/>
      <c r="Q115" s="8"/>
      <c r="R115" s="8"/>
      <c r="S115" s="8"/>
      <c r="T115" s="8"/>
      <c r="U115" s="8"/>
      <c r="V115" s="8"/>
      <c r="W115" s="8"/>
      <c r="X115" s="8"/>
      <c r="Y115" s="8"/>
      <c r="Z115" s="8"/>
    </row>
    <row r="116" spans="1:26" ht="15.75" customHeight="1">
      <c r="A116" s="197"/>
      <c r="B116" s="197"/>
      <c r="C116" s="197"/>
      <c r="D116" s="197"/>
      <c r="E116" s="197"/>
      <c r="F116" s="197"/>
      <c r="G116" s="197"/>
      <c r="H116" s="8"/>
      <c r="I116" s="8"/>
      <c r="J116" s="8"/>
      <c r="K116" s="8"/>
      <c r="L116" s="8"/>
      <c r="M116" s="8"/>
      <c r="N116" s="8"/>
      <c r="O116" s="8"/>
      <c r="P116" s="8"/>
      <c r="Q116" s="8"/>
      <c r="R116" s="8"/>
      <c r="S116" s="8"/>
      <c r="T116" s="8"/>
      <c r="U116" s="8"/>
      <c r="V116" s="8"/>
      <c r="W116" s="8"/>
      <c r="X116" s="8"/>
      <c r="Y116" s="8"/>
      <c r="Z116" s="8"/>
    </row>
    <row r="117" spans="1:26" ht="15.75" customHeight="1">
      <c r="A117" s="197"/>
      <c r="B117" s="197"/>
      <c r="C117" s="197"/>
      <c r="D117" s="197"/>
      <c r="E117" s="197"/>
      <c r="F117" s="197"/>
      <c r="G117" s="197"/>
      <c r="H117" s="8"/>
      <c r="I117" s="8"/>
      <c r="J117" s="8"/>
      <c r="K117" s="8"/>
      <c r="L117" s="8"/>
      <c r="M117" s="8"/>
      <c r="N117" s="8"/>
      <c r="O117" s="8"/>
      <c r="P117" s="8"/>
      <c r="Q117" s="8"/>
      <c r="R117" s="8"/>
      <c r="S117" s="8"/>
      <c r="T117" s="8"/>
      <c r="U117" s="8"/>
      <c r="V117" s="8"/>
      <c r="W117" s="8"/>
      <c r="X117" s="8"/>
      <c r="Y117" s="8"/>
      <c r="Z117" s="8"/>
    </row>
    <row r="118" spans="1:26" ht="15.75" customHeight="1">
      <c r="A118" s="197"/>
      <c r="B118" s="197"/>
      <c r="C118" s="197"/>
      <c r="D118" s="197"/>
      <c r="E118" s="197"/>
      <c r="F118" s="197"/>
      <c r="G118" s="197"/>
      <c r="H118" s="8"/>
      <c r="I118" s="8"/>
      <c r="J118" s="8"/>
      <c r="K118" s="8"/>
      <c r="L118" s="8"/>
      <c r="M118" s="8"/>
      <c r="N118" s="8"/>
      <c r="O118" s="8"/>
      <c r="P118" s="8"/>
      <c r="Q118" s="8"/>
      <c r="R118" s="8"/>
      <c r="S118" s="8"/>
      <c r="T118" s="8"/>
      <c r="U118" s="8"/>
      <c r="V118" s="8"/>
      <c r="W118" s="8"/>
      <c r="X118" s="8"/>
      <c r="Y118" s="8"/>
      <c r="Z118" s="8"/>
    </row>
    <row r="119" spans="1:26" ht="15.75" customHeight="1">
      <c r="A119" s="197"/>
      <c r="B119" s="197"/>
      <c r="C119" s="197"/>
      <c r="D119" s="197"/>
      <c r="E119" s="197"/>
      <c r="F119" s="197"/>
      <c r="G119" s="197"/>
      <c r="H119" s="8"/>
      <c r="I119" s="8"/>
      <c r="J119" s="8"/>
      <c r="K119" s="8"/>
      <c r="L119" s="8"/>
      <c r="M119" s="8"/>
      <c r="N119" s="8"/>
      <c r="O119" s="8"/>
      <c r="P119" s="8"/>
      <c r="Q119" s="8"/>
      <c r="R119" s="8"/>
      <c r="S119" s="8"/>
      <c r="T119" s="8"/>
      <c r="U119" s="8"/>
      <c r="V119" s="8"/>
      <c r="W119" s="8"/>
      <c r="X119" s="8"/>
      <c r="Y119" s="8"/>
      <c r="Z119" s="8"/>
    </row>
    <row r="120" spans="1:26" ht="15.75" customHeight="1">
      <c r="A120" s="197"/>
      <c r="B120" s="197"/>
      <c r="C120" s="197"/>
      <c r="D120" s="197"/>
      <c r="E120" s="197"/>
      <c r="F120" s="197"/>
      <c r="G120" s="197"/>
      <c r="H120" s="8"/>
      <c r="I120" s="8"/>
      <c r="J120" s="8"/>
      <c r="K120" s="8"/>
      <c r="L120" s="8"/>
      <c r="M120" s="8"/>
      <c r="N120" s="8"/>
      <c r="O120" s="8"/>
      <c r="P120" s="8"/>
      <c r="Q120" s="8"/>
      <c r="R120" s="8"/>
      <c r="S120" s="8"/>
      <c r="T120" s="8"/>
      <c r="U120" s="8"/>
      <c r="V120" s="8"/>
      <c r="W120" s="8"/>
      <c r="X120" s="8"/>
      <c r="Y120" s="8"/>
      <c r="Z120" s="8"/>
    </row>
    <row r="121" spans="1:26" ht="15.75" customHeight="1">
      <c r="A121" s="197"/>
      <c r="B121" s="197"/>
      <c r="C121" s="197"/>
      <c r="D121" s="197"/>
      <c r="E121" s="197"/>
      <c r="F121" s="197"/>
      <c r="G121" s="197"/>
      <c r="H121" s="8"/>
      <c r="I121" s="8"/>
      <c r="J121" s="8"/>
      <c r="K121" s="8"/>
      <c r="L121" s="8"/>
      <c r="M121" s="8"/>
      <c r="N121" s="8"/>
      <c r="O121" s="8"/>
      <c r="P121" s="8"/>
      <c r="Q121" s="8"/>
      <c r="R121" s="8"/>
      <c r="S121" s="8"/>
      <c r="T121" s="8"/>
      <c r="U121" s="8"/>
      <c r="V121" s="8"/>
      <c r="W121" s="8"/>
      <c r="X121" s="8"/>
      <c r="Y121" s="8"/>
      <c r="Z121" s="8"/>
    </row>
    <row r="122" spans="1:26" ht="15.75" customHeight="1">
      <c r="A122" s="197"/>
      <c r="B122" s="197"/>
      <c r="C122" s="197"/>
      <c r="D122" s="197"/>
      <c r="E122" s="197"/>
      <c r="F122" s="197"/>
      <c r="G122" s="197"/>
      <c r="H122" s="8"/>
      <c r="I122" s="8"/>
      <c r="J122" s="8"/>
      <c r="K122" s="8"/>
      <c r="L122" s="8"/>
      <c r="M122" s="8"/>
      <c r="N122" s="8"/>
      <c r="O122" s="8"/>
      <c r="P122" s="8"/>
      <c r="Q122" s="8"/>
      <c r="R122" s="8"/>
      <c r="S122" s="8"/>
      <c r="T122" s="8"/>
      <c r="U122" s="8"/>
      <c r="V122" s="8"/>
      <c r="W122" s="8"/>
      <c r="X122" s="8"/>
      <c r="Y122" s="8"/>
      <c r="Z122" s="8"/>
    </row>
    <row r="123" spans="1:26" ht="15.75" customHeight="1">
      <c r="A123" s="197"/>
      <c r="B123" s="197"/>
      <c r="C123" s="197"/>
      <c r="D123" s="197"/>
      <c r="E123" s="197"/>
      <c r="F123" s="197"/>
      <c r="G123" s="197"/>
      <c r="H123" s="8"/>
      <c r="I123" s="8"/>
      <c r="J123" s="8"/>
      <c r="K123" s="8"/>
      <c r="L123" s="8"/>
      <c r="M123" s="8"/>
      <c r="N123" s="8"/>
      <c r="O123" s="8"/>
      <c r="P123" s="8"/>
      <c r="Q123" s="8"/>
      <c r="R123" s="8"/>
      <c r="S123" s="8"/>
      <c r="T123" s="8"/>
      <c r="U123" s="8"/>
      <c r="V123" s="8"/>
      <c r="W123" s="8"/>
      <c r="X123" s="8"/>
      <c r="Y123" s="8"/>
      <c r="Z123" s="8"/>
    </row>
    <row r="124" spans="1:26" ht="15.75" customHeight="1">
      <c r="A124" s="197"/>
      <c r="B124" s="197"/>
      <c r="C124" s="197"/>
      <c r="D124" s="197"/>
      <c r="E124" s="197"/>
      <c r="F124" s="197"/>
      <c r="G124" s="197"/>
      <c r="H124" s="8"/>
      <c r="I124" s="8"/>
      <c r="J124" s="8"/>
      <c r="K124" s="8"/>
      <c r="L124" s="8"/>
      <c r="M124" s="8"/>
      <c r="N124" s="8"/>
      <c r="O124" s="8"/>
      <c r="P124" s="8"/>
      <c r="Q124" s="8"/>
      <c r="R124" s="8"/>
      <c r="S124" s="8"/>
      <c r="T124" s="8"/>
      <c r="U124" s="8"/>
      <c r="V124" s="8"/>
      <c r="W124" s="8"/>
      <c r="X124" s="8"/>
      <c r="Y124" s="8"/>
      <c r="Z124" s="8"/>
    </row>
    <row r="125" spans="1:26" ht="15.75" customHeight="1">
      <c r="A125" s="197"/>
      <c r="B125" s="197"/>
      <c r="C125" s="197"/>
      <c r="D125" s="197"/>
      <c r="E125" s="197"/>
      <c r="F125" s="197"/>
      <c r="G125" s="197"/>
      <c r="H125" s="8"/>
      <c r="I125" s="8"/>
      <c r="J125" s="8"/>
      <c r="K125" s="8"/>
      <c r="L125" s="8"/>
      <c r="M125" s="8"/>
      <c r="N125" s="8"/>
      <c r="O125" s="8"/>
      <c r="P125" s="8"/>
      <c r="Q125" s="8"/>
      <c r="R125" s="8"/>
      <c r="S125" s="8"/>
      <c r="T125" s="8"/>
      <c r="U125" s="8"/>
      <c r="V125" s="8"/>
      <c r="W125" s="8"/>
      <c r="X125" s="8"/>
      <c r="Y125" s="8"/>
      <c r="Z125" s="8"/>
    </row>
    <row r="126" spans="1:26" ht="15.75" customHeight="1">
      <c r="A126" s="197"/>
      <c r="B126" s="197"/>
      <c r="C126" s="197"/>
      <c r="D126" s="197"/>
      <c r="E126" s="197"/>
      <c r="F126" s="197"/>
      <c r="G126" s="197"/>
      <c r="H126" s="8"/>
      <c r="I126" s="8"/>
      <c r="J126" s="8"/>
      <c r="K126" s="8"/>
      <c r="L126" s="8"/>
      <c r="M126" s="8"/>
      <c r="N126" s="8"/>
      <c r="O126" s="8"/>
      <c r="P126" s="8"/>
      <c r="Q126" s="8"/>
      <c r="R126" s="8"/>
      <c r="S126" s="8"/>
      <c r="T126" s="8"/>
      <c r="U126" s="8"/>
      <c r="V126" s="8"/>
      <c r="W126" s="8"/>
      <c r="X126" s="8"/>
      <c r="Y126" s="8"/>
      <c r="Z126" s="8"/>
    </row>
    <row r="127" spans="1:26" ht="15.75" customHeight="1">
      <c r="A127" s="197"/>
      <c r="B127" s="197"/>
      <c r="C127" s="197"/>
      <c r="D127" s="197"/>
      <c r="E127" s="197"/>
      <c r="F127" s="197"/>
      <c r="G127" s="197"/>
      <c r="H127" s="8"/>
      <c r="I127" s="8"/>
      <c r="J127" s="8"/>
      <c r="K127" s="8"/>
      <c r="L127" s="8"/>
      <c r="M127" s="8"/>
      <c r="N127" s="8"/>
      <c r="O127" s="8"/>
      <c r="P127" s="8"/>
      <c r="Q127" s="8"/>
      <c r="R127" s="8"/>
      <c r="S127" s="8"/>
      <c r="T127" s="8"/>
      <c r="U127" s="8"/>
      <c r="V127" s="8"/>
      <c r="W127" s="8"/>
      <c r="X127" s="8"/>
      <c r="Y127" s="8"/>
      <c r="Z127" s="8"/>
    </row>
    <row r="128" spans="1:26" ht="15.75" customHeight="1">
      <c r="A128" s="197"/>
      <c r="B128" s="197"/>
      <c r="C128" s="197"/>
      <c r="D128" s="197"/>
      <c r="E128" s="197"/>
      <c r="F128" s="197"/>
      <c r="G128" s="197"/>
      <c r="H128" s="8"/>
      <c r="I128" s="8"/>
      <c r="J128" s="8"/>
      <c r="K128" s="8"/>
      <c r="L128" s="8"/>
      <c r="M128" s="8"/>
      <c r="N128" s="8"/>
      <c r="O128" s="8"/>
      <c r="P128" s="8"/>
      <c r="Q128" s="8"/>
      <c r="R128" s="8"/>
      <c r="S128" s="8"/>
      <c r="T128" s="8"/>
      <c r="U128" s="8"/>
      <c r="V128" s="8"/>
      <c r="W128" s="8"/>
      <c r="X128" s="8"/>
      <c r="Y128" s="8"/>
      <c r="Z128" s="8"/>
    </row>
    <row r="129" spans="1:26" ht="15.75" customHeight="1">
      <c r="A129" s="197"/>
      <c r="B129" s="197"/>
      <c r="C129" s="197"/>
      <c r="D129" s="197"/>
      <c r="E129" s="197"/>
      <c r="F129" s="197"/>
      <c r="G129" s="197"/>
      <c r="H129" s="8"/>
      <c r="I129" s="8"/>
      <c r="J129" s="8"/>
      <c r="K129" s="8"/>
      <c r="L129" s="8"/>
      <c r="M129" s="8"/>
      <c r="N129" s="8"/>
      <c r="O129" s="8"/>
      <c r="P129" s="8"/>
      <c r="Q129" s="8"/>
      <c r="R129" s="8"/>
      <c r="S129" s="8"/>
      <c r="T129" s="8"/>
      <c r="U129" s="8"/>
      <c r="V129" s="8"/>
      <c r="W129" s="8"/>
      <c r="X129" s="8"/>
      <c r="Y129" s="8"/>
      <c r="Z129" s="8"/>
    </row>
    <row r="130" spans="1:26" ht="15.75" customHeight="1">
      <c r="A130" s="197"/>
      <c r="B130" s="197"/>
      <c r="C130" s="197"/>
      <c r="D130" s="197"/>
      <c r="E130" s="197"/>
      <c r="F130" s="197"/>
      <c r="G130" s="197"/>
      <c r="H130" s="8"/>
      <c r="I130" s="8"/>
      <c r="J130" s="8"/>
      <c r="K130" s="8"/>
      <c r="L130" s="8"/>
      <c r="M130" s="8"/>
      <c r="N130" s="8"/>
      <c r="O130" s="8"/>
      <c r="P130" s="8"/>
      <c r="Q130" s="8"/>
      <c r="R130" s="8"/>
      <c r="S130" s="8"/>
      <c r="T130" s="8"/>
      <c r="U130" s="8"/>
      <c r="V130" s="8"/>
      <c r="W130" s="8"/>
      <c r="X130" s="8"/>
      <c r="Y130" s="8"/>
      <c r="Z130" s="8"/>
    </row>
    <row r="131" spans="1:26" ht="15.75" customHeight="1">
      <c r="A131" s="197"/>
      <c r="B131" s="197"/>
      <c r="C131" s="197"/>
      <c r="D131" s="197"/>
      <c r="E131" s="197"/>
      <c r="F131" s="197"/>
      <c r="G131" s="197"/>
      <c r="H131" s="8"/>
      <c r="I131" s="8"/>
      <c r="J131" s="8"/>
      <c r="K131" s="8"/>
      <c r="L131" s="8"/>
      <c r="M131" s="8"/>
      <c r="N131" s="8"/>
      <c r="O131" s="8"/>
      <c r="P131" s="8"/>
      <c r="Q131" s="8"/>
      <c r="R131" s="8"/>
      <c r="S131" s="8"/>
      <c r="T131" s="8"/>
      <c r="U131" s="8"/>
      <c r="V131" s="8"/>
      <c r="W131" s="8"/>
      <c r="X131" s="8"/>
      <c r="Y131" s="8"/>
      <c r="Z131" s="8"/>
    </row>
    <row r="132" spans="1:26" ht="15.75" customHeight="1">
      <c r="A132" s="197"/>
      <c r="B132" s="197"/>
      <c r="C132" s="197"/>
      <c r="D132" s="197"/>
      <c r="E132" s="197"/>
      <c r="F132" s="197"/>
      <c r="G132" s="197"/>
      <c r="H132" s="8"/>
      <c r="I132" s="8"/>
      <c r="J132" s="8"/>
      <c r="K132" s="8"/>
      <c r="L132" s="8"/>
      <c r="M132" s="8"/>
      <c r="N132" s="8"/>
      <c r="O132" s="8"/>
      <c r="P132" s="8"/>
      <c r="Q132" s="8"/>
      <c r="R132" s="8"/>
      <c r="S132" s="8"/>
      <c r="T132" s="8"/>
      <c r="U132" s="8"/>
      <c r="V132" s="8"/>
      <c r="W132" s="8"/>
      <c r="X132" s="8"/>
      <c r="Y132" s="8"/>
      <c r="Z132" s="8"/>
    </row>
    <row r="133" spans="1:26" ht="15.75" customHeight="1">
      <c r="A133" s="197"/>
      <c r="B133" s="197"/>
      <c r="C133" s="197"/>
      <c r="D133" s="197"/>
      <c r="E133" s="197"/>
      <c r="F133" s="197"/>
      <c r="G133" s="197"/>
      <c r="H133" s="8"/>
      <c r="I133" s="8"/>
      <c r="J133" s="8"/>
      <c r="K133" s="8"/>
      <c r="L133" s="8"/>
      <c r="M133" s="8"/>
      <c r="N133" s="8"/>
      <c r="O133" s="8"/>
      <c r="P133" s="8"/>
      <c r="Q133" s="8"/>
      <c r="R133" s="8"/>
      <c r="S133" s="8"/>
      <c r="T133" s="8"/>
      <c r="U133" s="8"/>
      <c r="V133" s="8"/>
      <c r="W133" s="8"/>
      <c r="X133" s="8"/>
      <c r="Y133" s="8"/>
      <c r="Z133" s="8"/>
    </row>
    <row r="134" spans="1:26" ht="15.75" customHeight="1">
      <c r="A134" s="197"/>
      <c r="B134" s="197"/>
      <c r="C134" s="197"/>
      <c r="D134" s="197"/>
      <c r="E134" s="197"/>
      <c r="F134" s="197"/>
      <c r="G134" s="197"/>
      <c r="H134" s="8"/>
      <c r="I134" s="8"/>
      <c r="J134" s="8"/>
      <c r="K134" s="8"/>
      <c r="L134" s="8"/>
      <c r="M134" s="8"/>
      <c r="N134" s="8"/>
      <c r="O134" s="8"/>
      <c r="P134" s="8"/>
      <c r="Q134" s="8"/>
      <c r="R134" s="8"/>
      <c r="S134" s="8"/>
      <c r="T134" s="8"/>
      <c r="U134" s="8"/>
      <c r="V134" s="8"/>
      <c r="W134" s="8"/>
      <c r="X134" s="8"/>
      <c r="Y134" s="8"/>
      <c r="Z134" s="8"/>
    </row>
    <row r="135" spans="1:26" ht="15.75" customHeight="1">
      <c r="A135" s="197"/>
      <c r="B135" s="197"/>
      <c r="C135" s="197"/>
      <c r="D135" s="197"/>
      <c r="E135" s="197"/>
      <c r="F135" s="197"/>
      <c r="G135" s="197"/>
      <c r="H135" s="8"/>
      <c r="I135" s="8"/>
      <c r="J135" s="8"/>
      <c r="K135" s="8"/>
      <c r="L135" s="8"/>
      <c r="M135" s="8"/>
      <c r="N135" s="8"/>
      <c r="O135" s="8"/>
      <c r="P135" s="8"/>
      <c r="Q135" s="8"/>
      <c r="R135" s="8"/>
      <c r="S135" s="8"/>
      <c r="T135" s="8"/>
      <c r="U135" s="8"/>
      <c r="V135" s="8"/>
      <c r="W135" s="8"/>
      <c r="X135" s="8"/>
      <c r="Y135" s="8"/>
      <c r="Z135" s="8"/>
    </row>
    <row r="136" spans="1:26" ht="15.75" customHeight="1">
      <c r="A136" s="197"/>
      <c r="B136" s="197"/>
      <c r="C136" s="197"/>
      <c r="D136" s="197"/>
      <c r="E136" s="197"/>
      <c r="F136" s="197"/>
      <c r="G136" s="197"/>
      <c r="H136" s="8"/>
      <c r="I136" s="8"/>
      <c r="J136" s="8"/>
      <c r="K136" s="8"/>
      <c r="L136" s="8"/>
      <c r="M136" s="8"/>
      <c r="N136" s="8"/>
      <c r="O136" s="8"/>
      <c r="P136" s="8"/>
      <c r="Q136" s="8"/>
      <c r="R136" s="8"/>
      <c r="S136" s="8"/>
      <c r="T136" s="8"/>
      <c r="U136" s="8"/>
      <c r="V136" s="8"/>
      <c r="W136" s="8"/>
      <c r="X136" s="8"/>
      <c r="Y136" s="8"/>
      <c r="Z136" s="8"/>
    </row>
    <row r="137" spans="1:26" ht="15.75" customHeight="1">
      <c r="A137" s="197"/>
      <c r="B137" s="197"/>
      <c r="C137" s="197"/>
      <c r="D137" s="197"/>
      <c r="E137" s="197"/>
      <c r="F137" s="197"/>
      <c r="G137" s="197"/>
      <c r="H137" s="8"/>
      <c r="I137" s="8"/>
      <c r="J137" s="8"/>
      <c r="K137" s="8"/>
      <c r="L137" s="8"/>
      <c r="M137" s="8"/>
      <c r="N137" s="8"/>
      <c r="O137" s="8"/>
      <c r="P137" s="8"/>
      <c r="Q137" s="8"/>
      <c r="R137" s="8"/>
      <c r="S137" s="8"/>
      <c r="T137" s="8"/>
      <c r="U137" s="8"/>
      <c r="V137" s="8"/>
      <c r="W137" s="8"/>
      <c r="X137" s="8"/>
      <c r="Y137" s="8"/>
      <c r="Z137" s="8"/>
    </row>
    <row r="138" spans="1:26" ht="15.75" customHeight="1">
      <c r="A138" s="197"/>
      <c r="B138" s="197"/>
      <c r="C138" s="197"/>
      <c r="D138" s="197"/>
      <c r="E138" s="197"/>
      <c r="F138" s="197"/>
      <c r="G138" s="197"/>
      <c r="H138" s="8"/>
      <c r="I138" s="8"/>
      <c r="J138" s="8"/>
      <c r="K138" s="8"/>
      <c r="L138" s="8"/>
      <c r="M138" s="8"/>
      <c r="N138" s="8"/>
      <c r="O138" s="8"/>
      <c r="P138" s="8"/>
      <c r="Q138" s="8"/>
      <c r="R138" s="8"/>
      <c r="S138" s="8"/>
      <c r="T138" s="8"/>
      <c r="U138" s="8"/>
      <c r="V138" s="8"/>
      <c r="W138" s="8"/>
      <c r="X138" s="8"/>
      <c r="Y138" s="8"/>
      <c r="Z138" s="8"/>
    </row>
    <row r="139" spans="1:26" ht="15.75" customHeight="1">
      <c r="A139" s="197"/>
      <c r="B139" s="197"/>
      <c r="C139" s="197"/>
      <c r="D139" s="197"/>
      <c r="E139" s="197"/>
      <c r="F139" s="197"/>
      <c r="G139" s="197"/>
      <c r="H139" s="8"/>
      <c r="I139" s="8"/>
      <c r="J139" s="8"/>
      <c r="K139" s="8"/>
      <c r="L139" s="8"/>
      <c r="M139" s="8"/>
      <c r="N139" s="8"/>
      <c r="O139" s="8"/>
      <c r="P139" s="8"/>
      <c r="Q139" s="8"/>
      <c r="R139" s="8"/>
      <c r="S139" s="8"/>
      <c r="T139" s="8"/>
      <c r="U139" s="8"/>
      <c r="V139" s="8"/>
      <c r="W139" s="8"/>
      <c r="X139" s="8"/>
      <c r="Y139" s="8"/>
      <c r="Z139" s="8"/>
    </row>
    <row r="140" spans="1:26" ht="15.75" customHeight="1">
      <c r="A140" s="197"/>
      <c r="B140" s="197"/>
      <c r="C140" s="197"/>
      <c r="D140" s="197"/>
      <c r="E140" s="197"/>
      <c r="F140" s="197"/>
      <c r="G140" s="197"/>
      <c r="H140" s="8"/>
      <c r="I140" s="8"/>
      <c r="J140" s="8"/>
      <c r="K140" s="8"/>
      <c r="L140" s="8"/>
      <c r="M140" s="8"/>
      <c r="N140" s="8"/>
      <c r="O140" s="8"/>
      <c r="P140" s="8"/>
      <c r="Q140" s="8"/>
      <c r="R140" s="8"/>
      <c r="S140" s="8"/>
      <c r="T140" s="8"/>
      <c r="U140" s="8"/>
      <c r="V140" s="8"/>
      <c r="W140" s="8"/>
      <c r="X140" s="8"/>
      <c r="Y140" s="8"/>
      <c r="Z140" s="8"/>
    </row>
    <row r="141" spans="1:26" ht="15.7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5.75" customHeight="1">
      <c r="A142" s="79" t="s">
        <v>187</v>
      </c>
      <c r="B142" s="80">
        <v>0.84</v>
      </c>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5.7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5.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5.75" customHeight="1">
      <c r="A145" s="199" t="s">
        <v>188</v>
      </c>
      <c r="B145" s="200"/>
      <c r="C145" s="200"/>
      <c r="D145" s="200"/>
      <c r="E145" s="200"/>
      <c r="F145" s="200"/>
      <c r="G145" s="201"/>
      <c r="H145" s="8"/>
      <c r="I145" s="8"/>
      <c r="J145" s="8"/>
      <c r="K145" s="8"/>
      <c r="L145" s="8"/>
      <c r="M145" s="8"/>
      <c r="N145" s="8"/>
      <c r="O145" s="8"/>
      <c r="P145" s="8"/>
      <c r="Q145" s="8"/>
      <c r="R145" s="8"/>
      <c r="S145" s="8"/>
      <c r="T145" s="8"/>
      <c r="U145" s="8"/>
      <c r="V145" s="8"/>
      <c r="W145" s="8"/>
      <c r="X145" s="8"/>
      <c r="Y145" s="8"/>
      <c r="Z145" s="8"/>
    </row>
    <row r="146" spans="1:26" ht="15.7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5.7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5.7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5.7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5.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5.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5.7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5.7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5.7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5.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5.7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5.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5.7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5.7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5.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5.7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5.7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5.7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5.7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5.7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5.7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5.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5.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5.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5.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5.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5.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5.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5.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5.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5.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5.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5.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5.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5.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5.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5.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5.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5.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5.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5.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5.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5.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5.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5.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5.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5.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5.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5.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5.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5.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5.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5.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5.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5.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5.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5.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5.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5.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5.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5.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5.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5.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5.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5.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5.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5.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5.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5.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5.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5.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5.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5.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5.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5.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5.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5.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5.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5.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5.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5.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5.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5.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5.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5.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5.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5.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5.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5.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5.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5.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5.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5.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5.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5.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5.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5.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5.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5.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5.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5.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5.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5.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5.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5.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5.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5.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5.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5.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5.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5.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5.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5.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5.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5.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5.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5.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5.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5.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5.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5.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5.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5.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5.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5.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5.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5.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5.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5.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5.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5.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5.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5.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5.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5.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5.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5.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5.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5.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5.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5.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5.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5.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5.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5.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5.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5.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5.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5.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5.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5.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5.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5.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5.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5.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5.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5.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5.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5.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5.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5.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5.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5.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5.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5.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5.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5.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5.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5.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5.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5.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73">
    <mergeCell ref="A88:C89"/>
    <mergeCell ref="D88:G88"/>
    <mergeCell ref="A90:C90"/>
    <mergeCell ref="A91:C91"/>
    <mergeCell ref="A92:C92"/>
    <mergeCell ref="A93:C93"/>
    <mergeCell ref="A94:C94"/>
    <mergeCell ref="A95:C95"/>
    <mergeCell ref="A96:C96"/>
    <mergeCell ref="A97:C97"/>
    <mergeCell ref="A99:E99"/>
    <mergeCell ref="A101:C101"/>
    <mergeCell ref="A102:C102"/>
    <mergeCell ref="A103:C103"/>
    <mergeCell ref="A111:C111"/>
    <mergeCell ref="A115:G140"/>
    <mergeCell ref="A145:G145"/>
    <mergeCell ref="A104:C104"/>
    <mergeCell ref="A105:C105"/>
    <mergeCell ref="A106:C106"/>
    <mergeCell ref="A107:C107"/>
    <mergeCell ref="A108:C108"/>
    <mergeCell ref="A109:C109"/>
    <mergeCell ref="A110:C110"/>
    <mergeCell ref="A1:G1"/>
    <mergeCell ref="A4:G4"/>
    <mergeCell ref="A5:G5"/>
    <mergeCell ref="B7:C7"/>
    <mergeCell ref="D7:E7"/>
    <mergeCell ref="F7:G7"/>
    <mergeCell ref="B9:G9"/>
    <mergeCell ref="A16:D16"/>
    <mergeCell ref="A17:D17"/>
    <mergeCell ref="A18:D18"/>
    <mergeCell ref="A19:D19"/>
    <mergeCell ref="D21:E21"/>
    <mergeCell ref="F21:G21"/>
    <mergeCell ref="B23:G23"/>
    <mergeCell ref="B21:C21"/>
    <mergeCell ref="A29:D29"/>
    <mergeCell ref="A30:D30"/>
    <mergeCell ref="A31:D31"/>
    <mergeCell ref="A32:D32"/>
    <mergeCell ref="A35:G35"/>
    <mergeCell ref="A36:G36"/>
    <mergeCell ref="A37:G37"/>
    <mergeCell ref="A38:G38"/>
    <mergeCell ref="A39:G39"/>
    <mergeCell ref="A40:G40"/>
    <mergeCell ref="A41:G41"/>
    <mergeCell ref="A42:G42"/>
    <mergeCell ref="B43:C43"/>
    <mergeCell ref="D43:E43"/>
    <mergeCell ref="F43:G43"/>
    <mergeCell ref="D58:E58"/>
    <mergeCell ref="D60:E60"/>
    <mergeCell ref="D62:E62"/>
    <mergeCell ref="C64:E64"/>
    <mergeCell ref="A70:G70"/>
    <mergeCell ref="A72:G72"/>
    <mergeCell ref="A74:G74"/>
    <mergeCell ref="A75:G75"/>
    <mergeCell ref="A76:G76"/>
    <mergeCell ref="A77:C78"/>
    <mergeCell ref="D77:G77"/>
    <mergeCell ref="A84:C84"/>
    <mergeCell ref="A85:C85"/>
    <mergeCell ref="A86:C86"/>
    <mergeCell ref="A79:C79"/>
    <mergeCell ref="A80:C80"/>
    <mergeCell ref="A81:C81"/>
    <mergeCell ref="A82:C82"/>
    <mergeCell ref="A83:C83"/>
  </mergeCells>
  <hyperlinks>
    <hyperlink ref="A72" r:id="rId1" xr:uid="{00000000-0004-0000-0200-000000000000}"/>
  </hyperlinks>
  <pageMargins left="0.7" right="0.7" top="0.75" bottom="0.75" header="0" footer="0"/>
  <pageSetup orientation="landscape"/>
  <headerFooter>
    <oddHeader>&amp;C</oddHeader>
    <oddFooter>&amp;C</oddFooter>
  </headerFooter>
  <rowBreaks count="3" manualBreakCount="3">
    <brk id="98" man="1"/>
    <brk id="67" man="1"/>
    <brk id="8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showGridLines="0" workbookViewId="0">
      <selection sqref="A1:E1"/>
    </sheetView>
  </sheetViews>
  <sheetFormatPr defaultColWidth="11.19921875" defaultRowHeight="15" customHeight="1"/>
  <cols>
    <col min="1" max="1" width="61.3984375" customWidth="1"/>
    <col min="2" max="5" width="13" customWidth="1"/>
    <col min="6" max="14" width="10.8984375" customWidth="1"/>
    <col min="15" max="26" width="11" customWidth="1"/>
  </cols>
  <sheetData>
    <row r="1" spans="1:26" ht="15.75" customHeight="1">
      <c r="A1" s="204" t="s">
        <v>189</v>
      </c>
      <c r="B1" s="200"/>
      <c r="C1" s="200"/>
      <c r="D1" s="200"/>
      <c r="E1" s="201"/>
      <c r="F1" s="8"/>
      <c r="G1" s="8"/>
      <c r="H1" s="8"/>
      <c r="I1" s="8"/>
      <c r="J1" s="8"/>
      <c r="K1" s="8"/>
      <c r="L1" s="8"/>
      <c r="M1" s="8"/>
      <c r="N1" s="8"/>
      <c r="O1" s="81"/>
      <c r="P1" s="81"/>
      <c r="Q1" s="8"/>
      <c r="R1" s="8"/>
      <c r="S1" s="8"/>
      <c r="T1" s="8"/>
      <c r="U1" s="8"/>
      <c r="V1" s="8"/>
      <c r="W1" s="8"/>
      <c r="X1" s="8"/>
      <c r="Y1" s="8"/>
      <c r="Z1" s="8"/>
    </row>
    <row r="2" spans="1:26" ht="15.75" customHeight="1">
      <c r="A2" s="9" t="s">
        <v>190</v>
      </c>
      <c r="B2" s="8"/>
      <c r="C2" s="8"/>
      <c r="D2" s="8"/>
      <c r="E2" s="8"/>
      <c r="F2" s="8"/>
      <c r="G2" s="8"/>
      <c r="H2" s="8"/>
      <c r="I2" s="8"/>
      <c r="J2" s="8"/>
      <c r="K2" s="8"/>
      <c r="L2" s="8"/>
      <c r="M2" s="8"/>
      <c r="N2" s="8"/>
      <c r="O2" s="81"/>
      <c r="P2" s="81"/>
      <c r="Q2" s="8"/>
      <c r="R2" s="8"/>
      <c r="S2" s="8"/>
      <c r="T2" s="8"/>
      <c r="U2" s="8"/>
      <c r="V2" s="8"/>
      <c r="W2" s="8"/>
      <c r="X2" s="8"/>
      <c r="Y2" s="8"/>
      <c r="Z2" s="8"/>
    </row>
    <row r="3" spans="1:26" ht="274.5" customHeight="1">
      <c r="A3" s="211" t="s">
        <v>191</v>
      </c>
      <c r="B3" s="197"/>
      <c r="C3" s="197"/>
      <c r="D3" s="197"/>
      <c r="E3" s="197"/>
      <c r="F3" s="8"/>
      <c r="G3" s="8"/>
      <c r="H3" s="8"/>
      <c r="I3" s="8"/>
      <c r="J3" s="8"/>
      <c r="K3" s="8"/>
      <c r="L3" s="8"/>
      <c r="M3" s="8"/>
      <c r="N3" s="8"/>
      <c r="O3" s="81"/>
      <c r="P3" s="81"/>
      <c r="Q3" s="8"/>
      <c r="R3" s="8"/>
      <c r="S3" s="8"/>
      <c r="T3" s="8"/>
      <c r="U3" s="8"/>
      <c r="V3" s="8"/>
      <c r="W3" s="8"/>
      <c r="X3" s="8"/>
      <c r="Y3" s="8"/>
      <c r="Z3" s="8"/>
    </row>
    <row r="4" spans="1:26" ht="15.75" customHeight="1">
      <c r="A4" s="82"/>
      <c r="B4" s="1"/>
      <c r="C4" s="19"/>
      <c r="D4" s="19"/>
      <c r="E4" s="8"/>
      <c r="F4" s="8"/>
      <c r="G4" s="8"/>
      <c r="H4" s="8"/>
      <c r="I4" s="8"/>
      <c r="J4" s="8"/>
      <c r="K4" s="8"/>
      <c r="L4" s="8"/>
      <c r="M4" s="8"/>
      <c r="N4" s="8"/>
      <c r="O4" s="81"/>
      <c r="P4" s="81"/>
      <c r="Q4" s="8"/>
      <c r="R4" s="8"/>
      <c r="S4" s="8"/>
      <c r="T4" s="8"/>
      <c r="U4" s="8"/>
      <c r="V4" s="8"/>
      <c r="W4" s="8"/>
      <c r="X4" s="8"/>
      <c r="Y4" s="8"/>
      <c r="Z4" s="8"/>
    </row>
    <row r="5" spans="1:26" ht="33.75" customHeight="1">
      <c r="A5" s="83"/>
      <c r="B5" s="84" t="s">
        <v>87</v>
      </c>
      <c r="C5" s="52" t="s">
        <v>88</v>
      </c>
      <c r="D5" s="52" t="s">
        <v>89</v>
      </c>
      <c r="E5" s="8"/>
      <c r="F5" s="8"/>
      <c r="G5" s="8"/>
      <c r="H5" s="8"/>
      <c r="I5" s="8"/>
      <c r="J5" s="8"/>
      <c r="K5" s="8"/>
      <c r="L5" s="8"/>
      <c r="M5" s="8"/>
      <c r="N5" s="8"/>
      <c r="O5" s="81"/>
      <c r="P5" s="81"/>
      <c r="Q5" s="8"/>
      <c r="R5" s="8"/>
      <c r="S5" s="8"/>
      <c r="T5" s="8"/>
      <c r="U5" s="8"/>
      <c r="V5" s="8"/>
      <c r="W5" s="8"/>
      <c r="X5" s="8"/>
      <c r="Y5" s="8"/>
      <c r="Z5" s="8"/>
    </row>
    <row r="6" spans="1:26" ht="15.75" customHeight="1">
      <c r="A6" s="85" t="s">
        <v>192</v>
      </c>
      <c r="B6" s="43">
        <v>1644</v>
      </c>
      <c r="C6" s="43">
        <v>1689</v>
      </c>
      <c r="D6" s="43">
        <v>0</v>
      </c>
      <c r="E6" s="8"/>
      <c r="F6" s="8"/>
      <c r="G6" s="8"/>
      <c r="H6" s="8"/>
      <c r="I6" s="8"/>
      <c r="J6" s="8"/>
      <c r="K6" s="8"/>
      <c r="L6" s="8"/>
      <c r="M6" s="8"/>
      <c r="N6" s="8"/>
      <c r="O6" s="81"/>
      <c r="P6" s="81"/>
      <c r="Q6" s="8"/>
      <c r="R6" s="8"/>
      <c r="S6" s="8"/>
      <c r="T6" s="8"/>
      <c r="U6" s="8"/>
      <c r="V6" s="8"/>
      <c r="W6" s="8"/>
      <c r="X6" s="8"/>
      <c r="Y6" s="8"/>
      <c r="Z6" s="8"/>
    </row>
    <row r="7" spans="1:26" ht="15.75" customHeight="1">
      <c r="A7" s="85"/>
      <c r="B7" s="86"/>
      <c r="C7" s="58"/>
      <c r="D7" s="58"/>
      <c r="E7" s="8"/>
      <c r="F7" s="8"/>
      <c r="G7" s="8"/>
      <c r="H7" s="8"/>
      <c r="I7" s="8"/>
      <c r="J7" s="8"/>
      <c r="K7" s="8"/>
      <c r="L7" s="8"/>
      <c r="M7" s="8"/>
      <c r="N7" s="8"/>
      <c r="O7" s="81"/>
      <c r="P7" s="81"/>
      <c r="Q7" s="8"/>
      <c r="R7" s="8"/>
      <c r="S7" s="8"/>
      <c r="T7" s="8"/>
      <c r="U7" s="8"/>
      <c r="V7" s="8"/>
      <c r="W7" s="8"/>
      <c r="X7" s="8"/>
      <c r="Y7" s="8"/>
      <c r="Z7" s="8"/>
    </row>
    <row r="8" spans="1:26" ht="15.75" customHeight="1">
      <c r="A8" s="85" t="s">
        <v>193</v>
      </c>
      <c r="B8" s="43">
        <v>856</v>
      </c>
      <c r="C8" s="43">
        <v>1124</v>
      </c>
      <c r="D8" s="43">
        <v>0</v>
      </c>
      <c r="E8" s="8"/>
      <c r="F8" s="8"/>
      <c r="G8" s="8"/>
      <c r="H8" s="8"/>
      <c r="I8" s="8"/>
      <c r="J8" s="8"/>
      <c r="K8" s="8"/>
      <c r="L8" s="8"/>
      <c r="M8" s="8"/>
      <c r="N8" s="8"/>
      <c r="O8" s="81"/>
      <c r="P8" s="81"/>
      <c r="Q8" s="8"/>
      <c r="R8" s="8"/>
      <c r="S8" s="8"/>
      <c r="T8" s="8"/>
      <c r="U8" s="8"/>
      <c r="V8" s="8"/>
      <c r="W8" s="8"/>
      <c r="X8" s="8"/>
      <c r="Y8" s="8"/>
      <c r="Z8" s="8"/>
    </row>
    <row r="9" spans="1:26" ht="15.75" customHeight="1">
      <c r="A9" s="85"/>
      <c r="B9" s="86"/>
      <c r="C9" s="58"/>
      <c r="D9" s="58"/>
      <c r="E9" s="8"/>
      <c r="F9" s="8"/>
      <c r="G9" s="8"/>
      <c r="H9" s="8"/>
      <c r="I9" s="8"/>
      <c r="J9" s="8"/>
      <c r="K9" s="8"/>
      <c r="L9" s="8"/>
      <c r="M9" s="8"/>
      <c r="N9" s="8"/>
      <c r="O9" s="81"/>
      <c r="P9" s="81"/>
      <c r="Q9" s="8"/>
      <c r="R9" s="8"/>
      <c r="S9" s="8"/>
      <c r="T9" s="8"/>
      <c r="U9" s="8"/>
      <c r="V9" s="8"/>
      <c r="W9" s="8"/>
      <c r="X9" s="8"/>
      <c r="Y9" s="8"/>
      <c r="Z9" s="8"/>
    </row>
    <row r="10" spans="1:26" ht="15.75" customHeight="1">
      <c r="A10" s="85" t="s">
        <v>194</v>
      </c>
      <c r="B10" s="43">
        <v>179</v>
      </c>
      <c r="C10" s="43">
        <v>277</v>
      </c>
      <c r="D10" s="43">
        <v>0</v>
      </c>
      <c r="E10" s="8"/>
      <c r="F10" s="8"/>
      <c r="G10" s="8"/>
      <c r="H10" s="8"/>
      <c r="I10" s="8"/>
      <c r="J10" s="8"/>
      <c r="K10" s="8"/>
      <c r="L10" s="8"/>
      <c r="M10" s="8"/>
      <c r="N10" s="8"/>
      <c r="O10" s="81"/>
      <c r="P10" s="81"/>
      <c r="Q10" s="8"/>
      <c r="R10" s="8"/>
      <c r="S10" s="8"/>
      <c r="T10" s="8"/>
      <c r="U10" s="8"/>
      <c r="V10" s="8"/>
      <c r="W10" s="8"/>
      <c r="X10" s="8"/>
      <c r="Y10" s="8"/>
      <c r="Z10" s="8"/>
    </row>
    <row r="11" spans="1:26" ht="15.75" customHeight="1">
      <c r="A11" s="85"/>
      <c r="B11" s="86"/>
      <c r="C11" s="58"/>
      <c r="D11" s="58"/>
      <c r="E11" s="8"/>
      <c r="F11" s="8"/>
      <c r="G11" s="8"/>
      <c r="H11" s="8"/>
      <c r="I11" s="8"/>
      <c r="J11" s="8"/>
      <c r="K11" s="8"/>
      <c r="L11" s="8"/>
      <c r="M11" s="8"/>
      <c r="N11" s="8"/>
      <c r="O11" s="81"/>
      <c r="P11" s="81"/>
      <c r="Q11" s="8"/>
      <c r="R11" s="8"/>
      <c r="S11" s="8"/>
      <c r="T11" s="8"/>
      <c r="U11" s="8"/>
      <c r="V11" s="8"/>
      <c r="W11" s="8"/>
      <c r="X11" s="8"/>
      <c r="Y11" s="8"/>
      <c r="Z11" s="8"/>
    </row>
    <row r="12" spans="1:26" ht="15.75" customHeight="1">
      <c r="A12" s="87" t="s">
        <v>195</v>
      </c>
      <c r="B12" s="43">
        <v>179</v>
      </c>
      <c r="C12" s="43">
        <v>275</v>
      </c>
      <c r="D12" s="43">
        <v>0</v>
      </c>
      <c r="E12" s="8"/>
      <c r="F12" s="8"/>
      <c r="G12" s="8"/>
      <c r="H12" s="8"/>
      <c r="I12" s="8"/>
      <c r="J12" s="8"/>
      <c r="K12" s="8"/>
      <c r="L12" s="8"/>
      <c r="M12" s="8"/>
      <c r="N12" s="8"/>
      <c r="O12" s="81"/>
      <c r="P12" s="81"/>
      <c r="Q12" s="8"/>
      <c r="R12" s="8"/>
      <c r="S12" s="8"/>
      <c r="T12" s="8"/>
      <c r="U12" s="8"/>
      <c r="V12" s="8"/>
      <c r="W12" s="8"/>
      <c r="X12" s="8"/>
      <c r="Y12" s="8"/>
      <c r="Z12" s="8"/>
    </row>
    <row r="13" spans="1:26" ht="15.75" customHeight="1">
      <c r="A13" s="85"/>
      <c r="B13" s="86"/>
      <c r="C13" s="58"/>
      <c r="D13" s="58"/>
      <c r="E13" s="8"/>
      <c r="F13" s="8"/>
      <c r="G13" s="8"/>
      <c r="H13" s="8"/>
      <c r="I13" s="8"/>
      <c r="J13" s="8"/>
      <c r="K13" s="8"/>
      <c r="L13" s="8"/>
      <c r="M13" s="8"/>
      <c r="N13" s="8"/>
      <c r="O13" s="81"/>
      <c r="P13" s="81"/>
      <c r="Q13" s="8"/>
      <c r="R13" s="8"/>
      <c r="S13" s="8"/>
      <c r="T13" s="8"/>
      <c r="U13" s="8"/>
      <c r="V13" s="8"/>
      <c r="W13" s="8"/>
      <c r="X13" s="8"/>
      <c r="Y13" s="8"/>
      <c r="Z13" s="8"/>
    </row>
    <row r="14" spans="1:26" ht="15.75" customHeight="1">
      <c r="A14" s="85" t="s">
        <v>196</v>
      </c>
      <c r="B14" s="43">
        <v>0</v>
      </c>
      <c r="C14" s="43">
        <v>2</v>
      </c>
      <c r="D14" s="43">
        <v>0</v>
      </c>
      <c r="E14" s="8"/>
      <c r="F14" s="8"/>
      <c r="G14" s="8"/>
      <c r="H14" s="8"/>
      <c r="I14" s="8"/>
      <c r="J14" s="8"/>
      <c r="K14" s="8"/>
      <c r="L14" s="8"/>
      <c r="M14" s="8"/>
      <c r="N14" s="8"/>
      <c r="O14" s="81"/>
      <c r="P14" s="81"/>
      <c r="Q14" s="8"/>
      <c r="R14" s="8"/>
      <c r="S14" s="8"/>
      <c r="T14" s="8"/>
      <c r="U14" s="8"/>
      <c r="V14" s="8"/>
      <c r="W14" s="8"/>
      <c r="X14" s="8"/>
      <c r="Y14" s="8"/>
      <c r="Z14" s="8"/>
    </row>
    <row r="15" spans="1:26" ht="15.75" customHeight="1">
      <c r="A15" s="83"/>
      <c r="B15" s="86"/>
      <c r="C15" s="58"/>
      <c r="D15" s="58"/>
      <c r="E15" s="8"/>
      <c r="F15" s="8"/>
      <c r="G15" s="8"/>
      <c r="H15" s="8"/>
      <c r="I15" s="8"/>
      <c r="J15" s="8"/>
      <c r="K15" s="8"/>
      <c r="L15" s="8"/>
      <c r="M15" s="8"/>
      <c r="N15" s="8"/>
      <c r="O15" s="81"/>
      <c r="P15" s="81"/>
      <c r="Q15" s="8"/>
      <c r="R15" s="8"/>
      <c r="S15" s="8"/>
      <c r="T15" s="8"/>
      <c r="U15" s="8"/>
      <c r="V15" s="8"/>
      <c r="W15" s="8"/>
      <c r="X15" s="8"/>
      <c r="Y15" s="8"/>
      <c r="Z15" s="8"/>
    </row>
    <row r="16" spans="1:26" ht="15.75" customHeight="1">
      <c r="A16" s="83"/>
      <c r="B16" s="58"/>
      <c r="C16" s="58"/>
      <c r="D16" s="58"/>
      <c r="E16" s="58"/>
      <c r="F16" s="8"/>
      <c r="G16" s="8"/>
      <c r="H16" s="8"/>
      <c r="I16" s="8"/>
      <c r="J16" s="8"/>
      <c r="K16" s="8"/>
      <c r="L16" s="8"/>
      <c r="M16" s="8"/>
      <c r="N16" s="8"/>
      <c r="O16" s="81"/>
      <c r="P16" s="81"/>
      <c r="Q16" s="8"/>
      <c r="R16" s="8"/>
      <c r="S16" s="8"/>
      <c r="T16" s="8"/>
      <c r="U16" s="8"/>
      <c r="V16" s="8"/>
      <c r="W16" s="8"/>
      <c r="X16" s="8"/>
      <c r="Y16" s="8"/>
      <c r="Z16" s="8"/>
    </row>
    <row r="17" spans="1:26" ht="15.75" customHeight="1">
      <c r="A17" s="83"/>
      <c r="B17" s="58"/>
      <c r="C17" s="58"/>
      <c r="D17" s="58"/>
      <c r="E17" s="58"/>
      <c r="F17" s="8"/>
      <c r="G17" s="8"/>
      <c r="H17" s="8"/>
      <c r="I17" s="8"/>
      <c r="J17" s="8"/>
      <c r="K17" s="8"/>
      <c r="L17" s="8"/>
      <c r="M17" s="8"/>
      <c r="N17" s="8"/>
      <c r="O17" s="81"/>
      <c r="P17" s="81"/>
      <c r="Q17" s="8"/>
      <c r="R17" s="8"/>
      <c r="S17" s="8"/>
      <c r="T17" s="8"/>
      <c r="U17" s="8"/>
      <c r="V17" s="8"/>
      <c r="W17" s="8"/>
      <c r="X17" s="8"/>
      <c r="Y17" s="8"/>
      <c r="Z17" s="8"/>
    </row>
    <row r="18" spans="1:26" ht="15.75" customHeight="1">
      <c r="A18" s="83"/>
      <c r="B18" s="58"/>
      <c r="C18" s="58"/>
      <c r="D18" s="58"/>
      <c r="E18" s="58"/>
      <c r="F18" s="8"/>
      <c r="G18" s="8"/>
      <c r="H18" s="8"/>
      <c r="I18" s="8"/>
      <c r="J18" s="8"/>
      <c r="K18" s="8"/>
      <c r="L18" s="8"/>
      <c r="M18" s="8"/>
      <c r="N18" s="8"/>
      <c r="O18" s="81"/>
      <c r="P18" s="81"/>
      <c r="Q18" s="8"/>
      <c r="R18" s="8"/>
      <c r="S18" s="8"/>
      <c r="T18" s="8"/>
      <c r="U18" s="8"/>
      <c r="V18" s="8"/>
      <c r="W18" s="8"/>
      <c r="X18" s="8"/>
      <c r="Y18" s="8"/>
      <c r="Z18" s="8"/>
    </row>
    <row r="19" spans="1:26" ht="15.75" customHeight="1">
      <c r="A19" s="83"/>
      <c r="B19" s="72" t="s">
        <v>197</v>
      </c>
      <c r="C19" s="72" t="s">
        <v>198</v>
      </c>
      <c r="D19" s="72" t="s">
        <v>199</v>
      </c>
      <c r="E19" s="72" t="s">
        <v>132</v>
      </c>
      <c r="F19" s="8"/>
      <c r="G19" s="8"/>
      <c r="H19" s="8"/>
      <c r="I19" s="8"/>
      <c r="J19" s="8"/>
      <c r="K19" s="8"/>
      <c r="L19" s="8"/>
      <c r="M19" s="8"/>
      <c r="N19" s="8"/>
      <c r="O19" s="81"/>
      <c r="P19" s="81"/>
      <c r="Q19" s="8"/>
      <c r="R19" s="8"/>
      <c r="S19" s="8"/>
      <c r="T19" s="8"/>
      <c r="U19" s="8"/>
      <c r="V19" s="8"/>
      <c r="W19" s="8"/>
      <c r="X19" s="8"/>
      <c r="Y19" s="8"/>
      <c r="Z19" s="8"/>
    </row>
    <row r="20" spans="1:26" ht="15.75" customHeight="1">
      <c r="A20" s="88" t="s">
        <v>200</v>
      </c>
      <c r="B20" s="43">
        <v>561</v>
      </c>
      <c r="C20" s="43">
        <v>1057</v>
      </c>
      <c r="D20" s="43">
        <v>1719</v>
      </c>
      <c r="E20" s="57">
        <f t="shared" ref="E20:E22" si="0">SUM(B20:D20)</f>
        <v>3337</v>
      </c>
      <c r="F20" s="8"/>
      <c r="G20" s="8"/>
      <c r="H20" s="8"/>
      <c r="I20" s="8"/>
      <c r="J20" s="8"/>
      <c r="K20" s="8"/>
      <c r="L20" s="8"/>
      <c r="M20" s="8"/>
      <c r="N20" s="8"/>
      <c r="O20" s="81"/>
      <c r="P20" s="81"/>
      <c r="Q20" s="8"/>
      <c r="R20" s="8"/>
      <c r="S20" s="8"/>
      <c r="T20" s="8"/>
      <c r="U20" s="8"/>
      <c r="V20" s="8"/>
      <c r="W20" s="8"/>
      <c r="X20" s="8"/>
      <c r="Y20" s="8"/>
      <c r="Z20" s="8"/>
    </row>
    <row r="21" spans="1:26" ht="15.75" customHeight="1">
      <c r="A21" s="88" t="s">
        <v>201</v>
      </c>
      <c r="B21" s="43">
        <v>511</v>
      </c>
      <c r="C21" s="43">
        <v>932</v>
      </c>
      <c r="D21" s="43">
        <v>540</v>
      </c>
      <c r="E21" s="57">
        <f t="shared" si="0"/>
        <v>1983</v>
      </c>
      <c r="F21" s="8"/>
      <c r="G21" s="8"/>
      <c r="H21" s="8"/>
      <c r="I21" s="8"/>
      <c r="J21" s="8"/>
      <c r="K21" s="8"/>
      <c r="L21" s="8"/>
      <c r="M21" s="8"/>
      <c r="N21" s="8"/>
      <c r="O21" s="81"/>
      <c r="P21" s="81"/>
      <c r="Q21" s="8"/>
      <c r="R21" s="8"/>
      <c r="S21" s="8"/>
      <c r="T21" s="8"/>
      <c r="U21" s="8"/>
      <c r="V21" s="8"/>
      <c r="W21" s="8"/>
      <c r="X21" s="8"/>
      <c r="Y21" s="8"/>
      <c r="Z21" s="8"/>
    </row>
    <row r="22" spans="1:26" ht="15.75" customHeight="1">
      <c r="A22" s="89" t="s">
        <v>202</v>
      </c>
      <c r="B22" s="90">
        <v>190</v>
      </c>
      <c r="C22" s="90">
        <v>215</v>
      </c>
      <c r="D22" s="90">
        <v>51</v>
      </c>
      <c r="E22" s="57">
        <f t="shared" si="0"/>
        <v>456</v>
      </c>
      <c r="F22" s="8"/>
      <c r="G22" s="8"/>
      <c r="H22" s="8"/>
      <c r="I22" s="8"/>
      <c r="J22" s="8"/>
      <c r="K22" s="8"/>
      <c r="L22" s="8"/>
      <c r="M22" s="8"/>
      <c r="N22" s="8"/>
      <c r="O22" s="81"/>
      <c r="P22" s="81"/>
      <c r="Q22" s="8"/>
      <c r="R22" s="8"/>
      <c r="S22" s="8"/>
      <c r="T22" s="8"/>
      <c r="U22" s="8"/>
      <c r="V22" s="8"/>
      <c r="W22" s="8"/>
      <c r="X22" s="8"/>
      <c r="Y22" s="8"/>
      <c r="Z22" s="8"/>
    </row>
    <row r="23" spans="1:26" ht="15.75" customHeight="1">
      <c r="A23" s="8"/>
      <c r="B23" s="8"/>
      <c r="C23" s="8"/>
      <c r="D23" s="8"/>
      <c r="E23" s="8"/>
      <c r="F23" s="8"/>
      <c r="G23" s="8"/>
      <c r="H23" s="8"/>
      <c r="I23" s="8"/>
      <c r="J23" s="8"/>
      <c r="K23" s="8"/>
      <c r="L23" s="8"/>
      <c r="M23" s="8"/>
      <c r="N23" s="8"/>
      <c r="O23" s="81"/>
      <c r="P23" s="81"/>
      <c r="Q23" s="8"/>
      <c r="R23" s="8"/>
      <c r="S23" s="8"/>
      <c r="T23" s="8"/>
      <c r="U23" s="8"/>
      <c r="V23" s="8"/>
      <c r="W23" s="8"/>
      <c r="X23" s="8"/>
      <c r="Y23" s="8"/>
      <c r="Z23" s="8"/>
    </row>
    <row r="24" spans="1:26" ht="15.75" customHeight="1">
      <c r="A24" s="9" t="s">
        <v>203</v>
      </c>
      <c r="B24" s="8"/>
      <c r="C24" s="8"/>
      <c r="D24" s="8"/>
      <c r="E24" s="8"/>
      <c r="F24" s="8"/>
      <c r="G24" s="8"/>
      <c r="H24" s="8"/>
      <c r="I24" s="8"/>
      <c r="J24" s="8"/>
      <c r="K24" s="8"/>
      <c r="L24" s="8"/>
      <c r="M24" s="8"/>
      <c r="N24" s="8"/>
      <c r="O24" s="81"/>
      <c r="P24" s="81"/>
      <c r="Q24" s="8"/>
      <c r="R24" s="8"/>
      <c r="S24" s="8"/>
      <c r="T24" s="8"/>
      <c r="U24" s="8"/>
      <c r="V24" s="8"/>
      <c r="W24" s="8"/>
      <c r="X24" s="8"/>
      <c r="Y24" s="8"/>
      <c r="Z24" s="8"/>
    </row>
    <row r="25" spans="1:26" ht="15.75" customHeight="1">
      <c r="A25" s="8"/>
      <c r="B25" s="8"/>
      <c r="C25" s="8"/>
      <c r="D25" s="8"/>
      <c r="E25" s="8"/>
      <c r="F25" s="8"/>
      <c r="G25" s="8"/>
      <c r="H25" s="8"/>
      <c r="I25" s="8"/>
      <c r="J25" s="8"/>
      <c r="K25" s="8"/>
      <c r="L25" s="8"/>
      <c r="M25" s="8"/>
      <c r="N25" s="8"/>
      <c r="O25" s="81"/>
      <c r="P25" s="81"/>
      <c r="Q25" s="8"/>
      <c r="R25" s="8"/>
      <c r="S25" s="8"/>
      <c r="T25" s="8"/>
      <c r="U25" s="8"/>
      <c r="V25" s="8"/>
      <c r="W25" s="8"/>
      <c r="X25" s="8"/>
      <c r="Y25" s="8"/>
      <c r="Z25" s="8"/>
    </row>
    <row r="26" spans="1:26" ht="15.75" customHeight="1">
      <c r="A26" s="24" t="s">
        <v>204</v>
      </c>
      <c r="B26" s="8"/>
      <c r="C26" s="8"/>
      <c r="D26" s="8"/>
      <c r="E26" s="8"/>
      <c r="F26" s="8"/>
      <c r="G26" s="8"/>
      <c r="H26" s="8"/>
      <c r="I26" s="8"/>
      <c r="J26" s="8"/>
      <c r="K26" s="8"/>
      <c r="L26" s="8"/>
      <c r="M26" s="8"/>
      <c r="N26" s="8"/>
      <c r="O26" s="81"/>
      <c r="P26" s="81"/>
      <c r="Q26" s="8"/>
      <c r="R26" s="8"/>
      <c r="S26" s="8"/>
      <c r="T26" s="8"/>
      <c r="U26" s="8"/>
      <c r="V26" s="8"/>
      <c r="W26" s="8"/>
      <c r="X26" s="8"/>
      <c r="Y26" s="8"/>
      <c r="Z26" s="8"/>
    </row>
    <row r="27" spans="1:26" ht="15.75" customHeight="1">
      <c r="A27" s="8"/>
      <c r="B27" s="8"/>
      <c r="C27" s="8"/>
      <c r="D27" s="8"/>
      <c r="E27" s="8"/>
      <c r="F27" s="8"/>
      <c r="G27" s="8"/>
      <c r="H27" s="8"/>
      <c r="I27" s="8"/>
      <c r="J27" s="8"/>
      <c r="K27" s="8"/>
      <c r="L27" s="8"/>
      <c r="M27" s="8"/>
      <c r="N27" s="8"/>
      <c r="O27" s="81"/>
      <c r="P27" s="81"/>
      <c r="Q27" s="8"/>
      <c r="R27" s="8"/>
      <c r="S27" s="8"/>
      <c r="T27" s="8"/>
      <c r="U27" s="8"/>
      <c r="V27" s="8"/>
      <c r="W27" s="8"/>
      <c r="X27" s="8"/>
      <c r="Y27" s="8"/>
      <c r="Z27" s="8"/>
    </row>
    <row r="28" spans="1:26" ht="15.75" customHeight="1">
      <c r="A28" s="6" t="s">
        <v>205</v>
      </c>
      <c r="B28" s="18" t="s">
        <v>206</v>
      </c>
      <c r="C28" s="8"/>
      <c r="D28" s="8"/>
      <c r="E28" s="8"/>
      <c r="F28" s="8"/>
      <c r="G28" s="8"/>
      <c r="H28" s="8"/>
      <c r="I28" s="8"/>
      <c r="J28" s="8"/>
      <c r="K28" s="8"/>
      <c r="L28" s="8"/>
      <c r="M28" s="8"/>
      <c r="N28" s="8"/>
      <c r="O28" s="8"/>
      <c r="P28" s="8"/>
      <c r="Q28" s="8"/>
      <c r="R28" s="8"/>
      <c r="S28" s="8"/>
      <c r="T28" s="8"/>
      <c r="U28" s="8"/>
      <c r="V28" s="8"/>
      <c r="W28" s="8"/>
      <c r="X28" s="8"/>
      <c r="Y28" s="8"/>
      <c r="Z28" s="8"/>
    </row>
    <row r="29" spans="1:26" ht="15.75" customHeight="1">
      <c r="A29" s="24" t="s">
        <v>207</v>
      </c>
      <c r="B29" s="19"/>
      <c r="C29" s="8"/>
      <c r="D29" s="8"/>
      <c r="E29" s="8"/>
      <c r="F29" s="8"/>
      <c r="G29" s="8"/>
      <c r="H29" s="8"/>
      <c r="I29" s="8"/>
      <c r="J29" s="8"/>
      <c r="K29" s="8"/>
      <c r="L29" s="8"/>
      <c r="M29" s="8"/>
      <c r="N29" s="8"/>
      <c r="O29" s="8"/>
      <c r="P29" s="8"/>
      <c r="Q29" s="8"/>
      <c r="R29" s="8"/>
      <c r="S29" s="8"/>
      <c r="T29" s="8"/>
      <c r="U29" s="8"/>
      <c r="V29" s="8"/>
      <c r="W29" s="8"/>
      <c r="X29" s="8"/>
      <c r="Y29" s="8"/>
      <c r="Z29" s="8"/>
    </row>
    <row r="30" spans="1:26" ht="15.75" customHeight="1">
      <c r="A30" s="8"/>
      <c r="B30" s="19"/>
      <c r="C30" s="8"/>
      <c r="D30" s="8"/>
      <c r="E30" s="8"/>
      <c r="F30" s="8"/>
      <c r="G30" s="8"/>
      <c r="H30" s="8"/>
      <c r="I30" s="8"/>
      <c r="J30" s="8"/>
      <c r="K30" s="8"/>
      <c r="L30" s="8"/>
      <c r="M30" s="8"/>
      <c r="N30" s="8"/>
      <c r="O30" s="8"/>
      <c r="P30" s="8"/>
      <c r="Q30" s="8"/>
      <c r="R30" s="8"/>
      <c r="S30" s="8"/>
      <c r="T30" s="8"/>
      <c r="U30" s="8"/>
      <c r="V30" s="8"/>
      <c r="W30" s="8"/>
      <c r="X30" s="8"/>
      <c r="Y30" s="8"/>
      <c r="Z30" s="8"/>
    </row>
    <row r="31" spans="1:26" ht="15.75" customHeight="1">
      <c r="A31" s="24" t="s">
        <v>208</v>
      </c>
      <c r="B31" s="19"/>
      <c r="C31" s="8"/>
      <c r="D31" s="8"/>
      <c r="E31" s="8"/>
      <c r="F31" s="8"/>
      <c r="G31" s="8"/>
      <c r="H31" s="8"/>
      <c r="I31" s="8"/>
      <c r="J31" s="8"/>
      <c r="K31" s="8"/>
      <c r="L31" s="8"/>
      <c r="M31" s="8"/>
      <c r="N31" s="8"/>
      <c r="O31" s="8"/>
      <c r="P31" s="8"/>
      <c r="Q31" s="8"/>
      <c r="R31" s="8"/>
      <c r="S31" s="8"/>
      <c r="T31" s="8"/>
      <c r="U31" s="8"/>
      <c r="V31" s="8"/>
      <c r="W31" s="8"/>
      <c r="X31" s="8"/>
      <c r="Y31" s="8"/>
      <c r="Z31" s="8"/>
    </row>
    <row r="32" spans="1:26" ht="15.75" customHeight="1">
      <c r="A32" s="67" t="s">
        <v>209</v>
      </c>
      <c r="B32" s="91"/>
      <c r="C32" s="8"/>
      <c r="D32" s="8"/>
      <c r="E32" s="8"/>
      <c r="F32" s="8"/>
      <c r="G32" s="8"/>
      <c r="H32" s="8"/>
      <c r="I32" s="8"/>
      <c r="J32" s="8"/>
      <c r="K32" s="8"/>
      <c r="L32" s="8"/>
      <c r="M32" s="8"/>
      <c r="N32" s="8"/>
      <c r="O32" s="8"/>
      <c r="P32" s="8"/>
      <c r="Q32" s="8"/>
      <c r="R32" s="8"/>
      <c r="S32" s="8"/>
      <c r="T32" s="8"/>
      <c r="U32" s="8"/>
      <c r="V32" s="8"/>
      <c r="W32" s="8"/>
      <c r="X32" s="8"/>
      <c r="Y32" s="8"/>
      <c r="Z32" s="8"/>
    </row>
    <row r="33" spans="1:26" ht="15.75" customHeight="1">
      <c r="A33" s="67" t="s">
        <v>210</v>
      </c>
      <c r="B33" s="91"/>
      <c r="C33" s="8"/>
      <c r="D33" s="8"/>
      <c r="E33" s="8"/>
      <c r="F33" s="8"/>
      <c r="G33" s="8"/>
      <c r="H33" s="8"/>
      <c r="I33" s="8"/>
      <c r="J33" s="8"/>
      <c r="K33" s="8"/>
      <c r="L33" s="8"/>
      <c r="M33" s="8"/>
      <c r="N33" s="8"/>
      <c r="O33" s="8"/>
      <c r="P33" s="8"/>
      <c r="Q33" s="8"/>
      <c r="R33" s="8"/>
      <c r="S33" s="8"/>
      <c r="T33" s="8"/>
      <c r="U33" s="8"/>
      <c r="V33" s="8"/>
      <c r="W33" s="8"/>
      <c r="X33" s="8"/>
      <c r="Y33" s="8"/>
      <c r="Z33" s="8"/>
    </row>
    <row r="34" spans="1:26" ht="15.75" customHeight="1">
      <c r="A34" s="67" t="s">
        <v>211</v>
      </c>
      <c r="B34" s="91"/>
      <c r="C34" s="8"/>
      <c r="D34" s="8"/>
      <c r="E34" s="8"/>
      <c r="F34" s="8"/>
      <c r="G34" s="8"/>
      <c r="H34" s="8"/>
      <c r="I34" s="8"/>
      <c r="J34" s="8"/>
      <c r="K34" s="8"/>
      <c r="L34" s="8"/>
      <c r="M34" s="8"/>
      <c r="N34" s="8"/>
      <c r="O34" s="8"/>
      <c r="P34" s="8"/>
      <c r="Q34" s="8"/>
      <c r="R34" s="8"/>
      <c r="S34" s="8"/>
      <c r="T34" s="8"/>
      <c r="U34" s="8"/>
      <c r="V34" s="8"/>
      <c r="W34" s="8"/>
      <c r="X34" s="8"/>
      <c r="Y34" s="8"/>
      <c r="Z34" s="8"/>
    </row>
    <row r="35" spans="1:26" ht="15.75" customHeight="1">
      <c r="A35" s="8"/>
      <c r="B35" s="19"/>
      <c r="C35" s="8"/>
      <c r="D35" s="8"/>
      <c r="E35" s="8"/>
      <c r="F35" s="8"/>
      <c r="G35" s="8"/>
      <c r="H35" s="8"/>
      <c r="I35" s="8"/>
      <c r="J35" s="8"/>
      <c r="K35" s="8"/>
      <c r="L35" s="8"/>
      <c r="M35" s="8"/>
      <c r="N35" s="8"/>
      <c r="O35" s="8"/>
      <c r="P35" s="8"/>
      <c r="Q35" s="8"/>
      <c r="R35" s="8"/>
      <c r="S35" s="8"/>
      <c r="T35" s="8"/>
      <c r="U35" s="8"/>
      <c r="V35" s="8"/>
      <c r="W35" s="8"/>
      <c r="X35" s="8"/>
      <c r="Y35" s="8"/>
      <c r="Z35" s="8"/>
    </row>
    <row r="36" spans="1:26" ht="15.75" customHeight="1">
      <c r="A36" s="67" t="s">
        <v>212</v>
      </c>
      <c r="B36" s="18"/>
      <c r="C36" s="8"/>
      <c r="D36" s="8"/>
      <c r="E36" s="8"/>
      <c r="F36" s="8"/>
      <c r="G36" s="8"/>
      <c r="H36" s="8"/>
      <c r="I36" s="8"/>
      <c r="J36" s="8"/>
      <c r="K36" s="8"/>
      <c r="L36" s="8"/>
      <c r="M36" s="8"/>
      <c r="N36" s="8"/>
      <c r="O36" s="8"/>
      <c r="P36" s="8"/>
      <c r="Q36" s="8"/>
      <c r="R36" s="8"/>
      <c r="S36" s="8"/>
      <c r="T36" s="8"/>
      <c r="U36" s="8"/>
      <c r="V36" s="8"/>
      <c r="W36" s="8"/>
      <c r="X36" s="8"/>
      <c r="Y36" s="8"/>
      <c r="Z36" s="8"/>
    </row>
    <row r="37" spans="1:26" ht="15.75" customHeight="1">
      <c r="A37" s="92" t="s">
        <v>213</v>
      </c>
      <c r="B37" s="18"/>
      <c r="C37" s="8"/>
      <c r="D37" s="8"/>
      <c r="E37" s="8"/>
      <c r="F37" s="8"/>
      <c r="G37" s="8"/>
      <c r="H37" s="8"/>
      <c r="I37" s="8"/>
      <c r="J37" s="8"/>
      <c r="K37" s="8"/>
      <c r="L37" s="8"/>
      <c r="M37" s="8"/>
      <c r="N37" s="8"/>
      <c r="O37" s="8"/>
      <c r="P37" s="8"/>
      <c r="Q37" s="8"/>
      <c r="R37" s="8"/>
      <c r="S37" s="8"/>
      <c r="T37" s="8"/>
      <c r="U37" s="8"/>
      <c r="V37" s="8"/>
      <c r="W37" s="8"/>
      <c r="X37" s="8"/>
      <c r="Y37" s="8"/>
      <c r="Z37" s="8"/>
    </row>
    <row r="38" spans="1:26" ht="15.75" customHeight="1">
      <c r="A38" s="92" t="s">
        <v>214</v>
      </c>
      <c r="B38" s="18"/>
      <c r="C38" s="8"/>
      <c r="D38" s="8"/>
      <c r="E38" s="8"/>
      <c r="F38" s="8"/>
      <c r="G38" s="8"/>
      <c r="H38" s="8"/>
      <c r="I38" s="8"/>
      <c r="J38" s="8"/>
      <c r="K38" s="8"/>
      <c r="L38" s="8"/>
      <c r="M38" s="8"/>
      <c r="N38" s="8"/>
      <c r="O38" s="8"/>
      <c r="P38" s="8"/>
      <c r="Q38" s="8"/>
      <c r="R38" s="8"/>
      <c r="S38" s="8"/>
      <c r="T38" s="8"/>
      <c r="U38" s="8"/>
      <c r="V38" s="8"/>
      <c r="W38" s="8"/>
      <c r="X38" s="8"/>
      <c r="Y38" s="8"/>
      <c r="Z38" s="8"/>
    </row>
    <row r="39" spans="1:26" ht="15.75" customHeight="1">
      <c r="A39" s="8"/>
      <c r="B39" s="8"/>
      <c r="C39" s="8"/>
      <c r="D39" s="8"/>
      <c r="E39" s="8"/>
      <c r="F39" s="8"/>
      <c r="G39" s="8"/>
      <c r="H39" s="8"/>
      <c r="I39" s="8"/>
      <c r="J39" s="8"/>
      <c r="K39" s="8"/>
      <c r="L39" s="8"/>
      <c r="M39" s="8"/>
      <c r="N39" s="8"/>
      <c r="O39" s="8"/>
      <c r="P39" s="8"/>
      <c r="Q39" s="8"/>
      <c r="R39" s="8"/>
      <c r="S39" s="8"/>
      <c r="T39" s="8"/>
      <c r="U39" s="8"/>
      <c r="V39" s="8"/>
      <c r="W39" s="8"/>
      <c r="X39" s="8"/>
      <c r="Y39" s="8"/>
      <c r="Z39" s="8"/>
    </row>
    <row r="40" spans="1:26" ht="15.75" customHeight="1">
      <c r="A40" s="8"/>
      <c r="B40" s="8"/>
      <c r="C40" s="8"/>
      <c r="D40" s="8"/>
      <c r="E40" s="8"/>
      <c r="F40" s="8"/>
      <c r="G40" s="8"/>
      <c r="H40" s="8"/>
      <c r="I40" s="8"/>
      <c r="J40" s="8"/>
      <c r="K40" s="8"/>
      <c r="L40" s="8"/>
      <c r="M40" s="8"/>
      <c r="N40" s="8"/>
      <c r="O40" s="8"/>
      <c r="P40" s="8"/>
      <c r="Q40" s="8"/>
      <c r="R40" s="8"/>
      <c r="S40" s="8"/>
      <c r="T40" s="8"/>
      <c r="U40" s="8"/>
      <c r="V40" s="8"/>
      <c r="W40" s="8"/>
      <c r="X40" s="8"/>
      <c r="Y40" s="8"/>
      <c r="Z40" s="8"/>
    </row>
    <row r="41" spans="1:26" ht="15.75" customHeight="1">
      <c r="A41" s="8"/>
      <c r="B41" s="8"/>
      <c r="C41" s="8"/>
      <c r="D41" s="8"/>
      <c r="E41" s="8"/>
      <c r="F41" s="8"/>
      <c r="G41" s="8"/>
      <c r="H41" s="8"/>
      <c r="I41" s="8"/>
      <c r="J41" s="8"/>
      <c r="K41" s="8"/>
      <c r="L41" s="8"/>
      <c r="M41" s="8"/>
      <c r="N41" s="8"/>
      <c r="O41" s="8"/>
      <c r="P41" s="8"/>
      <c r="Q41" s="8"/>
      <c r="R41" s="8"/>
      <c r="S41" s="8"/>
      <c r="T41" s="8"/>
      <c r="U41" s="8"/>
      <c r="V41" s="8"/>
      <c r="W41" s="8"/>
      <c r="X41" s="8"/>
      <c r="Y41" s="8"/>
      <c r="Z41" s="8"/>
    </row>
    <row r="42" spans="1:26" ht="15.75" customHeight="1">
      <c r="A42" s="9" t="s">
        <v>215</v>
      </c>
      <c r="B42" s="8"/>
      <c r="C42" s="8"/>
      <c r="D42" s="8"/>
      <c r="E42" s="8"/>
      <c r="F42" s="8"/>
      <c r="G42" s="8"/>
      <c r="H42" s="8"/>
      <c r="I42" s="8"/>
      <c r="J42" s="8"/>
      <c r="K42" s="8"/>
      <c r="L42" s="8"/>
      <c r="M42" s="8"/>
      <c r="N42" s="8"/>
      <c r="O42" s="8"/>
      <c r="P42" s="8"/>
      <c r="Q42" s="8"/>
      <c r="R42" s="8"/>
      <c r="S42" s="8"/>
      <c r="T42" s="8"/>
      <c r="U42" s="8"/>
      <c r="V42" s="8"/>
      <c r="W42" s="8"/>
      <c r="X42" s="8"/>
      <c r="Y42" s="8"/>
      <c r="Z42" s="8"/>
    </row>
    <row r="43" spans="1:26" ht="15.75" customHeight="1">
      <c r="A43" s="8"/>
      <c r="B43" s="8"/>
      <c r="C43" s="8"/>
      <c r="D43" s="8"/>
      <c r="E43" s="8"/>
      <c r="F43" s="8"/>
      <c r="G43" s="8"/>
      <c r="H43" s="8"/>
      <c r="I43" s="8"/>
      <c r="J43" s="8"/>
      <c r="K43" s="8"/>
      <c r="L43" s="8"/>
      <c r="M43" s="8"/>
      <c r="N43" s="8"/>
      <c r="O43" s="8"/>
      <c r="P43" s="8"/>
      <c r="Q43" s="8"/>
      <c r="R43" s="8"/>
      <c r="S43" s="8"/>
      <c r="T43" s="8"/>
      <c r="U43" s="8"/>
      <c r="V43" s="8"/>
      <c r="W43" s="8"/>
      <c r="X43" s="8"/>
      <c r="Y43" s="8"/>
      <c r="Z43" s="8"/>
    </row>
    <row r="44" spans="1:26" ht="15.75" customHeight="1">
      <c r="A44" s="8" t="s">
        <v>216</v>
      </c>
      <c r="B44" s="8"/>
      <c r="C44" s="8"/>
      <c r="D44" s="8"/>
      <c r="E44" s="8"/>
      <c r="F44" s="8"/>
      <c r="G44" s="8"/>
      <c r="H44" s="8"/>
      <c r="I44" s="8"/>
      <c r="J44" s="8"/>
      <c r="K44" s="8"/>
      <c r="L44" s="8"/>
      <c r="M44" s="8"/>
      <c r="N44" s="8"/>
      <c r="O44" s="8"/>
      <c r="P44" s="8"/>
      <c r="Q44" s="8"/>
      <c r="R44" s="8"/>
      <c r="S44" s="8"/>
      <c r="T44" s="8"/>
      <c r="U44" s="8"/>
      <c r="V44" s="8"/>
      <c r="W44" s="8"/>
      <c r="X44" s="8"/>
      <c r="Y44" s="8"/>
      <c r="Z44" s="8"/>
    </row>
    <row r="45" spans="1:26" ht="15.75" customHeight="1">
      <c r="A45" s="28" t="s">
        <v>217</v>
      </c>
      <c r="B45" s="8"/>
      <c r="C45" s="8"/>
      <c r="D45" s="8"/>
      <c r="E45" s="8"/>
      <c r="F45" s="8"/>
      <c r="G45" s="8"/>
      <c r="H45" s="8"/>
      <c r="I45" s="8"/>
      <c r="J45" s="8"/>
      <c r="K45" s="8"/>
      <c r="L45" s="8"/>
      <c r="M45" s="8"/>
      <c r="N45" s="8"/>
      <c r="O45" s="8"/>
      <c r="P45" s="8"/>
      <c r="Q45" s="8"/>
      <c r="R45" s="8"/>
      <c r="S45" s="8"/>
      <c r="T45" s="8"/>
      <c r="U45" s="8"/>
      <c r="V45" s="8"/>
      <c r="W45" s="8"/>
      <c r="X45" s="8"/>
      <c r="Y45" s="8"/>
      <c r="Z45" s="8"/>
    </row>
    <row r="46" spans="1:26" ht="15.75" customHeight="1">
      <c r="A46" s="10"/>
      <c r="B46" s="8"/>
      <c r="C46" s="8"/>
      <c r="D46" s="8"/>
      <c r="E46" s="8"/>
      <c r="F46" s="8"/>
      <c r="G46" s="8"/>
      <c r="H46" s="8"/>
      <c r="I46" s="8"/>
      <c r="J46" s="8"/>
      <c r="K46" s="8"/>
      <c r="L46" s="8"/>
      <c r="M46" s="8"/>
      <c r="N46" s="8"/>
      <c r="O46" s="8"/>
      <c r="P46" s="8"/>
      <c r="Q46" s="8"/>
      <c r="R46" s="8"/>
      <c r="S46" s="8"/>
      <c r="T46" s="8"/>
      <c r="U46" s="8"/>
      <c r="V46" s="8"/>
      <c r="W46" s="8"/>
      <c r="X46" s="8"/>
      <c r="Y46" s="8"/>
      <c r="Z46" s="8"/>
    </row>
    <row r="47" spans="1:26" ht="15.75" customHeight="1">
      <c r="A47" s="10"/>
      <c r="B47" s="8"/>
      <c r="C47" s="8"/>
      <c r="D47" s="8"/>
      <c r="E47" s="8"/>
      <c r="F47" s="8"/>
      <c r="G47" s="8"/>
      <c r="H47" s="8"/>
      <c r="I47" s="8"/>
      <c r="J47" s="8"/>
      <c r="K47" s="8"/>
      <c r="L47" s="8"/>
      <c r="M47" s="8"/>
      <c r="N47" s="8"/>
      <c r="O47" s="8"/>
      <c r="P47" s="8"/>
      <c r="Q47" s="8"/>
      <c r="R47" s="8"/>
      <c r="S47" s="8"/>
      <c r="T47" s="8"/>
      <c r="U47" s="8"/>
      <c r="V47" s="8"/>
      <c r="W47" s="8"/>
      <c r="X47" s="8"/>
      <c r="Y47" s="8"/>
      <c r="Z47" s="8"/>
    </row>
    <row r="48" spans="1:26" ht="15.75" customHeight="1">
      <c r="A48" s="10"/>
      <c r="B48" s="8"/>
      <c r="C48" s="8"/>
      <c r="D48" s="8"/>
      <c r="E48" s="8"/>
      <c r="F48" s="8"/>
      <c r="G48" s="8"/>
      <c r="H48" s="8"/>
      <c r="I48" s="8"/>
      <c r="J48" s="8"/>
      <c r="K48" s="8"/>
      <c r="L48" s="8"/>
      <c r="M48" s="8"/>
      <c r="N48" s="8"/>
      <c r="O48" s="8"/>
      <c r="P48" s="8"/>
      <c r="Q48" s="8"/>
      <c r="R48" s="8"/>
      <c r="S48" s="8"/>
      <c r="T48" s="8"/>
      <c r="U48" s="8"/>
      <c r="V48" s="8"/>
      <c r="W48" s="8"/>
      <c r="X48" s="8"/>
      <c r="Y48" s="8"/>
      <c r="Z48" s="8"/>
    </row>
    <row r="49" spans="1:26" ht="15.75" customHeight="1">
      <c r="A49" s="8"/>
      <c r="B49" s="8"/>
      <c r="C49" s="8"/>
      <c r="D49" s="8"/>
      <c r="E49" s="8"/>
      <c r="F49" s="8"/>
      <c r="G49" s="8"/>
      <c r="H49" s="8"/>
      <c r="I49" s="8"/>
      <c r="J49" s="8"/>
      <c r="K49" s="8"/>
      <c r="L49" s="8"/>
      <c r="M49" s="8"/>
      <c r="N49" s="8"/>
      <c r="O49" s="8"/>
      <c r="P49" s="8"/>
      <c r="Q49" s="8"/>
      <c r="R49" s="8"/>
      <c r="S49" s="8"/>
      <c r="T49" s="8"/>
      <c r="U49" s="8"/>
      <c r="V49" s="8"/>
      <c r="W49" s="8"/>
      <c r="X49" s="8"/>
      <c r="Y49" s="8"/>
      <c r="Z49" s="8"/>
    </row>
    <row r="50" spans="1:26" ht="15.75" customHeight="1">
      <c r="A50" s="9" t="s">
        <v>218</v>
      </c>
      <c r="B50" s="8"/>
      <c r="C50" s="8"/>
      <c r="D50" s="8"/>
      <c r="E50" s="8"/>
      <c r="F50" s="8"/>
      <c r="G50" s="8"/>
      <c r="H50" s="8"/>
      <c r="I50" s="8"/>
      <c r="J50" s="8"/>
      <c r="K50" s="8"/>
      <c r="L50" s="8"/>
      <c r="M50" s="8"/>
      <c r="N50" s="8"/>
      <c r="O50" s="8"/>
      <c r="P50" s="8"/>
      <c r="Q50" s="8"/>
      <c r="R50" s="8"/>
      <c r="S50" s="8"/>
      <c r="T50" s="8"/>
      <c r="U50" s="8"/>
      <c r="V50" s="8"/>
      <c r="W50" s="8"/>
      <c r="X50" s="8"/>
      <c r="Y50" s="8"/>
      <c r="Z50" s="8"/>
    </row>
    <row r="51" spans="1:26" ht="15.75" customHeight="1">
      <c r="A51" s="8"/>
      <c r="B51" s="8"/>
      <c r="C51" s="8"/>
      <c r="D51" s="8"/>
      <c r="E51" s="8"/>
      <c r="F51" s="8"/>
      <c r="G51" s="8"/>
      <c r="H51" s="8"/>
      <c r="I51" s="8"/>
      <c r="J51" s="8"/>
      <c r="K51" s="8"/>
      <c r="L51" s="8"/>
      <c r="M51" s="8"/>
      <c r="N51" s="8"/>
      <c r="O51" s="8"/>
      <c r="P51" s="8"/>
      <c r="Q51" s="8"/>
      <c r="R51" s="8"/>
      <c r="S51" s="8"/>
      <c r="T51" s="8"/>
      <c r="U51" s="8"/>
      <c r="V51" s="8"/>
      <c r="W51" s="8"/>
      <c r="X51" s="8"/>
      <c r="Y51" s="8"/>
      <c r="Z51" s="8"/>
    </row>
    <row r="52" spans="1:26" ht="36" customHeight="1">
      <c r="A52" s="198" t="s">
        <v>219</v>
      </c>
      <c r="B52" s="197"/>
      <c r="C52" s="197"/>
      <c r="D52" s="197"/>
      <c r="E52" s="197"/>
      <c r="F52" s="8"/>
      <c r="G52" s="8"/>
      <c r="H52" s="8"/>
      <c r="I52" s="8"/>
      <c r="J52" s="8"/>
      <c r="K52" s="8"/>
      <c r="L52" s="8"/>
      <c r="M52" s="8"/>
      <c r="N52" s="8"/>
      <c r="O52" s="8"/>
      <c r="P52" s="8"/>
      <c r="Q52" s="8"/>
      <c r="R52" s="8"/>
      <c r="S52" s="8"/>
      <c r="T52" s="8"/>
      <c r="U52" s="8"/>
      <c r="V52" s="8"/>
      <c r="W52" s="8"/>
      <c r="X52" s="8"/>
      <c r="Y52" s="8"/>
      <c r="Z52" s="8"/>
    </row>
    <row r="53" spans="1:26" ht="15.75" customHeight="1">
      <c r="A53" s="28" t="s">
        <v>220</v>
      </c>
      <c r="B53" s="8"/>
      <c r="C53" s="8"/>
      <c r="D53" s="8"/>
      <c r="E53" s="8"/>
      <c r="F53" s="8"/>
      <c r="G53" s="8"/>
      <c r="H53" s="8"/>
      <c r="I53" s="8"/>
      <c r="J53" s="8"/>
      <c r="K53" s="8"/>
      <c r="L53" s="8"/>
      <c r="M53" s="8"/>
      <c r="N53" s="8"/>
      <c r="O53" s="8"/>
      <c r="P53" s="8"/>
      <c r="Q53" s="8"/>
      <c r="R53" s="8"/>
      <c r="S53" s="8"/>
      <c r="T53" s="8"/>
      <c r="U53" s="8"/>
      <c r="V53" s="8"/>
      <c r="W53" s="8"/>
      <c r="X53" s="8"/>
      <c r="Y53" s="8"/>
      <c r="Z53" s="8"/>
    </row>
    <row r="54" spans="1:26" ht="15.75" customHeight="1">
      <c r="A54" s="8"/>
      <c r="B54" s="8"/>
      <c r="C54" s="8"/>
      <c r="D54" s="8"/>
      <c r="E54" s="8"/>
      <c r="F54" s="8"/>
      <c r="G54" s="8"/>
      <c r="H54" s="8"/>
      <c r="I54" s="8"/>
      <c r="J54" s="8"/>
      <c r="K54" s="8"/>
      <c r="L54" s="8"/>
      <c r="M54" s="8"/>
      <c r="N54" s="8"/>
      <c r="O54" s="8"/>
      <c r="P54" s="8"/>
      <c r="Q54" s="8"/>
      <c r="R54" s="8"/>
      <c r="S54" s="8"/>
      <c r="T54" s="8"/>
      <c r="U54" s="8"/>
      <c r="V54" s="8"/>
      <c r="W54" s="8"/>
      <c r="X54" s="8"/>
      <c r="Y54" s="8"/>
      <c r="Z54" s="8"/>
    </row>
    <row r="55" spans="1:26" ht="15.75" customHeight="1">
      <c r="A55" s="93" t="s">
        <v>221</v>
      </c>
      <c r="B55" s="8"/>
      <c r="C55" s="8"/>
      <c r="D55" s="8"/>
      <c r="E55" s="8"/>
      <c r="F55" s="8"/>
      <c r="G55" s="8"/>
      <c r="H55" s="8"/>
      <c r="I55" s="8"/>
      <c r="J55" s="8"/>
      <c r="K55" s="8"/>
      <c r="L55" s="8"/>
      <c r="M55" s="8"/>
      <c r="N55" s="8"/>
      <c r="O55" s="8"/>
      <c r="P55" s="8"/>
      <c r="Q55" s="8"/>
      <c r="R55" s="8"/>
      <c r="S55" s="8"/>
      <c r="T55" s="8"/>
      <c r="U55" s="8"/>
      <c r="V55" s="8"/>
      <c r="W55" s="8"/>
      <c r="X55" s="8"/>
      <c r="Y55" s="8"/>
      <c r="Z55" s="8"/>
    </row>
    <row r="56" spans="1:26" ht="15.75" customHeight="1">
      <c r="A56" s="8"/>
      <c r="B56" s="8"/>
      <c r="C56" s="8"/>
      <c r="D56" s="8"/>
      <c r="E56" s="8"/>
      <c r="F56" s="8"/>
      <c r="G56" s="8"/>
      <c r="H56" s="8"/>
      <c r="I56" s="8"/>
      <c r="J56" s="8"/>
      <c r="K56" s="8"/>
      <c r="L56" s="8"/>
      <c r="M56" s="8"/>
      <c r="N56" s="8"/>
      <c r="O56" s="8"/>
      <c r="P56" s="8"/>
      <c r="Q56" s="8"/>
      <c r="R56" s="8"/>
      <c r="S56" s="8"/>
      <c r="T56" s="8"/>
      <c r="U56" s="8"/>
      <c r="V56" s="8"/>
      <c r="W56" s="8"/>
      <c r="X56" s="8"/>
      <c r="Y56" s="8"/>
      <c r="Z56" s="8"/>
    </row>
    <row r="57" spans="1:26" ht="45.75" customHeight="1">
      <c r="A57" s="198" t="s">
        <v>222</v>
      </c>
      <c r="B57" s="197"/>
      <c r="C57" s="197"/>
      <c r="D57" s="197"/>
      <c r="E57" s="197"/>
      <c r="F57" s="8"/>
      <c r="G57" s="8"/>
      <c r="H57" s="8"/>
      <c r="I57" s="8"/>
      <c r="J57" s="8"/>
      <c r="K57" s="8"/>
      <c r="L57" s="8"/>
      <c r="M57" s="8"/>
      <c r="N57" s="8"/>
      <c r="O57" s="8"/>
      <c r="P57" s="8"/>
      <c r="Q57" s="8"/>
      <c r="R57" s="8"/>
      <c r="S57" s="8"/>
      <c r="T57" s="8"/>
      <c r="U57" s="8"/>
      <c r="V57" s="8"/>
      <c r="W57" s="8"/>
      <c r="X57" s="8"/>
      <c r="Y57" s="8"/>
      <c r="Z57" s="8"/>
    </row>
    <row r="58" spans="1:26" ht="15.75" customHeight="1">
      <c r="A58" s="8"/>
      <c r="B58" s="94" t="s">
        <v>223</v>
      </c>
      <c r="C58" s="94" t="s">
        <v>224</v>
      </c>
      <c r="D58" s="8"/>
      <c r="E58" s="8"/>
      <c r="F58" s="8"/>
      <c r="G58" s="8"/>
      <c r="H58" s="8"/>
      <c r="I58" s="8"/>
      <c r="J58" s="8"/>
      <c r="K58" s="8"/>
      <c r="L58" s="8"/>
      <c r="M58" s="8"/>
      <c r="N58" s="8"/>
      <c r="O58" s="8"/>
      <c r="P58" s="8"/>
      <c r="Q58" s="8"/>
      <c r="R58" s="8"/>
      <c r="S58" s="8"/>
      <c r="T58" s="8"/>
      <c r="U58" s="8"/>
      <c r="V58" s="8"/>
      <c r="W58" s="8"/>
      <c r="X58" s="8"/>
      <c r="Y58" s="8"/>
      <c r="Z58" s="8"/>
    </row>
    <row r="59" spans="1:26" ht="15.75" customHeight="1">
      <c r="A59" s="38" t="s">
        <v>225</v>
      </c>
      <c r="B59" s="90"/>
      <c r="C59" s="90"/>
      <c r="D59" s="8"/>
      <c r="E59" s="8"/>
      <c r="F59" s="8"/>
      <c r="G59" s="8"/>
      <c r="H59" s="8"/>
      <c r="I59" s="8"/>
      <c r="J59" s="8"/>
      <c r="K59" s="8"/>
      <c r="L59" s="8"/>
      <c r="M59" s="8"/>
      <c r="N59" s="8"/>
      <c r="O59" s="8"/>
      <c r="P59" s="8"/>
      <c r="Q59" s="8"/>
      <c r="R59" s="8"/>
      <c r="S59" s="8"/>
      <c r="T59" s="8"/>
      <c r="U59" s="8"/>
      <c r="V59" s="8"/>
      <c r="W59" s="8"/>
      <c r="X59" s="8"/>
      <c r="Y59" s="8"/>
      <c r="Z59" s="8"/>
    </row>
    <row r="60" spans="1:26" ht="15.75" customHeight="1">
      <c r="A60" s="38" t="s">
        <v>226</v>
      </c>
      <c r="B60" s="90"/>
      <c r="C60" s="90">
        <v>4</v>
      </c>
      <c r="D60" s="8"/>
      <c r="E60" s="8"/>
      <c r="F60" s="8"/>
      <c r="G60" s="8"/>
      <c r="H60" s="8"/>
      <c r="I60" s="8"/>
      <c r="J60" s="8"/>
      <c r="K60" s="8"/>
      <c r="L60" s="8"/>
      <c r="M60" s="8"/>
      <c r="N60" s="8"/>
      <c r="O60" s="8"/>
      <c r="P60" s="8"/>
      <c r="Q60" s="8"/>
      <c r="R60" s="8"/>
      <c r="S60" s="8"/>
      <c r="T60" s="8"/>
      <c r="U60" s="8"/>
      <c r="V60" s="8"/>
      <c r="W60" s="8"/>
      <c r="X60" s="8"/>
      <c r="Y60" s="8"/>
      <c r="Z60" s="8"/>
    </row>
    <row r="61" spans="1:26" ht="15.75" customHeight="1">
      <c r="A61" s="38" t="s">
        <v>227</v>
      </c>
      <c r="B61" s="90"/>
      <c r="C61" s="90">
        <v>3</v>
      </c>
      <c r="D61" s="8"/>
      <c r="E61" s="8"/>
      <c r="F61" s="8"/>
      <c r="G61" s="8"/>
      <c r="H61" s="8"/>
      <c r="I61" s="8"/>
      <c r="J61" s="8"/>
      <c r="K61" s="8"/>
      <c r="L61" s="8"/>
      <c r="M61" s="8"/>
      <c r="N61" s="8"/>
      <c r="O61" s="8"/>
      <c r="P61" s="8"/>
      <c r="Q61" s="8"/>
      <c r="R61" s="8"/>
      <c r="S61" s="8"/>
      <c r="T61" s="8"/>
      <c r="U61" s="8"/>
      <c r="V61" s="8"/>
      <c r="W61" s="8"/>
      <c r="X61" s="8"/>
      <c r="Y61" s="8"/>
      <c r="Z61" s="8"/>
    </row>
    <row r="62" spans="1:26" ht="15.75" customHeight="1">
      <c r="A62" s="38" t="s">
        <v>228</v>
      </c>
      <c r="B62" s="90"/>
      <c r="C62" s="90">
        <v>3</v>
      </c>
      <c r="D62" s="8"/>
      <c r="E62" s="8"/>
      <c r="F62" s="8"/>
      <c r="G62" s="8"/>
      <c r="H62" s="8"/>
      <c r="I62" s="8"/>
      <c r="J62" s="8"/>
      <c r="K62" s="8"/>
      <c r="L62" s="8"/>
      <c r="M62" s="8"/>
      <c r="N62" s="8"/>
      <c r="O62" s="8"/>
      <c r="P62" s="8"/>
      <c r="Q62" s="8"/>
      <c r="R62" s="8"/>
      <c r="S62" s="8"/>
      <c r="T62" s="8"/>
      <c r="U62" s="8"/>
      <c r="V62" s="8"/>
      <c r="W62" s="8"/>
      <c r="X62" s="8"/>
      <c r="Y62" s="8"/>
      <c r="Z62" s="8"/>
    </row>
    <row r="63" spans="1:26" ht="15.75" customHeight="1">
      <c r="A63" s="38" t="s">
        <v>229</v>
      </c>
      <c r="B63" s="90"/>
      <c r="C63" s="90"/>
      <c r="D63" s="8"/>
      <c r="E63" s="8"/>
      <c r="F63" s="8"/>
      <c r="G63" s="8"/>
      <c r="H63" s="8"/>
      <c r="I63" s="8"/>
      <c r="J63" s="8"/>
      <c r="K63" s="8"/>
      <c r="L63" s="8"/>
      <c r="M63" s="8"/>
      <c r="N63" s="8"/>
      <c r="O63" s="8"/>
      <c r="P63" s="8"/>
      <c r="Q63" s="8"/>
      <c r="R63" s="8"/>
      <c r="S63" s="8"/>
      <c r="T63" s="8"/>
      <c r="U63" s="8"/>
      <c r="V63" s="8"/>
      <c r="W63" s="8"/>
      <c r="X63" s="8"/>
      <c r="Y63" s="8"/>
      <c r="Z63" s="8"/>
    </row>
    <row r="64" spans="1:26" ht="15.75" customHeight="1">
      <c r="A64" s="38" t="s">
        <v>230</v>
      </c>
      <c r="B64" s="90"/>
      <c r="C64" s="90">
        <v>2</v>
      </c>
      <c r="D64" s="8"/>
      <c r="E64" s="8"/>
      <c r="F64" s="8"/>
      <c r="G64" s="8"/>
      <c r="H64" s="8"/>
      <c r="I64" s="8"/>
      <c r="J64" s="8"/>
      <c r="K64" s="8"/>
      <c r="L64" s="8"/>
      <c r="M64" s="8"/>
      <c r="N64" s="8"/>
      <c r="O64" s="8"/>
      <c r="P64" s="8"/>
      <c r="Q64" s="8"/>
      <c r="R64" s="8"/>
      <c r="S64" s="8"/>
      <c r="T64" s="8"/>
      <c r="U64" s="8"/>
      <c r="V64" s="8"/>
      <c r="W64" s="8"/>
      <c r="X64" s="8"/>
      <c r="Y64" s="8"/>
      <c r="Z64" s="8"/>
    </row>
    <row r="65" spans="1:26" ht="15.75" customHeight="1">
      <c r="A65" s="38" t="s">
        <v>231</v>
      </c>
      <c r="B65" s="90"/>
      <c r="C65" s="90">
        <v>3</v>
      </c>
      <c r="D65" s="8"/>
      <c r="E65" s="8"/>
      <c r="F65" s="8"/>
      <c r="G65" s="8"/>
      <c r="H65" s="8"/>
      <c r="I65" s="8"/>
      <c r="J65" s="8"/>
      <c r="K65" s="8"/>
      <c r="L65" s="8"/>
      <c r="M65" s="8"/>
      <c r="N65" s="8"/>
      <c r="O65" s="8"/>
      <c r="P65" s="8"/>
      <c r="Q65" s="8"/>
      <c r="R65" s="8"/>
      <c r="S65" s="8"/>
      <c r="T65" s="8"/>
      <c r="U65" s="8"/>
      <c r="V65" s="8"/>
      <c r="W65" s="8"/>
      <c r="X65" s="8"/>
      <c r="Y65" s="8"/>
      <c r="Z65" s="8"/>
    </row>
    <row r="66" spans="1:26" ht="15.75" customHeight="1">
      <c r="A66" s="38" t="s">
        <v>232</v>
      </c>
      <c r="B66" s="90"/>
      <c r="C66" s="90">
        <v>2</v>
      </c>
      <c r="D66" s="8"/>
      <c r="E66" s="8"/>
      <c r="F66" s="8"/>
      <c r="G66" s="8"/>
      <c r="H66" s="8"/>
      <c r="I66" s="8"/>
      <c r="J66" s="8"/>
      <c r="K66" s="8"/>
      <c r="L66" s="8"/>
      <c r="M66" s="8"/>
      <c r="N66" s="8"/>
      <c r="O66" s="8"/>
      <c r="P66" s="8"/>
      <c r="Q66" s="8"/>
      <c r="R66" s="8"/>
      <c r="S66" s="8"/>
      <c r="T66" s="8"/>
      <c r="U66" s="8"/>
      <c r="V66" s="8"/>
      <c r="W66" s="8"/>
      <c r="X66" s="8"/>
      <c r="Y66" s="8"/>
      <c r="Z66" s="8"/>
    </row>
    <row r="67" spans="1:26" ht="15.75" customHeight="1">
      <c r="A67" s="38" t="s">
        <v>233</v>
      </c>
      <c r="B67" s="90"/>
      <c r="C67" s="90">
        <v>1</v>
      </c>
      <c r="D67" s="8"/>
      <c r="E67" s="8"/>
      <c r="F67" s="8"/>
      <c r="G67" s="8"/>
      <c r="H67" s="8"/>
      <c r="I67" s="8"/>
      <c r="J67" s="8"/>
      <c r="K67" s="8"/>
      <c r="L67" s="8"/>
      <c r="M67" s="8"/>
      <c r="N67" s="8"/>
      <c r="O67" s="8"/>
      <c r="P67" s="8"/>
      <c r="Q67" s="8"/>
      <c r="R67" s="8"/>
      <c r="S67" s="8"/>
      <c r="T67" s="8"/>
      <c r="U67" s="8"/>
      <c r="V67" s="8"/>
      <c r="W67" s="8"/>
      <c r="X67" s="8"/>
      <c r="Y67" s="8"/>
      <c r="Z67" s="8"/>
    </row>
    <row r="68" spans="1:26" ht="15.75" customHeight="1">
      <c r="A68" s="38" t="s">
        <v>234</v>
      </c>
      <c r="B68" s="90"/>
      <c r="C68" s="90">
        <v>1</v>
      </c>
      <c r="D68" s="8"/>
      <c r="E68" s="8"/>
      <c r="F68" s="8"/>
      <c r="G68" s="8"/>
      <c r="H68" s="8"/>
      <c r="I68" s="8"/>
      <c r="J68" s="8"/>
      <c r="K68" s="8"/>
      <c r="L68" s="8"/>
      <c r="M68" s="8"/>
      <c r="N68" s="8"/>
      <c r="O68" s="8"/>
      <c r="P68" s="8"/>
      <c r="Q68" s="8"/>
      <c r="R68" s="8"/>
      <c r="S68" s="8"/>
      <c r="T68" s="8"/>
      <c r="U68" s="8"/>
      <c r="V68" s="8"/>
      <c r="W68" s="8"/>
      <c r="X68" s="8"/>
      <c r="Y68" s="8"/>
      <c r="Z68" s="8"/>
    </row>
    <row r="69" spans="1:26" ht="19.5" customHeight="1">
      <c r="A69" s="38" t="s">
        <v>235</v>
      </c>
      <c r="B69" s="90"/>
      <c r="C69" s="90"/>
      <c r="D69" s="8"/>
      <c r="E69" s="8"/>
      <c r="F69" s="8"/>
      <c r="G69" s="8"/>
      <c r="H69" s="8"/>
      <c r="I69" s="8"/>
      <c r="J69" s="8"/>
      <c r="K69" s="8"/>
      <c r="L69" s="8"/>
      <c r="M69" s="8"/>
      <c r="N69" s="8"/>
      <c r="O69" s="8"/>
      <c r="P69" s="8"/>
      <c r="Q69" s="8"/>
      <c r="R69" s="8"/>
      <c r="S69" s="8"/>
      <c r="T69" s="8"/>
      <c r="U69" s="8"/>
      <c r="V69" s="8"/>
      <c r="W69" s="8"/>
      <c r="X69" s="8"/>
      <c r="Y69" s="8"/>
      <c r="Z69" s="8"/>
    </row>
    <row r="70" spans="1:26" ht="16.5" customHeight="1">
      <c r="A70" s="8"/>
      <c r="B70" s="95"/>
      <c r="C70" s="95"/>
      <c r="D70" s="8"/>
      <c r="E70" s="8"/>
      <c r="F70" s="8"/>
      <c r="G70" s="8"/>
      <c r="H70" s="8"/>
      <c r="I70" s="8"/>
      <c r="J70" s="8"/>
      <c r="K70" s="8"/>
      <c r="L70" s="8"/>
      <c r="M70" s="8"/>
      <c r="N70" s="8"/>
      <c r="O70" s="8"/>
      <c r="P70" s="8"/>
      <c r="Q70" s="8"/>
      <c r="R70" s="8"/>
      <c r="S70" s="8"/>
      <c r="T70" s="8"/>
      <c r="U70" s="8"/>
      <c r="V70" s="8"/>
      <c r="W70" s="8"/>
      <c r="X70" s="8"/>
      <c r="Y70" s="8"/>
      <c r="Z70" s="8"/>
    </row>
    <row r="71" spans="1:26" ht="15.75" customHeight="1">
      <c r="A71" s="13" t="s">
        <v>236</v>
      </c>
      <c r="B71" s="8"/>
      <c r="C71" s="8"/>
      <c r="D71" s="8"/>
      <c r="E71" s="8"/>
      <c r="F71" s="8"/>
      <c r="G71" s="8"/>
      <c r="H71" s="8"/>
      <c r="I71" s="8"/>
      <c r="J71" s="8"/>
      <c r="K71" s="8"/>
      <c r="L71" s="8"/>
      <c r="M71" s="8"/>
      <c r="N71" s="8"/>
      <c r="O71" s="8"/>
      <c r="P71" s="8"/>
      <c r="Q71" s="8"/>
      <c r="R71" s="8"/>
      <c r="S71" s="8"/>
      <c r="T71" s="8"/>
      <c r="U71" s="8"/>
      <c r="V71" s="8"/>
      <c r="W71" s="8"/>
      <c r="X71" s="8"/>
      <c r="Y71" s="8"/>
      <c r="Z71" s="8"/>
    </row>
    <row r="72" spans="1:26" ht="36" customHeight="1">
      <c r="A72" s="96"/>
      <c r="B72" s="81"/>
      <c r="C72" s="81"/>
      <c r="D72" s="81"/>
      <c r="E72" s="8"/>
      <c r="F72" s="8"/>
      <c r="G72" s="8"/>
      <c r="H72" s="8"/>
      <c r="I72" s="8"/>
      <c r="J72" s="8"/>
      <c r="K72" s="8"/>
      <c r="L72" s="8"/>
      <c r="M72" s="8"/>
      <c r="N72" s="8"/>
      <c r="O72" s="8"/>
      <c r="P72" s="8"/>
      <c r="Q72" s="8"/>
      <c r="R72" s="8"/>
      <c r="S72" s="8"/>
      <c r="T72" s="8"/>
      <c r="U72" s="8"/>
      <c r="V72" s="8"/>
      <c r="W72" s="8"/>
      <c r="X72" s="8"/>
      <c r="Y72" s="8"/>
      <c r="Z72" s="8"/>
    </row>
    <row r="73" spans="1:26" ht="9.75" customHeight="1">
      <c r="A73" s="21"/>
      <c r="B73" s="81"/>
      <c r="C73" s="81"/>
      <c r="D73" s="81"/>
      <c r="E73" s="8"/>
      <c r="F73" s="8"/>
      <c r="G73" s="8"/>
      <c r="H73" s="8"/>
      <c r="I73" s="8"/>
      <c r="J73" s="8"/>
      <c r="K73" s="8"/>
      <c r="L73" s="8"/>
      <c r="M73" s="8"/>
      <c r="N73" s="8"/>
      <c r="O73" s="8"/>
      <c r="P73" s="8"/>
      <c r="Q73" s="8"/>
      <c r="R73" s="8"/>
      <c r="S73" s="8"/>
      <c r="T73" s="8"/>
      <c r="U73" s="8"/>
      <c r="V73" s="8"/>
      <c r="W73" s="8"/>
      <c r="X73" s="8"/>
      <c r="Y73" s="8"/>
      <c r="Z73" s="8"/>
    </row>
    <row r="74" spans="1:26" ht="21" customHeight="1">
      <c r="A74" s="81" t="s">
        <v>237</v>
      </c>
      <c r="B74" s="81"/>
      <c r="C74" s="81"/>
      <c r="D74" s="81"/>
      <c r="E74" s="8"/>
      <c r="F74" s="8"/>
      <c r="G74" s="8"/>
      <c r="H74" s="8"/>
      <c r="I74" s="8"/>
      <c r="J74" s="8"/>
      <c r="K74" s="8"/>
      <c r="L74" s="8"/>
      <c r="M74" s="8"/>
      <c r="N74" s="8"/>
      <c r="O74" s="8"/>
      <c r="P74" s="8"/>
      <c r="Q74" s="8"/>
      <c r="R74" s="8"/>
      <c r="S74" s="8"/>
      <c r="T74" s="8"/>
      <c r="U74" s="8"/>
      <c r="V74" s="8"/>
      <c r="W74" s="8"/>
      <c r="X74" s="8"/>
      <c r="Y74" s="8"/>
      <c r="Z74" s="8"/>
    </row>
    <row r="75" spans="1:26" ht="36" customHeight="1">
      <c r="A75" s="96"/>
      <c r="B75" s="81"/>
      <c r="C75" s="81"/>
      <c r="D75" s="81"/>
      <c r="E75" s="8"/>
      <c r="F75" s="8"/>
      <c r="G75" s="8"/>
      <c r="H75" s="8"/>
      <c r="I75" s="8"/>
      <c r="J75" s="8"/>
      <c r="K75" s="8"/>
      <c r="L75" s="8"/>
      <c r="M75" s="8"/>
      <c r="N75" s="8"/>
      <c r="O75" s="8"/>
      <c r="P75" s="8"/>
      <c r="Q75" s="8"/>
      <c r="R75" s="8"/>
      <c r="S75" s="8"/>
      <c r="T75" s="8"/>
      <c r="U75" s="8"/>
      <c r="V75" s="8"/>
      <c r="W75" s="8"/>
      <c r="X75" s="8"/>
      <c r="Y75" s="8"/>
      <c r="Z75" s="8"/>
    </row>
    <row r="76" spans="1:26" ht="13.5" customHeight="1">
      <c r="A76" s="81"/>
      <c r="B76" s="81"/>
      <c r="C76" s="81"/>
      <c r="D76" s="81"/>
      <c r="E76" s="8"/>
      <c r="F76" s="8"/>
      <c r="G76" s="8"/>
      <c r="H76" s="8"/>
      <c r="I76" s="8"/>
      <c r="J76" s="8"/>
      <c r="K76" s="8"/>
      <c r="L76" s="8"/>
      <c r="M76" s="8"/>
      <c r="N76" s="8"/>
      <c r="O76" s="8"/>
      <c r="P76" s="8"/>
      <c r="Q76" s="8"/>
      <c r="R76" s="8"/>
      <c r="S76" s="8"/>
      <c r="T76" s="8"/>
      <c r="U76" s="8"/>
      <c r="V76" s="8"/>
      <c r="W76" s="8"/>
      <c r="X76" s="8"/>
      <c r="Y76" s="8"/>
      <c r="Z76" s="8"/>
    </row>
    <row r="77" spans="1:26" ht="15.75" customHeight="1">
      <c r="A77" s="93" t="s">
        <v>238</v>
      </c>
      <c r="B77" s="8"/>
      <c r="C77" s="8"/>
      <c r="D77" s="8"/>
      <c r="E77" s="8"/>
      <c r="F77" s="8"/>
      <c r="G77" s="8"/>
      <c r="H77" s="8"/>
      <c r="I77" s="8"/>
      <c r="J77" s="8"/>
      <c r="K77" s="8"/>
      <c r="L77" s="8"/>
      <c r="M77" s="8"/>
      <c r="N77" s="8"/>
      <c r="O77" s="8"/>
      <c r="P77" s="8"/>
      <c r="Q77" s="8"/>
      <c r="R77" s="8"/>
      <c r="S77" s="8"/>
      <c r="T77" s="8"/>
      <c r="U77" s="8"/>
      <c r="V77" s="8"/>
      <c r="W77" s="8"/>
      <c r="X77" s="8"/>
      <c r="Y77" s="8"/>
      <c r="Z77" s="8"/>
    </row>
    <row r="78" spans="1:26" ht="15.75" customHeight="1">
      <c r="A78" s="8"/>
      <c r="B78" s="8"/>
      <c r="C78" s="8"/>
      <c r="D78" s="8"/>
      <c r="E78" s="8"/>
      <c r="F78" s="8"/>
      <c r="G78" s="8"/>
      <c r="H78" s="8"/>
      <c r="I78" s="8"/>
      <c r="J78" s="8"/>
      <c r="K78" s="8"/>
      <c r="L78" s="8"/>
      <c r="M78" s="8"/>
      <c r="N78" s="8"/>
      <c r="O78" s="8"/>
      <c r="P78" s="8"/>
      <c r="Q78" s="8"/>
      <c r="R78" s="8"/>
      <c r="S78" s="8"/>
      <c r="T78" s="8"/>
      <c r="U78" s="8"/>
      <c r="V78" s="8"/>
      <c r="W78" s="8"/>
      <c r="X78" s="8"/>
      <c r="Y78" s="8"/>
      <c r="Z78" s="8"/>
    </row>
    <row r="79" spans="1:26" ht="67.5" customHeight="1">
      <c r="A79" s="198" t="s">
        <v>239</v>
      </c>
      <c r="B79" s="197"/>
      <c r="C79" s="197"/>
      <c r="D79" s="8"/>
      <c r="E79" s="8"/>
      <c r="F79" s="8"/>
      <c r="G79" s="8"/>
      <c r="H79" s="8"/>
      <c r="I79" s="8"/>
      <c r="J79" s="8"/>
      <c r="K79" s="8"/>
      <c r="L79" s="8"/>
      <c r="M79" s="8"/>
      <c r="N79" s="8"/>
      <c r="O79" s="8"/>
      <c r="P79" s="8"/>
      <c r="Q79" s="8"/>
      <c r="R79" s="8"/>
      <c r="S79" s="8"/>
      <c r="T79" s="8"/>
      <c r="U79" s="8"/>
      <c r="V79" s="8"/>
      <c r="W79" s="8"/>
      <c r="X79" s="8"/>
      <c r="Y79" s="8"/>
      <c r="Z79" s="8"/>
    </row>
    <row r="80" spans="1:26" ht="15.75" customHeight="1">
      <c r="A80" s="39"/>
      <c r="B80" s="8"/>
      <c r="C80" s="8"/>
      <c r="D80" s="8"/>
      <c r="E80" s="8"/>
      <c r="F80" s="8"/>
      <c r="G80" s="8"/>
      <c r="H80" s="8"/>
      <c r="I80" s="8"/>
      <c r="J80" s="8"/>
      <c r="K80" s="8"/>
      <c r="L80" s="8"/>
      <c r="M80" s="8"/>
      <c r="N80" s="8"/>
      <c r="O80" s="8"/>
      <c r="P80" s="8"/>
      <c r="Q80" s="8"/>
      <c r="R80" s="8"/>
      <c r="S80" s="8"/>
      <c r="T80" s="8"/>
      <c r="U80" s="8"/>
      <c r="V80" s="8"/>
      <c r="W80" s="8"/>
      <c r="X80" s="8"/>
      <c r="Y80" s="8"/>
      <c r="Z80" s="8"/>
    </row>
    <row r="81" spans="1:26" ht="15.75" customHeight="1">
      <c r="A81" s="8"/>
      <c r="B81" s="8"/>
      <c r="C81" s="8"/>
      <c r="D81" s="8"/>
      <c r="E81" s="8"/>
      <c r="F81" s="8"/>
      <c r="G81" s="8"/>
      <c r="H81" s="8"/>
      <c r="I81" s="8"/>
      <c r="J81" s="8"/>
      <c r="K81" s="8"/>
      <c r="L81" s="8"/>
      <c r="M81" s="8"/>
      <c r="N81" s="8"/>
      <c r="O81" s="8"/>
      <c r="P81" s="8"/>
      <c r="Q81" s="8"/>
      <c r="R81" s="8"/>
      <c r="S81" s="8"/>
      <c r="T81" s="8"/>
      <c r="U81" s="8"/>
      <c r="V81" s="8"/>
      <c r="W81" s="8"/>
      <c r="X81" s="8"/>
      <c r="Y81" s="8"/>
      <c r="Z81" s="8"/>
    </row>
    <row r="82" spans="1:26" ht="15.75" customHeight="1">
      <c r="A82" s="24" t="s">
        <v>240</v>
      </c>
      <c r="B82" s="8"/>
      <c r="C82" s="8"/>
      <c r="D82" s="8"/>
      <c r="E82" s="8"/>
      <c r="F82" s="8"/>
      <c r="G82" s="8"/>
      <c r="H82" s="8"/>
      <c r="I82" s="8"/>
      <c r="J82" s="8"/>
      <c r="K82" s="8"/>
      <c r="L82" s="8"/>
      <c r="M82" s="8"/>
      <c r="N82" s="8"/>
      <c r="O82" s="8"/>
      <c r="P82" s="8"/>
      <c r="Q82" s="8"/>
      <c r="R82" s="8"/>
      <c r="S82" s="8"/>
      <c r="T82" s="8"/>
      <c r="U82" s="8"/>
      <c r="V82" s="8"/>
      <c r="W82" s="8"/>
      <c r="X82" s="8"/>
      <c r="Y82" s="8"/>
      <c r="Z82" s="8"/>
    </row>
    <row r="83" spans="1:26" ht="82.5" customHeight="1">
      <c r="A83" s="97"/>
      <c r="B83" s="8"/>
      <c r="C83" s="8"/>
      <c r="D83" s="8"/>
      <c r="E83" s="8"/>
      <c r="F83" s="8"/>
      <c r="G83" s="8"/>
      <c r="H83" s="8"/>
      <c r="I83" s="8"/>
      <c r="J83" s="8"/>
      <c r="K83" s="8"/>
      <c r="L83" s="8"/>
      <c r="M83" s="8"/>
      <c r="N83" s="8"/>
      <c r="O83" s="8"/>
      <c r="P83" s="8"/>
      <c r="Q83" s="8"/>
      <c r="R83" s="8"/>
      <c r="S83" s="8"/>
      <c r="T83" s="8"/>
      <c r="U83" s="8"/>
      <c r="V83" s="8"/>
      <c r="W83" s="8"/>
      <c r="X83" s="8"/>
      <c r="Y83" s="8"/>
      <c r="Z83" s="8"/>
    </row>
    <row r="84" spans="1:26" ht="15.75" customHeight="1">
      <c r="A84" s="8"/>
      <c r="B84" s="8"/>
      <c r="C84" s="8"/>
      <c r="D84" s="8"/>
      <c r="E84" s="8"/>
      <c r="F84" s="8"/>
      <c r="G84" s="8"/>
      <c r="H84" s="8"/>
      <c r="I84" s="8"/>
      <c r="J84" s="8"/>
      <c r="K84" s="8"/>
      <c r="L84" s="8"/>
      <c r="M84" s="8"/>
      <c r="N84" s="8"/>
      <c r="O84" s="8"/>
      <c r="P84" s="8"/>
      <c r="Q84" s="8"/>
      <c r="R84" s="8"/>
      <c r="S84" s="8"/>
      <c r="T84" s="8"/>
      <c r="U84" s="8"/>
      <c r="V84" s="8"/>
      <c r="W84" s="8"/>
      <c r="X84" s="8"/>
      <c r="Y84" s="8"/>
      <c r="Z84" s="8"/>
    </row>
    <row r="85" spans="1:26" ht="15.75" customHeight="1">
      <c r="A85" s="93" t="s">
        <v>241</v>
      </c>
      <c r="B85" s="8"/>
      <c r="C85" s="8"/>
      <c r="D85" s="8"/>
      <c r="E85" s="8"/>
      <c r="F85" s="8"/>
      <c r="G85" s="8"/>
      <c r="H85" s="8"/>
      <c r="I85" s="8"/>
      <c r="J85" s="8"/>
      <c r="K85" s="8"/>
      <c r="L85" s="8"/>
      <c r="M85" s="8"/>
      <c r="N85" s="8"/>
      <c r="O85" s="8"/>
      <c r="P85" s="8"/>
      <c r="Q85" s="8"/>
      <c r="R85" s="8"/>
      <c r="S85" s="8"/>
      <c r="T85" s="8"/>
      <c r="U85" s="8"/>
      <c r="V85" s="8"/>
      <c r="W85" s="8"/>
      <c r="X85" s="8"/>
      <c r="Y85" s="8"/>
      <c r="Z85" s="8"/>
    </row>
    <row r="86" spans="1:26" ht="15.75" customHeight="1">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ht="15.75" customHeight="1">
      <c r="A87" s="198" t="s">
        <v>242</v>
      </c>
      <c r="B87" s="197"/>
      <c r="C87" s="197"/>
      <c r="D87" s="197"/>
      <c r="E87" s="197"/>
      <c r="F87" s="8"/>
      <c r="G87" s="8"/>
      <c r="H87" s="8"/>
      <c r="I87" s="8"/>
      <c r="J87" s="8"/>
      <c r="K87" s="8"/>
      <c r="L87" s="8"/>
      <c r="M87" s="8"/>
      <c r="N87" s="8"/>
      <c r="O87" s="8"/>
      <c r="P87" s="8"/>
      <c r="Q87" s="8"/>
      <c r="R87" s="8"/>
      <c r="S87" s="8"/>
      <c r="T87" s="8"/>
      <c r="U87" s="8"/>
      <c r="V87" s="8"/>
      <c r="W87" s="8"/>
      <c r="X87" s="8"/>
      <c r="Y87" s="8"/>
      <c r="Z87" s="8"/>
    </row>
    <row r="88" spans="1:26" ht="15.75" customHeight="1">
      <c r="A88" s="197"/>
      <c r="B88" s="197"/>
      <c r="C88" s="197"/>
      <c r="D88" s="197"/>
      <c r="E88" s="197"/>
      <c r="F88" s="8"/>
      <c r="G88" s="8"/>
      <c r="H88" s="8"/>
      <c r="I88" s="8"/>
      <c r="J88" s="8"/>
      <c r="K88" s="8"/>
      <c r="L88" s="8"/>
      <c r="M88" s="8"/>
      <c r="N88" s="8"/>
      <c r="O88" s="8"/>
      <c r="P88" s="8"/>
      <c r="Q88" s="8"/>
      <c r="R88" s="8"/>
      <c r="S88" s="8"/>
      <c r="T88" s="8"/>
      <c r="U88" s="8"/>
      <c r="V88" s="8"/>
      <c r="W88" s="8"/>
      <c r="X88" s="8"/>
      <c r="Y88" s="8"/>
      <c r="Z88" s="8"/>
    </row>
    <row r="89" spans="1:26" ht="15.75" customHeight="1">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ht="15.75" customHeight="1">
      <c r="A90" s="1" t="s">
        <v>243</v>
      </c>
      <c r="B90" s="8"/>
      <c r="C90" s="8"/>
      <c r="D90" s="8"/>
      <c r="E90" s="8"/>
      <c r="F90" s="8"/>
      <c r="G90" s="8"/>
      <c r="H90" s="8"/>
      <c r="I90" s="8"/>
      <c r="J90" s="8"/>
      <c r="K90" s="8"/>
      <c r="L90" s="8"/>
      <c r="M90" s="8"/>
      <c r="N90" s="8"/>
      <c r="O90" s="8"/>
      <c r="P90" s="8"/>
      <c r="Q90" s="8"/>
      <c r="R90" s="8"/>
      <c r="S90" s="8"/>
      <c r="T90" s="8"/>
      <c r="U90" s="8"/>
      <c r="V90" s="8"/>
      <c r="W90" s="8"/>
      <c r="X90" s="8"/>
      <c r="Y90" s="8"/>
      <c r="Z90" s="8"/>
    </row>
    <row r="91" spans="1:26" ht="15.75" customHeight="1">
      <c r="A91" s="8" t="s">
        <v>244</v>
      </c>
      <c r="B91" s="98" t="s">
        <v>245</v>
      </c>
      <c r="C91" s="8"/>
      <c r="D91" s="8"/>
      <c r="E91" s="8"/>
      <c r="F91" s="8"/>
      <c r="G91" s="8"/>
      <c r="H91" s="8"/>
      <c r="I91" s="8"/>
      <c r="J91" s="8"/>
      <c r="K91" s="8"/>
      <c r="L91" s="8"/>
      <c r="M91" s="8"/>
      <c r="N91" s="8"/>
      <c r="O91" s="8"/>
      <c r="P91" s="8"/>
      <c r="Q91" s="8"/>
      <c r="R91" s="8"/>
      <c r="S91" s="8"/>
      <c r="T91" s="8"/>
      <c r="U91" s="8"/>
      <c r="V91" s="8"/>
      <c r="W91" s="8"/>
      <c r="X91" s="8"/>
      <c r="Y91" s="8"/>
      <c r="Z91" s="8"/>
    </row>
    <row r="92" spans="1:26" ht="15.75" customHeight="1">
      <c r="A92" s="8" t="s">
        <v>246</v>
      </c>
      <c r="B92" s="98" t="s">
        <v>247</v>
      </c>
      <c r="C92" s="8"/>
      <c r="D92" s="8"/>
      <c r="E92" s="8"/>
      <c r="F92" s="8"/>
      <c r="G92" s="8"/>
      <c r="H92" s="8"/>
      <c r="I92" s="8"/>
      <c r="J92" s="8"/>
      <c r="K92" s="8"/>
      <c r="L92" s="8"/>
      <c r="M92" s="8"/>
      <c r="N92" s="8"/>
      <c r="O92" s="8"/>
      <c r="P92" s="8"/>
      <c r="Q92" s="8"/>
      <c r="R92" s="8"/>
      <c r="S92" s="8"/>
      <c r="T92" s="8"/>
      <c r="U92" s="8"/>
      <c r="V92" s="8"/>
      <c r="W92" s="8"/>
      <c r="X92" s="8"/>
      <c r="Y92" s="8"/>
      <c r="Z92" s="8"/>
    </row>
    <row r="93" spans="1:26" ht="15.75" customHeight="1">
      <c r="A93" s="8" t="s">
        <v>248</v>
      </c>
      <c r="B93" s="98" t="s">
        <v>249</v>
      </c>
      <c r="C93" s="8"/>
      <c r="D93" s="8"/>
      <c r="E93" s="8"/>
      <c r="F93" s="8"/>
      <c r="G93" s="8"/>
      <c r="H93" s="8"/>
      <c r="I93" s="8"/>
      <c r="J93" s="8"/>
      <c r="K93" s="8"/>
      <c r="L93" s="8"/>
      <c r="M93" s="8"/>
      <c r="N93" s="8"/>
      <c r="O93" s="8"/>
      <c r="P93" s="8"/>
      <c r="Q93" s="8"/>
      <c r="R93" s="8"/>
      <c r="S93" s="8"/>
      <c r="T93" s="8"/>
      <c r="U93" s="8"/>
      <c r="V93" s="8"/>
      <c r="W93" s="8"/>
      <c r="X93" s="8"/>
      <c r="Y93" s="8"/>
      <c r="Z93" s="8"/>
    </row>
    <row r="94" spans="1:26" ht="15.75" customHeight="1">
      <c r="A94" s="8" t="s">
        <v>250</v>
      </c>
      <c r="B94" s="98" t="s">
        <v>247</v>
      </c>
      <c r="C94" s="8"/>
      <c r="D94" s="8"/>
      <c r="E94" s="8"/>
      <c r="F94" s="8"/>
      <c r="G94" s="8"/>
      <c r="H94" s="8"/>
      <c r="I94" s="8"/>
      <c r="J94" s="8"/>
      <c r="K94" s="8"/>
      <c r="L94" s="8"/>
      <c r="M94" s="8"/>
      <c r="N94" s="8"/>
      <c r="O94" s="8"/>
      <c r="P94" s="8"/>
      <c r="Q94" s="8"/>
      <c r="R94" s="8"/>
      <c r="S94" s="8"/>
      <c r="T94" s="8"/>
      <c r="U94" s="8"/>
      <c r="V94" s="8"/>
      <c r="W94" s="8"/>
      <c r="X94" s="8"/>
      <c r="Y94" s="8"/>
      <c r="Z94" s="8"/>
    </row>
    <row r="95" spans="1:26" ht="15.75" customHeight="1">
      <c r="A95" s="8" t="s">
        <v>251</v>
      </c>
      <c r="B95" s="98" t="s">
        <v>245</v>
      </c>
      <c r="C95" s="8"/>
      <c r="D95" s="8"/>
      <c r="E95" s="8"/>
      <c r="F95" s="8"/>
      <c r="G95" s="8"/>
      <c r="H95" s="8"/>
      <c r="I95" s="8"/>
      <c r="J95" s="8"/>
      <c r="K95" s="8"/>
      <c r="L95" s="8"/>
      <c r="M95" s="8"/>
      <c r="N95" s="8"/>
      <c r="O95" s="8"/>
      <c r="P95" s="8"/>
      <c r="Q95" s="8"/>
      <c r="R95" s="8"/>
      <c r="S95" s="8"/>
      <c r="T95" s="8"/>
      <c r="U95" s="8"/>
      <c r="V95" s="8"/>
      <c r="W95" s="8"/>
      <c r="X95" s="8"/>
      <c r="Y95" s="8"/>
      <c r="Z95" s="8"/>
    </row>
    <row r="96" spans="1:26" ht="15.75" customHeight="1">
      <c r="A96" s="8" t="s">
        <v>252</v>
      </c>
      <c r="B96" s="98" t="s">
        <v>247</v>
      </c>
      <c r="C96" s="8"/>
      <c r="D96" s="8"/>
      <c r="E96" s="8"/>
      <c r="F96" s="8"/>
      <c r="G96" s="8"/>
      <c r="H96" s="8"/>
      <c r="I96" s="8"/>
      <c r="J96" s="8"/>
      <c r="K96" s="8"/>
      <c r="L96" s="8"/>
      <c r="M96" s="8"/>
      <c r="N96" s="8"/>
      <c r="O96" s="8"/>
      <c r="P96" s="8"/>
      <c r="Q96" s="8"/>
      <c r="R96" s="8"/>
      <c r="S96" s="8"/>
      <c r="T96" s="8"/>
      <c r="U96" s="8"/>
      <c r="V96" s="8"/>
      <c r="W96" s="8"/>
      <c r="X96" s="8"/>
      <c r="Y96" s="8"/>
      <c r="Z96" s="8"/>
    </row>
    <row r="97" spans="1:26" ht="15.75" customHeight="1">
      <c r="A97" s="1" t="s">
        <v>253</v>
      </c>
      <c r="B97" s="8"/>
      <c r="C97" s="8"/>
      <c r="D97" s="8"/>
      <c r="E97" s="8"/>
      <c r="F97" s="8"/>
      <c r="G97" s="8"/>
      <c r="H97" s="8"/>
      <c r="I97" s="8"/>
      <c r="J97" s="8"/>
      <c r="K97" s="8"/>
      <c r="L97" s="8"/>
      <c r="M97" s="8"/>
      <c r="N97" s="8"/>
      <c r="O97" s="8"/>
      <c r="P97" s="8"/>
      <c r="Q97" s="8"/>
      <c r="R97" s="8"/>
      <c r="S97" s="8"/>
      <c r="T97" s="8"/>
      <c r="U97" s="8"/>
      <c r="V97" s="8"/>
      <c r="W97" s="8"/>
      <c r="X97" s="8"/>
      <c r="Y97" s="8"/>
      <c r="Z97" s="8"/>
    </row>
    <row r="98" spans="1:26" ht="15.75" customHeight="1">
      <c r="A98" s="8" t="s">
        <v>254</v>
      </c>
      <c r="B98" s="98" t="s">
        <v>247</v>
      </c>
      <c r="C98" s="8"/>
      <c r="D98" s="8"/>
      <c r="E98" s="8"/>
      <c r="F98" s="8"/>
      <c r="G98" s="8"/>
      <c r="H98" s="8"/>
      <c r="I98" s="8"/>
      <c r="J98" s="8"/>
      <c r="K98" s="8"/>
      <c r="L98" s="8"/>
      <c r="M98" s="8"/>
      <c r="N98" s="8"/>
      <c r="O98" s="8"/>
      <c r="P98" s="8"/>
      <c r="Q98" s="8"/>
      <c r="R98" s="8"/>
      <c r="S98" s="8"/>
      <c r="T98" s="8"/>
      <c r="U98" s="8"/>
      <c r="V98" s="8"/>
      <c r="W98" s="8"/>
      <c r="X98" s="8"/>
      <c r="Y98" s="8"/>
      <c r="Z98" s="8"/>
    </row>
    <row r="99" spans="1:26" ht="15.75" customHeight="1">
      <c r="A99" s="8" t="s">
        <v>255</v>
      </c>
      <c r="B99" s="98" t="s">
        <v>247</v>
      </c>
      <c r="C99" s="8"/>
      <c r="D99" s="8"/>
      <c r="E99" s="8"/>
      <c r="F99" s="8"/>
      <c r="G99" s="8"/>
      <c r="H99" s="8"/>
      <c r="I99" s="8"/>
      <c r="J99" s="8"/>
      <c r="K99" s="8"/>
      <c r="L99" s="8"/>
      <c r="M99" s="8"/>
      <c r="N99" s="8"/>
      <c r="O99" s="8"/>
      <c r="P99" s="8"/>
      <c r="Q99" s="8"/>
      <c r="R99" s="8"/>
      <c r="S99" s="8"/>
      <c r="T99" s="8"/>
      <c r="U99" s="8"/>
      <c r="V99" s="8"/>
      <c r="W99" s="8"/>
      <c r="X99" s="8"/>
      <c r="Y99" s="8"/>
      <c r="Z99" s="8"/>
    </row>
    <row r="100" spans="1:26" ht="15.75" customHeight="1">
      <c r="A100" s="8" t="s">
        <v>256</v>
      </c>
      <c r="B100" s="98" t="s">
        <v>257</v>
      </c>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5.75" customHeight="1">
      <c r="A101" s="8" t="s">
        <v>258</v>
      </c>
      <c r="B101" s="98" t="s">
        <v>247</v>
      </c>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5.75" customHeight="1">
      <c r="A102" s="8" t="s">
        <v>259</v>
      </c>
      <c r="B102" s="98" t="s">
        <v>257</v>
      </c>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5.75" customHeight="1">
      <c r="A103" s="8" t="s">
        <v>260</v>
      </c>
      <c r="B103" s="98" t="s">
        <v>257</v>
      </c>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5.75" customHeight="1">
      <c r="A104" s="8" t="s">
        <v>261</v>
      </c>
      <c r="B104" s="98" t="s">
        <v>257</v>
      </c>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5.75" customHeight="1">
      <c r="A105" s="8" t="s">
        <v>262</v>
      </c>
      <c r="B105" s="98" t="s">
        <v>257</v>
      </c>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5.75" customHeight="1">
      <c r="A106" s="8" t="s">
        <v>263</v>
      </c>
      <c r="B106" s="98" t="s">
        <v>257</v>
      </c>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5.75" customHeight="1">
      <c r="A107" s="8" t="s">
        <v>264</v>
      </c>
      <c r="B107" s="98" t="s">
        <v>247</v>
      </c>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5.75" customHeight="1">
      <c r="A108" s="8" t="s">
        <v>265</v>
      </c>
      <c r="B108" s="98" t="s">
        <v>247</v>
      </c>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5.75" customHeight="1">
      <c r="A109" s="8" t="s">
        <v>266</v>
      </c>
      <c r="B109" s="98" t="s">
        <v>247</v>
      </c>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5.75"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5.75" customHeight="1">
      <c r="A111" s="8" t="s">
        <v>267</v>
      </c>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05.75" customHeight="1">
      <c r="A112" s="97"/>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5.7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5.75" customHeight="1">
      <c r="A114" s="93" t="s">
        <v>268</v>
      </c>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33.75" customHeight="1">
      <c r="A115" s="211" t="s">
        <v>269</v>
      </c>
      <c r="B115" s="197"/>
      <c r="C115" s="197"/>
      <c r="D115" s="28" t="s">
        <v>33</v>
      </c>
      <c r="E115" s="8"/>
      <c r="F115" s="8"/>
      <c r="G115" s="8"/>
      <c r="H115" s="8"/>
      <c r="I115" s="8"/>
      <c r="J115" s="8"/>
      <c r="K115" s="8"/>
      <c r="L115" s="8"/>
      <c r="M115" s="8"/>
      <c r="N115" s="8"/>
      <c r="O115" s="8"/>
      <c r="P115" s="8"/>
      <c r="Q115" s="8"/>
      <c r="R115" s="8"/>
      <c r="S115" s="8"/>
      <c r="T115" s="8"/>
      <c r="U115" s="8"/>
      <c r="V115" s="8"/>
      <c r="W115" s="8"/>
      <c r="X115" s="8"/>
      <c r="Y115" s="8"/>
      <c r="Z115" s="8"/>
    </row>
    <row r="116" spans="1:26" ht="15.75" customHeight="1">
      <c r="A116" s="99" t="s">
        <v>270</v>
      </c>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5.7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27" customHeight="1">
      <c r="A118" s="10" t="s">
        <v>271</v>
      </c>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5.75" customHeight="1">
      <c r="A119" s="18" t="s">
        <v>272</v>
      </c>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27.75" customHeight="1">
      <c r="A120" s="10" t="s">
        <v>273</v>
      </c>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5.75" customHeight="1">
      <c r="A121" s="28" t="s">
        <v>272</v>
      </c>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28.5" customHeight="1">
      <c r="A122" s="10" t="s">
        <v>274</v>
      </c>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5.75" customHeight="1">
      <c r="A123" s="28" t="s">
        <v>272</v>
      </c>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5.7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5.75" customHeight="1">
      <c r="A125" s="8" t="s">
        <v>275</v>
      </c>
      <c r="B125" s="28" t="s">
        <v>33</v>
      </c>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5.7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5.75" customHeight="1">
      <c r="A127" s="8" t="s">
        <v>276</v>
      </c>
      <c r="B127" s="8"/>
      <c r="C127" s="8"/>
      <c r="D127" s="100">
        <v>45139</v>
      </c>
      <c r="E127" s="8"/>
      <c r="F127" s="8"/>
      <c r="G127" s="8"/>
      <c r="H127" s="8"/>
      <c r="I127" s="8"/>
      <c r="J127" s="8"/>
      <c r="K127" s="8"/>
      <c r="L127" s="8"/>
      <c r="M127" s="8"/>
      <c r="N127" s="8"/>
      <c r="O127" s="8"/>
      <c r="P127" s="8"/>
      <c r="Q127" s="8"/>
      <c r="R127" s="8"/>
      <c r="S127" s="8"/>
      <c r="T127" s="8"/>
      <c r="U127" s="8"/>
      <c r="V127" s="8"/>
      <c r="W127" s="8"/>
      <c r="X127" s="8"/>
      <c r="Y127" s="8"/>
      <c r="Z127" s="8"/>
    </row>
    <row r="128" spans="1:26" ht="15.75" customHeight="1">
      <c r="A128" s="24" t="s">
        <v>277</v>
      </c>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5.7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51" customHeight="1">
      <c r="A130" s="198" t="s">
        <v>278</v>
      </c>
      <c r="B130" s="197"/>
      <c r="C130" s="197"/>
      <c r="D130" s="197"/>
      <c r="E130" s="197"/>
      <c r="F130" s="8"/>
      <c r="G130" s="8"/>
      <c r="H130" s="8"/>
      <c r="I130" s="8"/>
      <c r="J130" s="8"/>
      <c r="K130" s="8"/>
      <c r="L130" s="8"/>
      <c r="M130" s="8"/>
      <c r="N130" s="8"/>
      <c r="O130" s="8"/>
      <c r="P130" s="8"/>
      <c r="Q130" s="8"/>
      <c r="R130" s="8"/>
      <c r="S130" s="8"/>
      <c r="T130" s="8"/>
      <c r="U130" s="8"/>
      <c r="V130" s="8"/>
      <c r="W130" s="8"/>
      <c r="X130" s="8"/>
      <c r="Y130" s="8"/>
      <c r="Z130" s="8"/>
    </row>
    <row r="131" spans="1:26" ht="93.75" customHeight="1">
      <c r="A131" s="101" t="s">
        <v>279</v>
      </c>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5.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5.75" customHeight="1">
      <c r="A133" s="6" t="s">
        <v>280</v>
      </c>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5.75" customHeight="1">
      <c r="A134" s="8"/>
      <c r="B134" s="21"/>
      <c r="C134" s="21"/>
      <c r="D134" s="21"/>
      <c r="E134" s="21"/>
      <c r="F134" s="8"/>
      <c r="G134" s="8"/>
      <c r="H134" s="8"/>
      <c r="I134" s="8"/>
      <c r="J134" s="8"/>
      <c r="K134" s="8"/>
      <c r="L134" s="8"/>
      <c r="M134" s="8"/>
      <c r="N134" s="8"/>
      <c r="O134" s="8"/>
      <c r="P134" s="8"/>
      <c r="Q134" s="8"/>
      <c r="R134" s="8"/>
      <c r="S134" s="8"/>
      <c r="T134" s="8"/>
      <c r="U134" s="8"/>
      <c r="V134" s="8"/>
      <c r="W134" s="8"/>
      <c r="X134" s="8"/>
      <c r="Y134" s="8"/>
      <c r="Z134" s="8"/>
    </row>
    <row r="135" spans="1:26" ht="15.75" customHeight="1">
      <c r="A135" s="8"/>
      <c r="B135" s="21"/>
      <c r="C135" s="21"/>
      <c r="D135" s="21"/>
      <c r="E135" s="21"/>
      <c r="F135" s="8"/>
      <c r="G135" s="8"/>
      <c r="H135" s="8"/>
      <c r="I135" s="8"/>
      <c r="J135" s="8"/>
      <c r="K135" s="8"/>
      <c r="L135" s="8"/>
      <c r="M135" s="8"/>
      <c r="N135" s="8"/>
      <c r="O135" s="8"/>
      <c r="P135" s="8"/>
      <c r="Q135" s="8"/>
      <c r="R135" s="8"/>
      <c r="S135" s="8"/>
      <c r="T135" s="8"/>
      <c r="U135" s="8"/>
      <c r="V135" s="8"/>
      <c r="W135" s="8"/>
      <c r="X135" s="8"/>
      <c r="Y135" s="8"/>
      <c r="Z135" s="8"/>
    </row>
    <row r="136" spans="1:26" ht="15.75" customHeight="1">
      <c r="A136" s="8"/>
      <c r="B136" s="21"/>
      <c r="C136" s="21"/>
      <c r="D136" s="21"/>
      <c r="E136" s="21"/>
      <c r="F136" s="8"/>
      <c r="G136" s="8"/>
      <c r="H136" s="8"/>
      <c r="I136" s="8"/>
      <c r="J136" s="8"/>
      <c r="K136" s="8"/>
      <c r="L136" s="8"/>
      <c r="M136" s="8"/>
      <c r="N136" s="8"/>
      <c r="O136" s="8"/>
      <c r="P136" s="8"/>
      <c r="Q136" s="8"/>
      <c r="R136" s="8"/>
      <c r="S136" s="8"/>
      <c r="T136" s="8"/>
      <c r="U136" s="8"/>
      <c r="V136" s="8"/>
      <c r="W136" s="8"/>
      <c r="X136" s="8"/>
      <c r="Y136" s="8"/>
      <c r="Z136" s="8"/>
    </row>
    <row r="137" spans="1:26" ht="15.75" customHeight="1">
      <c r="A137" s="8"/>
      <c r="B137" s="21"/>
      <c r="C137" s="21"/>
      <c r="D137" s="21"/>
      <c r="E137" s="21"/>
      <c r="F137" s="8"/>
      <c r="G137" s="8"/>
      <c r="H137" s="8"/>
      <c r="I137" s="8"/>
      <c r="J137" s="8"/>
      <c r="K137" s="8"/>
      <c r="L137" s="8"/>
      <c r="M137" s="8"/>
      <c r="N137" s="8"/>
      <c r="O137" s="8"/>
      <c r="P137" s="8"/>
      <c r="Q137" s="8"/>
      <c r="R137" s="8"/>
      <c r="S137" s="8"/>
      <c r="T137" s="8"/>
      <c r="U137" s="8"/>
      <c r="V137" s="8"/>
      <c r="W137" s="8"/>
      <c r="X137" s="8"/>
      <c r="Y137" s="8"/>
      <c r="Z137" s="8"/>
    </row>
    <row r="138" spans="1:26" ht="15.75" customHeight="1">
      <c r="A138" s="8"/>
      <c r="B138" s="21"/>
      <c r="C138" s="21"/>
      <c r="D138" s="21"/>
      <c r="E138" s="21"/>
      <c r="F138" s="8"/>
      <c r="G138" s="8"/>
      <c r="H138" s="8"/>
      <c r="I138" s="8"/>
      <c r="J138" s="8"/>
      <c r="K138" s="8"/>
      <c r="L138" s="8"/>
      <c r="M138" s="8"/>
      <c r="N138" s="8"/>
      <c r="O138" s="8"/>
      <c r="P138" s="8"/>
      <c r="Q138" s="8"/>
      <c r="R138" s="8"/>
      <c r="S138" s="8"/>
      <c r="T138" s="8"/>
      <c r="U138" s="8"/>
      <c r="V138" s="8"/>
      <c r="W138" s="8"/>
      <c r="X138" s="8"/>
      <c r="Y138" s="8"/>
      <c r="Z138" s="8"/>
    </row>
    <row r="139" spans="1:26" ht="15.75" customHeight="1">
      <c r="A139" s="8"/>
      <c r="B139" s="21"/>
      <c r="C139" s="21"/>
      <c r="D139" s="21"/>
      <c r="E139" s="21"/>
      <c r="F139" s="8"/>
      <c r="G139" s="8"/>
      <c r="H139" s="8"/>
      <c r="I139" s="8"/>
      <c r="J139" s="8"/>
      <c r="K139" s="8"/>
      <c r="L139" s="8"/>
      <c r="M139" s="8"/>
      <c r="N139" s="8"/>
      <c r="O139" s="8"/>
      <c r="P139" s="8"/>
      <c r="Q139" s="8"/>
      <c r="R139" s="8"/>
      <c r="S139" s="8"/>
      <c r="T139" s="8"/>
      <c r="U139" s="8"/>
      <c r="V139" s="8"/>
      <c r="W139" s="8"/>
      <c r="X139" s="8"/>
      <c r="Y139" s="8"/>
      <c r="Z139" s="8"/>
    </row>
    <row r="140" spans="1:26" ht="15.75" customHeight="1">
      <c r="A140" s="8"/>
      <c r="B140" s="21"/>
      <c r="C140" s="21"/>
      <c r="D140" s="21"/>
      <c r="E140" s="21"/>
      <c r="F140" s="8"/>
      <c r="G140" s="8"/>
      <c r="H140" s="8"/>
      <c r="I140" s="8"/>
      <c r="J140" s="8"/>
      <c r="K140" s="8"/>
      <c r="L140" s="8"/>
      <c r="M140" s="8"/>
      <c r="N140" s="8"/>
      <c r="O140" s="8"/>
      <c r="P140" s="8"/>
      <c r="Q140" s="8"/>
      <c r="R140" s="8"/>
      <c r="S140" s="8"/>
      <c r="T140" s="8"/>
      <c r="U140" s="8"/>
      <c r="V140" s="8"/>
      <c r="W140" s="8"/>
      <c r="X140" s="8"/>
      <c r="Y140" s="8"/>
      <c r="Z140" s="8"/>
    </row>
    <row r="141" spans="1:26" ht="15.75" customHeight="1">
      <c r="A141" s="8"/>
      <c r="B141" s="21"/>
      <c r="C141" s="21"/>
      <c r="D141" s="21"/>
      <c r="E141" s="21"/>
      <c r="F141" s="8"/>
      <c r="G141" s="8"/>
      <c r="H141" s="8"/>
      <c r="I141" s="8"/>
      <c r="J141" s="8"/>
      <c r="K141" s="8"/>
      <c r="L141" s="8"/>
      <c r="M141" s="8"/>
      <c r="N141" s="8"/>
      <c r="O141" s="8"/>
      <c r="P141" s="8"/>
      <c r="Q141" s="8"/>
      <c r="R141" s="8"/>
      <c r="S141" s="8"/>
      <c r="T141" s="8"/>
      <c r="U141" s="8"/>
      <c r="V141" s="8"/>
      <c r="W141" s="8"/>
      <c r="X141" s="8"/>
      <c r="Y141" s="8"/>
      <c r="Z141" s="8"/>
    </row>
    <row r="142" spans="1:26" ht="15.75" customHeight="1">
      <c r="A142" s="102" t="s">
        <v>281</v>
      </c>
      <c r="B142" s="21"/>
      <c r="C142" s="21"/>
      <c r="D142" s="21"/>
      <c r="E142" s="21"/>
      <c r="F142" s="8"/>
      <c r="G142" s="8"/>
      <c r="H142" s="8"/>
      <c r="I142" s="8"/>
      <c r="J142" s="8"/>
      <c r="K142" s="8"/>
      <c r="L142" s="8"/>
      <c r="M142" s="8"/>
      <c r="N142" s="8"/>
      <c r="O142" s="8"/>
      <c r="P142" s="8"/>
      <c r="Q142" s="8"/>
      <c r="R142" s="8"/>
      <c r="S142" s="8"/>
      <c r="T142" s="8"/>
      <c r="U142" s="8"/>
      <c r="V142" s="8"/>
      <c r="W142" s="8"/>
      <c r="X142" s="8"/>
      <c r="Y142" s="8"/>
      <c r="Z142" s="8"/>
    </row>
    <row r="143" spans="1:26" ht="70.5" customHeight="1">
      <c r="A143" s="23"/>
      <c r="B143" s="21"/>
      <c r="C143" s="21"/>
      <c r="D143" s="21"/>
      <c r="E143" s="21"/>
      <c r="F143" s="8"/>
      <c r="G143" s="8"/>
      <c r="H143" s="8"/>
      <c r="I143" s="8"/>
      <c r="J143" s="8"/>
      <c r="K143" s="8"/>
      <c r="L143" s="8"/>
      <c r="M143" s="8"/>
      <c r="N143" s="8"/>
      <c r="O143" s="8"/>
      <c r="P143" s="8"/>
      <c r="Q143" s="8"/>
      <c r="R143" s="8"/>
      <c r="S143" s="8"/>
      <c r="T143" s="8"/>
      <c r="U143" s="8"/>
      <c r="V143" s="8"/>
      <c r="W143" s="8"/>
      <c r="X143" s="8"/>
      <c r="Y143" s="8"/>
      <c r="Z143" s="8"/>
    </row>
    <row r="144" spans="1:26" ht="15.75" customHeight="1">
      <c r="A144" s="93" t="s">
        <v>282</v>
      </c>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3.7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69" customHeight="1">
      <c r="A146" s="211" t="s">
        <v>283</v>
      </c>
      <c r="B146" s="197"/>
      <c r="C146" s="197"/>
      <c r="D146" s="197"/>
      <c r="E146" s="197"/>
      <c r="F146" s="8"/>
      <c r="G146" s="8"/>
      <c r="H146" s="8"/>
      <c r="I146" s="8"/>
      <c r="J146" s="8"/>
      <c r="K146" s="8"/>
      <c r="L146" s="8"/>
      <c r="M146" s="8"/>
      <c r="N146" s="8"/>
      <c r="O146" s="8"/>
      <c r="P146" s="8"/>
      <c r="Q146" s="8"/>
      <c r="R146" s="8"/>
      <c r="S146" s="8"/>
      <c r="T146" s="8"/>
      <c r="U146" s="8"/>
      <c r="V146" s="8"/>
      <c r="W146" s="8"/>
      <c r="X146" s="8"/>
      <c r="Y146" s="8"/>
      <c r="Z146" s="8"/>
    </row>
    <row r="147" spans="1:26" ht="24.75" customHeight="1">
      <c r="A147" s="238" t="s">
        <v>284</v>
      </c>
      <c r="B147" s="197"/>
      <c r="C147" s="197"/>
      <c r="D147" s="197"/>
      <c r="E147" s="197"/>
      <c r="F147" s="8"/>
      <c r="G147" s="8"/>
      <c r="H147" s="8"/>
      <c r="I147" s="8"/>
      <c r="J147" s="8"/>
      <c r="K147" s="8"/>
      <c r="L147" s="8"/>
      <c r="M147" s="8"/>
      <c r="N147" s="8"/>
      <c r="O147" s="8"/>
      <c r="P147" s="8"/>
      <c r="Q147" s="8"/>
      <c r="R147" s="8"/>
      <c r="S147" s="8"/>
      <c r="T147" s="8"/>
      <c r="U147" s="8"/>
      <c r="V147" s="8"/>
      <c r="W147" s="8"/>
      <c r="X147" s="8"/>
      <c r="Y147" s="8"/>
      <c r="Z147" s="8"/>
    </row>
    <row r="148" spans="1:26" ht="15.75" customHeight="1">
      <c r="A148" s="211" t="s">
        <v>285</v>
      </c>
      <c r="B148" s="197"/>
      <c r="C148" s="197"/>
      <c r="D148" s="197"/>
      <c r="E148" s="197"/>
      <c r="F148" s="8"/>
      <c r="G148" s="8"/>
      <c r="H148" s="8"/>
      <c r="I148" s="8"/>
      <c r="J148" s="8"/>
      <c r="K148" s="8"/>
      <c r="L148" s="8"/>
      <c r="M148" s="8"/>
      <c r="N148" s="8"/>
      <c r="O148" s="8"/>
      <c r="P148" s="8"/>
      <c r="Q148" s="8"/>
      <c r="R148" s="8"/>
      <c r="S148" s="8"/>
      <c r="T148" s="8"/>
      <c r="U148" s="8"/>
      <c r="V148" s="8"/>
      <c r="W148" s="8"/>
      <c r="X148" s="8"/>
      <c r="Y148" s="8"/>
      <c r="Z148" s="8"/>
    </row>
    <row r="149" spans="1:26" ht="15.75" customHeight="1">
      <c r="A149" s="103" t="s">
        <v>286</v>
      </c>
      <c r="B149" s="10"/>
      <c r="C149" s="10"/>
      <c r="D149" s="10"/>
      <c r="E149" s="10"/>
      <c r="F149" s="8"/>
      <c r="G149" s="8"/>
      <c r="H149" s="8"/>
      <c r="I149" s="8"/>
      <c r="J149" s="8"/>
      <c r="K149" s="8"/>
      <c r="L149" s="8"/>
      <c r="M149" s="8"/>
      <c r="N149" s="8"/>
      <c r="O149" s="8"/>
      <c r="P149" s="8"/>
      <c r="Q149" s="8"/>
      <c r="R149" s="8"/>
      <c r="S149" s="8"/>
      <c r="T149" s="8"/>
      <c r="U149" s="8"/>
      <c r="V149" s="8"/>
      <c r="W149" s="8"/>
      <c r="X149" s="8"/>
      <c r="Y149" s="8"/>
      <c r="Z149" s="8"/>
    </row>
    <row r="150" spans="1:26" ht="52.5" customHeight="1">
      <c r="A150" s="198" t="s">
        <v>287</v>
      </c>
      <c r="B150" s="197"/>
      <c r="C150" s="197"/>
      <c r="D150" s="197"/>
      <c r="E150" s="197"/>
      <c r="F150" s="8"/>
      <c r="G150" s="8"/>
      <c r="H150" s="8"/>
      <c r="I150" s="8"/>
      <c r="J150" s="8"/>
      <c r="K150" s="8"/>
      <c r="L150" s="8"/>
      <c r="M150" s="8"/>
      <c r="N150" s="8"/>
      <c r="O150" s="8"/>
      <c r="P150" s="8"/>
      <c r="Q150" s="8"/>
      <c r="R150" s="8"/>
      <c r="S150" s="8"/>
      <c r="T150" s="8"/>
      <c r="U150" s="8"/>
      <c r="V150" s="8"/>
      <c r="W150" s="8"/>
      <c r="X150" s="8"/>
      <c r="Y150" s="8"/>
      <c r="Z150" s="8"/>
    </row>
    <row r="151" spans="1:26" ht="15.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5.75" customHeight="1">
      <c r="A152" s="8"/>
      <c r="B152" s="1" t="s">
        <v>288</v>
      </c>
      <c r="C152" s="1" t="s">
        <v>289</v>
      </c>
      <c r="D152" s="8"/>
      <c r="E152" s="8"/>
      <c r="F152" s="8"/>
      <c r="G152" s="8"/>
      <c r="H152" s="8"/>
      <c r="I152" s="8"/>
      <c r="J152" s="8"/>
      <c r="K152" s="8"/>
      <c r="L152" s="8"/>
      <c r="M152" s="8"/>
      <c r="N152" s="8"/>
      <c r="O152" s="8"/>
      <c r="P152" s="8"/>
      <c r="Q152" s="8"/>
      <c r="R152" s="8"/>
      <c r="S152" s="8"/>
      <c r="T152" s="8"/>
      <c r="U152" s="8"/>
      <c r="V152" s="8"/>
      <c r="W152" s="8"/>
      <c r="X152" s="8"/>
      <c r="Y152" s="8"/>
      <c r="Z152" s="8"/>
    </row>
    <row r="153" spans="1:26" ht="15.75" customHeight="1">
      <c r="A153" s="79" t="s">
        <v>290</v>
      </c>
      <c r="B153" s="80">
        <v>0.06</v>
      </c>
      <c r="C153" s="104">
        <v>28</v>
      </c>
      <c r="D153" s="8"/>
      <c r="E153" s="8"/>
      <c r="F153" s="8"/>
      <c r="G153" s="8"/>
      <c r="H153" s="8"/>
      <c r="I153" s="8"/>
      <c r="J153" s="8"/>
      <c r="K153" s="8"/>
      <c r="L153" s="8"/>
      <c r="M153" s="8"/>
      <c r="N153" s="8"/>
      <c r="O153" s="8"/>
      <c r="P153" s="8"/>
      <c r="Q153" s="8"/>
      <c r="R153" s="8"/>
      <c r="S153" s="8"/>
      <c r="T153" s="8"/>
      <c r="U153" s="8"/>
      <c r="V153" s="8"/>
      <c r="W153" s="8"/>
      <c r="X153" s="8"/>
      <c r="Y153" s="8"/>
      <c r="Z153" s="8"/>
    </row>
    <row r="154" spans="1:26" ht="15.75" customHeight="1">
      <c r="A154" s="79" t="s">
        <v>291</v>
      </c>
      <c r="B154" s="80">
        <v>0.6</v>
      </c>
      <c r="C154" s="104">
        <v>272</v>
      </c>
      <c r="D154" s="8"/>
      <c r="E154" s="8"/>
      <c r="F154" s="8"/>
      <c r="G154" s="8"/>
      <c r="H154" s="8"/>
      <c r="I154" s="8"/>
      <c r="J154" s="8"/>
      <c r="K154" s="8"/>
      <c r="L154" s="8"/>
      <c r="M154" s="8"/>
      <c r="N154" s="8"/>
      <c r="O154" s="8"/>
      <c r="P154" s="8"/>
      <c r="Q154" s="8"/>
      <c r="R154" s="8"/>
      <c r="S154" s="8"/>
      <c r="T154" s="8"/>
      <c r="U154" s="8"/>
      <c r="V154" s="8"/>
      <c r="W154" s="8"/>
      <c r="X154" s="8"/>
      <c r="Y154" s="8"/>
      <c r="Z154" s="8"/>
    </row>
    <row r="155" spans="1:26" ht="15.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37.5" customHeight="1">
      <c r="A156" s="211" t="s">
        <v>292</v>
      </c>
      <c r="B156" s="197"/>
      <c r="C156" s="197"/>
      <c r="D156" s="197"/>
      <c r="E156" s="197"/>
      <c r="F156" s="8"/>
      <c r="G156" s="8"/>
      <c r="H156" s="8"/>
      <c r="I156" s="8"/>
      <c r="J156" s="8"/>
      <c r="K156" s="8"/>
      <c r="L156" s="8"/>
      <c r="M156" s="8"/>
      <c r="N156" s="8"/>
      <c r="O156" s="8"/>
      <c r="P156" s="8"/>
      <c r="Q156" s="8"/>
      <c r="R156" s="8"/>
      <c r="S156" s="8"/>
      <c r="T156" s="8"/>
      <c r="U156" s="8"/>
      <c r="V156" s="8"/>
      <c r="W156" s="8"/>
      <c r="X156" s="8"/>
      <c r="Y156" s="8"/>
      <c r="Z156" s="8"/>
    </row>
    <row r="157" spans="1:26" ht="4.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5.75" customHeight="1">
      <c r="A158" s="105" t="s">
        <v>293</v>
      </c>
      <c r="B158" s="51" t="s">
        <v>294</v>
      </c>
      <c r="C158" s="51" t="s">
        <v>295</v>
      </c>
      <c r="D158" s="51" t="s">
        <v>296</v>
      </c>
      <c r="E158" s="8"/>
      <c r="F158" s="8"/>
      <c r="G158" s="8"/>
      <c r="H158" s="8"/>
      <c r="I158" s="8"/>
      <c r="J158" s="8"/>
      <c r="K158" s="8"/>
      <c r="L158" s="8"/>
      <c r="M158" s="8"/>
      <c r="N158" s="8"/>
      <c r="O158" s="8"/>
      <c r="P158" s="8"/>
      <c r="Q158" s="8"/>
      <c r="R158" s="8"/>
      <c r="S158" s="8"/>
      <c r="T158" s="8"/>
      <c r="U158" s="8"/>
      <c r="V158" s="8"/>
      <c r="W158" s="8"/>
      <c r="X158" s="8"/>
      <c r="Y158" s="8"/>
      <c r="Z158" s="8"/>
    </row>
    <row r="159" spans="1:26" ht="15.75" customHeight="1">
      <c r="A159" s="10" t="s">
        <v>297</v>
      </c>
      <c r="B159" s="106">
        <v>1090</v>
      </c>
      <c r="C159" s="106">
        <v>1150</v>
      </c>
      <c r="D159" s="106">
        <v>1285</v>
      </c>
      <c r="E159" s="8"/>
      <c r="F159" s="8"/>
      <c r="G159" s="8"/>
      <c r="H159" s="8"/>
      <c r="I159" s="8"/>
      <c r="J159" s="8"/>
      <c r="K159" s="8"/>
      <c r="L159" s="8"/>
      <c r="M159" s="8"/>
      <c r="N159" s="8"/>
      <c r="O159" s="8"/>
      <c r="P159" s="8"/>
      <c r="Q159" s="8"/>
      <c r="R159" s="8"/>
      <c r="S159" s="8"/>
      <c r="T159" s="8"/>
      <c r="U159" s="8"/>
      <c r="V159" s="8"/>
      <c r="W159" s="8"/>
      <c r="X159" s="8"/>
      <c r="Y159" s="8"/>
      <c r="Z159" s="8"/>
    </row>
    <row r="160" spans="1:26" ht="15.75" customHeight="1">
      <c r="A160" s="10" t="s">
        <v>298</v>
      </c>
      <c r="B160" s="106">
        <v>530</v>
      </c>
      <c r="C160" s="106">
        <v>570</v>
      </c>
      <c r="D160" s="106">
        <v>640</v>
      </c>
      <c r="E160" s="8"/>
      <c r="F160" s="8"/>
      <c r="G160" s="8"/>
      <c r="H160" s="8"/>
      <c r="I160" s="8"/>
      <c r="J160" s="8"/>
      <c r="K160" s="8"/>
      <c r="L160" s="8"/>
      <c r="M160" s="8"/>
      <c r="N160" s="8"/>
      <c r="O160" s="8"/>
      <c r="P160" s="8"/>
      <c r="Q160" s="8"/>
      <c r="R160" s="8"/>
      <c r="S160" s="8"/>
      <c r="T160" s="8"/>
      <c r="U160" s="8"/>
      <c r="V160" s="8"/>
      <c r="W160" s="8"/>
      <c r="X160" s="8"/>
      <c r="Y160" s="8"/>
      <c r="Z160" s="8"/>
    </row>
    <row r="161" spans="1:26" ht="15.75" customHeight="1">
      <c r="A161" s="10" t="s">
        <v>299</v>
      </c>
      <c r="B161" s="106">
        <v>545</v>
      </c>
      <c r="C161" s="106">
        <v>590</v>
      </c>
      <c r="D161" s="106">
        <v>650</v>
      </c>
      <c r="E161" s="8"/>
      <c r="F161" s="8"/>
      <c r="G161" s="8"/>
      <c r="H161" s="8"/>
      <c r="I161" s="8"/>
      <c r="J161" s="8"/>
      <c r="K161" s="8"/>
      <c r="L161" s="8"/>
      <c r="M161" s="8"/>
      <c r="N161" s="8"/>
      <c r="O161" s="8"/>
      <c r="P161" s="8"/>
      <c r="Q161" s="8"/>
      <c r="R161" s="8"/>
      <c r="S161" s="8"/>
      <c r="T161" s="8"/>
      <c r="U161" s="8"/>
      <c r="V161" s="8"/>
      <c r="W161" s="8"/>
      <c r="X161" s="8"/>
      <c r="Y161" s="8"/>
      <c r="Z161" s="8"/>
    </row>
    <row r="162" spans="1:26" ht="15.75" customHeight="1">
      <c r="A162" s="10" t="s">
        <v>300</v>
      </c>
      <c r="B162" s="106">
        <v>21</v>
      </c>
      <c r="C162" s="106">
        <v>24</v>
      </c>
      <c r="D162" s="106">
        <v>27</v>
      </c>
      <c r="E162" s="8"/>
      <c r="F162" s="8"/>
      <c r="G162" s="8"/>
      <c r="H162" s="8"/>
      <c r="I162" s="8"/>
      <c r="J162" s="8"/>
      <c r="K162" s="8"/>
      <c r="L162" s="8"/>
      <c r="M162" s="8"/>
      <c r="N162" s="8"/>
      <c r="O162" s="8"/>
      <c r="P162" s="8"/>
      <c r="Q162" s="8"/>
      <c r="R162" s="8"/>
      <c r="S162" s="8"/>
      <c r="T162" s="8"/>
      <c r="U162" s="8"/>
      <c r="V162" s="8"/>
      <c r="W162" s="8"/>
      <c r="X162" s="8"/>
      <c r="Y162" s="8"/>
      <c r="Z162" s="8"/>
    </row>
    <row r="163" spans="1:26" ht="15.75" customHeight="1">
      <c r="A163" s="10" t="s">
        <v>301</v>
      </c>
      <c r="B163" s="106">
        <v>20</v>
      </c>
      <c r="C163" s="106">
        <v>24</v>
      </c>
      <c r="D163" s="106">
        <v>26</v>
      </c>
      <c r="E163" s="8"/>
      <c r="F163" s="8"/>
      <c r="G163" s="8"/>
      <c r="H163" s="8"/>
      <c r="I163" s="8"/>
      <c r="J163" s="8"/>
      <c r="K163" s="8"/>
      <c r="L163" s="8"/>
      <c r="M163" s="8"/>
      <c r="N163" s="8"/>
      <c r="O163" s="8"/>
      <c r="P163" s="8"/>
      <c r="Q163" s="8"/>
      <c r="R163" s="8"/>
      <c r="S163" s="8"/>
      <c r="T163" s="8"/>
      <c r="U163" s="8"/>
      <c r="V163" s="8"/>
      <c r="W163" s="8"/>
      <c r="X163" s="8"/>
      <c r="Y163" s="8"/>
      <c r="Z163" s="8"/>
    </row>
    <row r="164" spans="1:26" ht="15.75" customHeight="1">
      <c r="A164" s="10" t="s">
        <v>302</v>
      </c>
      <c r="B164" s="106">
        <v>20</v>
      </c>
      <c r="C164" s="106">
        <v>23</v>
      </c>
      <c r="D164" s="106">
        <v>26</v>
      </c>
      <c r="E164" s="8"/>
      <c r="F164" s="8"/>
      <c r="G164" s="8"/>
      <c r="H164" s="8"/>
      <c r="I164" s="8"/>
      <c r="J164" s="8"/>
      <c r="K164" s="8"/>
      <c r="L164" s="8"/>
      <c r="M164" s="8"/>
      <c r="N164" s="8"/>
      <c r="O164" s="8"/>
      <c r="P164" s="8"/>
      <c r="Q164" s="8"/>
      <c r="R164" s="8"/>
      <c r="S164" s="8"/>
      <c r="T164" s="8"/>
      <c r="U164" s="8"/>
      <c r="V164" s="8"/>
      <c r="W164" s="8"/>
      <c r="X164" s="8"/>
      <c r="Y164" s="8"/>
      <c r="Z164" s="8"/>
    </row>
    <row r="165" spans="1:26" ht="15.75" customHeight="1">
      <c r="A165" s="10" t="s">
        <v>303</v>
      </c>
      <c r="B165" s="106">
        <v>21</v>
      </c>
      <c r="C165" s="106">
        <v>25</v>
      </c>
      <c r="D165" s="106">
        <v>30</v>
      </c>
      <c r="E165" s="8"/>
      <c r="F165" s="8"/>
      <c r="G165" s="8"/>
      <c r="H165" s="8"/>
      <c r="I165" s="8"/>
      <c r="J165" s="8"/>
      <c r="K165" s="8"/>
      <c r="L165" s="8"/>
      <c r="M165" s="8"/>
      <c r="N165" s="8"/>
      <c r="O165" s="8"/>
      <c r="P165" s="8"/>
      <c r="Q165" s="8"/>
      <c r="R165" s="8"/>
      <c r="S165" s="8"/>
      <c r="T165" s="8"/>
      <c r="U165" s="8"/>
      <c r="V165" s="8"/>
      <c r="W165" s="8"/>
      <c r="X165" s="8"/>
      <c r="Y165" s="8"/>
      <c r="Z165" s="8"/>
    </row>
    <row r="166" spans="1:26" ht="15.75" customHeight="1">
      <c r="A166" s="10" t="s">
        <v>304</v>
      </c>
      <c r="B166" s="106">
        <v>21</v>
      </c>
      <c r="C166" s="106">
        <v>24</v>
      </c>
      <c r="D166" s="106">
        <v>27</v>
      </c>
      <c r="E166" s="8"/>
      <c r="F166" s="8"/>
      <c r="G166" s="8"/>
      <c r="H166" s="8"/>
      <c r="I166" s="8"/>
      <c r="J166" s="8"/>
      <c r="K166" s="8"/>
      <c r="L166" s="8"/>
      <c r="M166" s="8"/>
      <c r="N166" s="8"/>
      <c r="O166" s="8"/>
      <c r="P166" s="8"/>
      <c r="Q166" s="8"/>
      <c r="R166" s="8"/>
      <c r="S166" s="8"/>
      <c r="T166" s="8"/>
      <c r="U166" s="8"/>
      <c r="V166" s="8"/>
      <c r="W166" s="8"/>
      <c r="X166" s="8"/>
      <c r="Y166" s="8"/>
      <c r="Z166" s="8"/>
    </row>
    <row r="167" spans="1:26" ht="15.75" customHeight="1">
      <c r="A167" s="10" t="s">
        <v>305</v>
      </c>
      <c r="B167" s="106"/>
      <c r="C167" s="106"/>
      <c r="D167" s="106"/>
      <c r="E167" s="8"/>
      <c r="F167" s="8"/>
      <c r="G167" s="8"/>
      <c r="H167" s="8"/>
      <c r="I167" s="8"/>
      <c r="J167" s="8"/>
      <c r="K167" s="8"/>
      <c r="L167" s="8"/>
      <c r="M167" s="8"/>
      <c r="N167" s="8"/>
      <c r="O167" s="8"/>
      <c r="P167" s="8"/>
      <c r="Q167" s="8"/>
      <c r="R167" s="8"/>
      <c r="S167" s="8"/>
      <c r="T167" s="8"/>
      <c r="U167" s="8"/>
      <c r="V167" s="8"/>
      <c r="W167" s="8"/>
      <c r="X167" s="8"/>
      <c r="Y167" s="8"/>
      <c r="Z167" s="8"/>
    </row>
    <row r="168" spans="1:26" ht="15.75" customHeight="1">
      <c r="A168" s="107" t="s">
        <v>306</v>
      </c>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5.75" customHeight="1">
      <c r="A169" s="108" t="s">
        <v>307</v>
      </c>
      <c r="B169" s="109" t="s">
        <v>308</v>
      </c>
      <c r="C169" s="40" t="s">
        <v>309</v>
      </c>
      <c r="D169" s="8"/>
      <c r="E169" s="8"/>
      <c r="F169" s="8"/>
      <c r="G169" s="8"/>
      <c r="H169" s="8"/>
      <c r="I169" s="8"/>
      <c r="J169" s="8"/>
      <c r="K169" s="8"/>
      <c r="L169" s="8"/>
      <c r="M169" s="8"/>
      <c r="N169" s="8"/>
      <c r="O169" s="8"/>
      <c r="P169" s="8"/>
      <c r="Q169" s="8"/>
      <c r="R169" s="8"/>
      <c r="S169" s="8"/>
      <c r="T169" s="8"/>
      <c r="U169" s="8"/>
      <c r="V169" s="8"/>
      <c r="W169" s="8"/>
      <c r="X169" s="8"/>
      <c r="Y169" s="8"/>
      <c r="Z169" s="8"/>
    </row>
    <row r="170" spans="1:26" ht="15.75" customHeight="1">
      <c r="A170" s="110" t="s">
        <v>310</v>
      </c>
      <c r="B170" s="111">
        <v>7.0000000000000007E-2</v>
      </c>
      <c r="C170" s="112">
        <v>0.04</v>
      </c>
      <c r="D170" s="8"/>
      <c r="E170" s="8"/>
      <c r="F170" s="8"/>
      <c r="G170" s="8"/>
      <c r="H170" s="8"/>
      <c r="I170" s="8"/>
      <c r="J170" s="8"/>
      <c r="K170" s="8"/>
      <c r="L170" s="8"/>
      <c r="M170" s="8"/>
      <c r="N170" s="8"/>
      <c r="O170" s="8"/>
      <c r="P170" s="8"/>
      <c r="Q170" s="8"/>
      <c r="R170" s="8"/>
      <c r="S170" s="8"/>
      <c r="T170" s="8"/>
      <c r="U170" s="8"/>
      <c r="V170" s="8"/>
      <c r="W170" s="8"/>
      <c r="X170" s="8"/>
      <c r="Y170" s="8"/>
      <c r="Z170" s="8"/>
    </row>
    <row r="171" spans="1:26" ht="15.75" customHeight="1">
      <c r="A171" s="110" t="s">
        <v>311</v>
      </c>
      <c r="B171" s="111">
        <v>0.36</v>
      </c>
      <c r="C171" s="112">
        <v>0.39</v>
      </c>
      <c r="D171" s="8"/>
      <c r="E171" s="8"/>
      <c r="F171" s="8"/>
      <c r="G171" s="8"/>
      <c r="H171" s="8"/>
      <c r="I171" s="8"/>
      <c r="J171" s="8"/>
      <c r="K171" s="8"/>
      <c r="L171" s="8"/>
      <c r="M171" s="8"/>
      <c r="N171" s="8"/>
      <c r="O171" s="8"/>
      <c r="P171" s="8"/>
      <c r="Q171" s="8"/>
      <c r="R171" s="8"/>
      <c r="S171" s="8"/>
      <c r="T171" s="8"/>
      <c r="U171" s="8"/>
      <c r="V171" s="8"/>
      <c r="W171" s="8"/>
      <c r="X171" s="8"/>
      <c r="Y171" s="8"/>
      <c r="Z171" s="8"/>
    </row>
    <row r="172" spans="1:26" ht="15.75" customHeight="1">
      <c r="A172" s="110" t="s">
        <v>312</v>
      </c>
      <c r="B172" s="111">
        <v>0.54</v>
      </c>
      <c r="C172" s="112">
        <v>0.5</v>
      </c>
      <c r="D172" s="8"/>
      <c r="E172" s="8"/>
      <c r="F172" s="8"/>
      <c r="G172" s="8"/>
      <c r="H172" s="8"/>
      <c r="I172" s="8"/>
      <c r="J172" s="8"/>
      <c r="K172" s="8"/>
      <c r="L172" s="8"/>
      <c r="M172" s="8"/>
      <c r="N172" s="8"/>
      <c r="O172" s="8"/>
      <c r="P172" s="8"/>
      <c r="Q172" s="8"/>
      <c r="R172" s="8"/>
      <c r="S172" s="8"/>
      <c r="T172" s="8"/>
      <c r="U172" s="8"/>
      <c r="V172" s="8"/>
      <c r="W172" s="8"/>
      <c r="X172" s="8"/>
      <c r="Y172" s="8"/>
      <c r="Z172" s="8"/>
    </row>
    <row r="173" spans="1:26" ht="15.75" customHeight="1">
      <c r="A173" s="110" t="s">
        <v>313</v>
      </c>
      <c r="B173" s="111">
        <v>0.03</v>
      </c>
      <c r="C173" s="112">
        <v>7.0000000000000007E-2</v>
      </c>
      <c r="D173" s="8"/>
      <c r="E173" s="8"/>
      <c r="F173" s="8"/>
      <c r="G173" s="8"/>
      <c r="H173" s="8"/>
      <c r="I173" s="8"/>
      <c r="J173" s="8"/>
      <c r="K173" s="8"/>
      <c r="L173" s="8"/>
      <c r="M173" s="8"/>
      <c r="N173" s="8"/>
      <c r="O173" s="8"/>
      <c r="P173" s="8"/>
      <c r="Q173" s="8"/>
      <c r="R173" s="8"/>
      <c r="S173" s="8"/>
      <c r="T173" s="8"/>
      <c r="U173" s="8"/>
      <c r="V173" s="8"/>
      <c r="W173" s="8"/>
      <c r="X173" s="8"/>
      <c r="Y173" s="8"/>
      <c r="Z173" s="8"/>
    </row>
    <row r="174" spans="1:26" ht="15.75" customHeight="1">
      <c r="A174" s="110" t="s">
        <v>314</v>
      </c>
      <c r="B174" s="111">
        <v>0</v>
      </c>
      <c r="C174" s="112">
        <v>0</v>
      </c>
      <c r="D174" s="8"/>
      <c r="E174" s="8"/>
      <c r="F174" s="8"/>
      <c r="G174" s="8"/>
      <c r="H174" s="8"/>
      <c r="I174" s="8"/>
      <c r="J174" s="8"/>
      <c r="K174" s="8"/>
      <c r="L174" s="8"/>
      <c r="M174" s="8"/>
      <c r="N174" s="8"/>
      <c r="O174" s="8"/>
      <c r="P174" s="8"/>
      <c r="Q174" s="8"/>
      <c r="R174" s="8"/>
      <c r="S174" s="8"/>
      <c r="T174" s="8"/>
      <c r="U174" s="8"/>
      <c r="V174" s="8"/>
      <c r="W174" s="8"/>
      <c r="X174" s="8"/>
      <c r="Y174" s="8"/>
      <c r="Z174" s="8"/>
    </row>
    <row r="175" spans="1:26" ht="15.75" customHeight="1">
      <c r="A175" s="110" t="s">
        <v>315</v>
      </c>
      <c r="B175" s="111">
        <v>0</v>
      </c>
      <c r="C175" s="112">
        <v>0</v>
      </c>
      <c r="D175" s="8"/>
      <c r="E175" s="8"/>
      <c r="F175" s="8"/>
      <c r="G175" s="8"/>
      <c r="H175" s="8"/>
      <c r="I175" s="8"/>
      <c r="J175" s="8"/>
      <c r="K175" s="8"/>
      <c r="L175" s="8"/>
      <c r="M175" s="8"/>
      <c r="N175" s="8"/>
      <c r="O175" s="8"/>
      <c r="P175" s="8"/>
      <c r="Q175" s="8"/>
      <c r="R175" s="8"/>
      <c r="S175" s="8"/>
      <c r="T175" s="8"/>
      <c r="U175" s="8"/>
      <c r="V175" s="8"/>
      <c r="W175" s="8"/>
      <c r="X175" s="8"/>
      <c r="Y175" s="8"/>
      <c r="Z175" s="8"/>
    </row>
    <row r="176" spans="1:26" ht="15.75" customHeight="1">
      <c r="A176" s="113" t="s">
        <v>132</v>
      </c>
      <c r="B176" s="114">
        <f t="shared" ref="B176:C176" si="1">SUM(B170:B175)</f>
        <v>1</v>
      </c>
      <c r="C176" s="115">
        <f t="shared" si="1"/>
        <v>1</v>
      </c>
      <c r="D176" s="8"/>
      <c r="E176" s="8"/>
      <c r="F176" s="8"/>
      <c r="G176" s="8"/>
      <c r="H176" s="8"/>
      <c r="I176" s="8"/>
      <c r="J176" s="8"/>
      <c r="K176" s="8"/>
      <c r="L176" s="8"/>
      <c r="M176" s="8"/>
      <c r="N176" s="8"/>
      <c r="O176" s="8"/>
      <c r="P176" s="8"/>
      <c r="Q176" s="8"/>
      <c r="R176" s="8"/>
      <c r="S176" s="8"/>
      <c r="T176" s="8"/>
      <c r="U176" s="8"/>
      <c r="V176" s="8"/>
      <c r="W176" s="8"/>
      <c r="X176" s="8"/>
      <c r="Y176" s="8"/>
      <c r="Z176" s="8"/>
    </row>
    <row r="177" spans="1:26" ht="15.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5.75" customHeight="1">
      <c r="A178" s="108" t="s">
        <v>307</v>
      </c>
      <c r="B178" s="109" t="s">
        <v>316</v>
      </c>
      <c r="C178" s="8"/>
      <c r="D178" s="108" t="s">
        <v>307</v>
      </c>
      <c r="E178" s="109" t="s">
        <v>317</v>
      </c>
      <c r="F178" s="8"/>
      <c r="G178" s="8"/>
      <c r="H178" s="8"/>
      <c r="I178" s="8"/>
      <c r="J178" s="8"/>
      <c r="K178" s="8"/>
      <c r="L178" s="8"/>
      <c r="M178" s="8"/>
      <c r="N178" s="8"/>
      <c r="O178" s="8"/>
      <c r="P178" s="8"/>
      <c r="Q178" s="8"/>
      <c r="R178" s="8"/>
      <c r="S178" s="8"/>
      <c r="T178" s="8"/>
      <c r="U178" s="8"/>
      <c r="V178" s="8"/>
      <c r="W178" s="8"/>
      <c r="X178" s="8"/>
      <c r="Y178" s="8"/>
      <c r="Z178" s="8"/>
    </row>
    <row r="179" spans="1:26" ht="15.75" customHeight="1">
      <c r="A179" s="110" t="s">
        <v>318</v>
      </c>
      <c r="B179" s="111">
        <v>0.04</v>
      </c>
      <c r="C179" s="8"/>
      <c r="D179" s="116" t="s">
        <v>319</v>
      </c>
      <c r="E179" s="111">
        <v>0.12</v>
      </c>
      <c r="F179" s="8"/>
      <c r="G179" s="8"/>
      <c r="H179" s="8"/>
      <c r="I179" s="8"/>
      <c r="J179" s="8"/>
      <c r="K179" s="8"/>
      <c r="L179" s="8"/>
      <c r="M179" s="8"/>
      <c r="N179" s="8"/>
      <c r="O179" s="8"/>
      <c r="P179" s="8"/>
      <c r="Q179" s="8"/>
      <c r="R179" s="8"/>
      <c r="S179" s="8"/>
      <c r="T179" s="8"/>
      <c r="U179" s="8"/>
      <c r="V179" s="8"/>
      <c r="W179" s="8"/>
      <c r="X179" s="8"/>
      <c r="Y179" s="8"/>
      <c r="Z179" s="8"/>
    </row>
    <row r="180" spans="1:26" ht="15.75" customHeight="1">
      <c r="A180" s="110" t="s">
        <v>320</v>
      </c>
      <c r="B180" s="111">
        <v>0.36</v>
      </c>
      <c r="C180" s="8"/>
      <c r="D180" s="116" t="s">
        <v>321</v>
      </c>
      <c r="E180" s="111">
        <v>0.43</v>
      </c>
      <c r="F180" s="8"/>
      <c r="G180" s="8"/>
      <c r="H180" s="8"/>
      <c r="I180" s="8"/>
      <c r="J180" s="8"/>
      <c r="K180" s="8"/>
      <c r="L180" s="8"/>
      <c r="M180" s="8"/>
      <c r="N180" s="8"/>
      <c r="O180" s="8"/>
      <c r="P180" s="8"/>
      <c r="Q180" s="8"/>
      <c r="R180" s="8"/>
      <c r="S180" s="8"/>
      <c r="T180" s="8"/>
      <c r="U180" s="8"/>
      <c r="V180" s="8"/>
      <c r="W180" s="8"/>
      <c r="X180" s="8"/>
      <c r="Y180" s="8"/>
      <c r="Z180" s="8"/>
    </row>
    <row r="181" spans="1:26" ht="15.75" customHeight="1">
      <c r="A181" s="110" t="s">
        <v>322</v>
      </c>
      <c r="B181" s="111">
        <v>0.56999999999999995</v>
      </c>
      <c r="C181" s="8"/>
      <c r="D181" s="116" t="s">
        <v>323</v>
      </c>
      <c r="E181" s="111">
        <v>0.4</v>
      </c>
      <c r="F181" s="8"/>
      <c r="G181" s="8"/>
      <c r="H181" s="8"/>
      <c r="I181" s="8"/>
      <c r="J181" s="8"/>
      <c r="K181" s="8"/>
      <c r="L181" s="8"/>
      <c r="M181" s="8"/>
      <c r="N181" s="8"/>
      <c r="O181" s="8"/>
      <c r="P181" s="8"/>
      <c r="Q181" s="8"/>
      <c r="R181" s="8"/>
      <c r="S181" s="8"/>
      <c r="T181" s="8"/>
      <c r="U181" s="8"/>
      <c r="V181" s="8"/>
      <c r="W181" s="8"/>
      <c r="X181" s="8"/>
      <c r="Y181" s="8"/>
      <c r="Z181" s="8"/>
    </row>
    <row r="182" spans="1:26" ht="15.75" customHeight="1">
      <c r="A182" s="110" t="s">
        <v>324</v>
      </c>
      <c r="B182" s="111">
        <v>0.03</v>
      </c>
      <c r="C182" s="8"/>
      <c r="D182" s="116" t="s">
        <v>325</v>
      </c>
      <c r="E182" s="111">
        <v>0.05</v>
      </c>
      <c r="F182" s="8"/>
      <c r="G182" s="8"/>
      <c r="H182" s="8"/>
      <c r="I182" s="8"/>
      <c r="J182" s="8"/>
      <c r="K182" s="8"/>
      <c r="L182" s="8"/>
      <c r="M182" s="8"/>
      <c r="N182" s="8"/>
      <c r="O182" s="8"/>
      <c r="P182" s="8"/>
      <c r="Q182" s="8"/>
      <c r="R182" s="8"/>
      <c r="S182" s="8"/>
      <c r="T182" s="8"/>
      <c r="U182" s="8"/>
      <c r="V182" s="8"/>
      <c r="W182" s="8"/>
      <c r="X182" s="8"/>
      <c r="Y182" s="8"/>
      <c r="Z182" s="8"/>
    </row>
    <row r="183" spans="1:26" ht="15.75" customHeight="1">
      <c r="A183" s="110" t="s">
        <v>326</v>
      </c>
      <c r="B183" s="111">
        <v>0</v>
      </c>
      <c r="C183" s="8"/>
      <c r="D183" s="116" t="s">
        <v>327</v>
      </c>
      <c r="E183" s="111">
        <v>0</v>
      </c>
      <c r="F183" s="8"/>
      <c r="G183" s="8"/>
      <c r="H183" s="8"/>
      <c r="I183" s="8"/>
      <c r="J183" s="8"/>
      <c r="K183" s="8"/>
      <c r="L183" s="8"/>
      <c r="M183" s="8"/>
      <c r="N183" s="8"/>
      <c r="O183" s="8"/>
      <c r="P183" s="8"/>
      <c r="Q183" s="8"/>
      <c r="R183" s="8"/>
      <c r="S183" s="8"/>
      <c r="T183" s="8"/>
      <c r="U183" s="8"/>
      <c r="V183" s="8"/>
      <c r="W183" s="8"/>
      <c r="X183" s="8"/>
      <c r="Y183" s="8"/>
      <c r="Z183" s="8"/>
    </row>
    <row r="184" spans="1:26" ht="15.75" customHeight="1">
      <c r="A184" s="110" t="s">
        <v>328</v>
      </c>
      <c r="B184" s="111">
        <v>0</v>
      </c>
      <c r="C184" s="8"/>
      <c r="D184" s="116" t="s">
        <v>329</v>
      </c>
      <c r="E184" s="111">
        <v>0</v>
      </c>
      <c r="F184" s="8"/>
      <c r="G184" s="8"/>
      <c r="H184" s="8"/>
      <c r="I184" s="8"/>
      <c r="J184" s="8"/>
      <c r="K184" s="8"/>
      <c r="L184" s="8"/>
      <c r="M184" s="8"/>
      <c r="N184" s="8"/>
      <c r="O184" s="8"/>
      <c r="P184" s="8"/>
      <c r="Q184" s="8"/>
      <c r="R184" s="8"/>
      <c r="S184" s="8"/>
      <c r="T184" s="8"/>
      <c r="U184" s="8"/>
      <c r="V184" s="8"/>
      <c r="W184" s="8"/>
      <c r="X184" s="8"/>
      <c r="Y184" s="8"/>
      <c r="Z184" s="8"/>
    </row>
    <row r="185" spans="1:26" ht="15.75" customHeight="1">
      <c r="A185" s="113" t="s">
        <v>132</v>
      </c>
      <c r="B185" s="114">
        <f>SUM(B179:B184)</f>
        <v>1</v>
      </c>
      <c r="C185" s="8"/>
      <c r="D185" s="117" t="s">
        <v>132</v>
      </c>
      <c r="E185" s="114">
        <f>SUM(E179:E184)</f>
        <v>1</v>
      </c>
      <c r="F185" s="8"/>
      <c r="G185" s="8"/>
      <c r="H185" s="8"/>
      <c r="I185" s="8"/>
      <c r="J185" s="8"/>
      <c r="K185" s="8"/>
      <c r="L185" s="8"/>
      <c r="M185" s="8"/>
      <c r="N185" s="8"/>
      <c r="O185" s="8"/>
      <c r="P185" s="8"/>
      <c r="Q185" s="8"/>
      <c r="R185" s="8"/>
      <c r="S185" s="8"/>
      <c r="T185" s="8"/>
      <c r="U185" s="8"/>
      <c r="V185" s="8"/>
      <c r="W185" s="8"/>
      <c r="X185" s="8"/>
      <c r="Y185" s="8"/>
      <c r="Z185" s="8"/>
    </row>
    <row r="186" spans="1:26" ht="15.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5.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5.75" customHeight="1">
      <c r="A188" s="108" t="s">
        <v>307</v>
      </c>
      <c r="B188" s="118" t="s">
        <v>330</v>
      </c>
      <c r="C188" s="118" t="s">
        <v>331</v>
      </c>
      <c r="D188" s="118" t="s">
        <v>332</v>
      </c>
      <c r="E188" s="118" t="s">
        <v>333</v>
      </c>
      <c r="F188" s="8"/>
      <c r="G188" s="8"/>
      <c r="H188" s="8"/>
      <c r="I188" s="8"/>
      <c r="J188" s="8"/>
      <c r="K188" s="8"/>
      <c r="L188" s="8"/>
      <c r="M188" s="8"/>
      <c r="N188" s="8"/>
      <c r="O188" s="8"/>
      <c r="P188" s="8"/>
      <c r="Q188" s="8"/>
      <c r="R188" s="8"/>
      <c r="S188" s="8"/>
      <c r="T188" s="8"/>
      <c r="U188" s="8"/>
      <c r="V188" s="8"/>
      <c r="W188" s="8"/>
      <c r="X188" s="8"/>
      <c r="Y188" s="8"/>
      <c r="Z188" s="8"/>
    </row>
    <row r="189" spans="1:26" ht="15.75" customHeight="1">
      <c r="A189" s="116" t="s">
        <v>319</v>
      </c>
      <c r="B189" s="112">
        <v>0.14000000000000001</v>
      </c>
      <c r="C189" s="112">
        <v>0.08</v>
      </c>
      <c r="D189" s="112">
        <v>0.26</v>
      </c>
      <c r="E189" s="112">
        <v>0.14000000000000001</v>
      </c>
      <c r="F189" s="8"/>
      <c r="G189" s="8"/>
      <c r="H189" s="8"/>
      <c r="I189" s="8"/>
      <c r="J189" s="8"/>
      <c r="K189" s="8"/>
      <c r="L189" s="8"/>
      <c r="M189" s="8"/>
      <c r="N189" s="8"/>
      <c r="O189" s="8"/>
      <c r="P189" s="8"/>
      <c r="Q189" s="8"/>
      <c r="R189" s="8"/>
      <c r="S189" s="8"/>
      <c r="T189" s="8"/>
      <c r="U189" s="8"/>
      <c r="V189" s="8"/>
      <c r="W189" s="8"/>
      <c r="X189" s="8"/>
      <c r="Y189" s="8"/>
      <c r="Z189" s="8"/>
    </row>
    <row r="190" spans="1:26" ht="15.75" customHeight="1">
      <c r="A190" s="116" t="s">
        <v>321</v>
      </c>
      <c r="B190" s="112">
        <v>0.28999999999999998</v>
      </c>
      <c r="C190" s="112">
        <v>0.47</v>
      </c>
      <c r="D190" s="112">
        <v>0.3</v>
      </c>
      <c r="E190" s="112">
        <v>0.42</v>
      </c>
      <c r="F190" s="8"/>
      <c r="G190" s="8"/>
      <c r="H190" s="8"/>
      <c r="I190" s="8"/>
      <c r="J190" s="8"/>
      <c r="K190" s="8"/>
      <c r="L190" s="8"/>
      <c r="M190" s="8"/>
      <c r="N190" s="8"/>
      <c r="O190" s="8"/>
      <c r="P190" s="8"/>
      <c r="Q190" s="8"/>
      <c r="R190" s="8"/>
      <c r="S190" s="8"/>
      <c r="T190" s="8"/>
      <c r="U190" s="8"/>
      <c r="V190" s="8"/>
      <c r="W190" s="8"/>
      <c r="X190" s="8"/>
      <c r="Y190" s="8"/>
      <c r="Z190" s="8"/>
    </row>
    <row r="191" spans="1:26" ht="15.75" customHeight="1">
      <c r="A191" s="116" t="s">
        <v>323</v>
      </c>
      <c r="B191" s="112">
        <v>0.44</v>
      </c>
      <c r="C191" s="112">
        <v>0.32</v>
      </c>
      <c r="D191" s="112">
        <v>0.34</v>
      </c>
      <c r="E191" s="112">
        <v>0.38</v>
      </c>
      <c r="F191" s="8"/>
      <c r="G191" s="8"/>
      <c r="H191" s="8"/>
      <c r="I191" s="8"/>
      <c r="J191" s="8"/>
      <c r="K191" s="8"/>
      <c r="L191" s="8"/>
      <c r="M191" s="8"/>
      <c r="N191" s="8"/>
      <c r="O191" s="8"/>
      <c r="P191" s="8"/>
      <c r="Q191" s="8"/>
      <c r="R191" s="8"/>
      <c r="S191" s="8"/>
      <c r="T191" s="8"/>
      <c r="U191" s="8"/>
      <c r="V191" s="8"/>
      <c r="W191" s="8"/>
      <c r="X191" s="8"/>
      <c r="Y191" s="8"/>
      <c r="Z191" s="8"/>
    </row>
    <row r="192" spans="1:26" ht="15.75" customHeight="1">
      <c r="A192" s="116" t="s">
        <v>325</v>
      </c>
      <c r="B192" s="112">
        <v>0.13</v>
      </c>
      <c r="C192" s="112">
        <v>0.13</v>
      </c>
      <c r="D192" s="112">
        <v>0.09</v>
      </c>
      <c r="E192" s="112">
        <v>0.06</v>
      </c>
      <c r="F192" s="8"/>
      <c r="G192" s="8"/>
      <c r="H192" s="8"/>
      <c r="I192" s="8"/>
      <c r="J192" s="8"/>
      <c r="K192" s="8"/>
      <c r="L192" s="8"/>
      <c r="M192" s="8"/>
      <c r="N192" s="8"/>
      <c r="O192" s="8"/>
      <c r="P192" s="8"/>
      <c r="Q192" s="8"/>
      <c r="R192" s="8"/>
      <c r="S192" s="8"/>
      <c r="T192" s="8"/>
      <c r="U192" s="8"/>
      <c r="V192" s="8"/>
      <c r="W192" s="8"/>
      <c r="X192" s="8"/>
      <c r="Y192" s="8"/>
      <c r="Z192" s="8"/>
    </row>
    <row r="193" spans="1:26" ht="15.75" customHeight="1">
      <c r="A193" s="116" t="s">
        <v>327</v>
      </c>
      <c r="B193" s="112">
        <v>0</v>
      </c>
      <c r="C193" s="112">
        <v>0</v>
      </c>
      <c r="D193" s="112">
        <v>0.01</v>
      </c>
      <c r="E193" s="112">
        <v>0</v>
      </c>
      <c r="F193" s="8"/>
      <c r="G193" s="8"/>
      <c r="H193" s="8"/>
      <c r="I193" s="8"/>
      <c r="J193" s="8"/>
      <c r="K193" s="8"/>
      <c r="L193" s="8"/>
      <c r="M193" s="8"/>
      <c r="N193" s="8"/>
      <c r="O193" s="8"/>
      <c r="P193" s="8"/>
      <c r="Q193" s="8"/>
      <c r="R193" s="8"/>
      <c r="S193" s="8"/>
      <c r="T193" s="8"/>
      <c r="U193" s="8"/>
      <c r="V193" s="8"/>
      <c r="W193" s="8"/>
      <c r="X193" s="8"/>
      <c r="Y193" s="8"/>
      <c r="Z193" s="8"/>
    </row>
    <row r="194" spans="1:26" ht="15.75" customHeight="1">
      <c r="A194" s="116" t="s">
        <v>329</v>
      </c>
      <c r="B194" s="112">
        <v>0</v>
      </c>
      <c r="C194" s="112">
        <v>0</v>
      </c>
      <c r="D194" s="112">
        <v>0</v>
      </c>
      <c r="E194" s="112">
        <v>0</v>
      </c>
      <c r="F194" s="8"/>
      <c r="G194" s="8"/>
      <c r="H194" s="8"/>
      <c r="I194" s="8"/>
      <c r="J194" s="8"/>
      <c r="K194" s="8"/>
      <c r="L194" s="8"/>
      <c r="M194" s="8"/>
      <c r="N194" s="8"/>
      <c r="O194" s="8"/>
      <c r="P194" s="8"/>
      <c r="Q194" s="8"/>
      <c r="R194" s="8"/>
      <c r="S194" s="8"/>
      <c r="T194" s="8"/>
      <c r="U194" s="8"/>
      <c r="V194" s="8"/>
      <c r="W194" s="8"/>
      <c r="X194" s="8"/>
      <c r="Y194" s="8"/>
      <c r="Z194" s="8"/>
    </row>
    <row r="195" spans="1:26" ht="15.75" customHeight="1">
      <c r="A195" s="117" t="s">
        <v>132</v>
      </c>
      <c r="B195" s="115">
        <f t="shared" ref="B195:E195" si="2">SUM(B189:B194)</f>
        <v>1</v>
      </c>
      <c r="C195" s="115">
        <f t="shared" si="2"/>
        <v>0.99999999999999989</v>
      </c>
      <c r="D195" s="115">
        <f t="shared" si="2"/>
        <v>1</v>
      </c>
      <c r="E195" s="115">
        <f t="shared" si="2"/>
        <v>1</v>
      </c>
      <c r="F195" s="8"/>
      <c r="G195" s="8"/>
      <c r="H195" s="8"/>
      <c r="I195" s="8"/>
      <c r="J195" s="8"/>
      <c r="K195" s="8"/>
      <c r="L195" s="8"/>
      <c r="M195" s="8"/>
      <c r="N195" s="8"/>
      <c r="O195" s="8"/>
      <c r="P195" s="8"/>
      <c r="Q195" s="8"/>
      <c r="R195" s="8"/>
      <c r="S195" s="8"/>
      <c r="T195" s="8"/>
      <c r="U195" s="8"/>
      <c r="V195" s="8"/>
      <c r="W195" s="8"/>
      <c r="X195" s="8"/>
      <c r="Y195" s="8"/>
      <c r="Z195" s="8"/>
    </row>
    <row r="196" spans="1:26" ht="15.75" customHeight="1">
      <c r="A196" s="93" t="s">
        <v>334</v>
      </c>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5.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37.5" customHeight="1">
      <c r="A198" s="211" t="s">
        <v>335</v>
      </c>
      <c r="B198" s="197"/>
      <c r="C198" s="197"/>
      <c r="D198" s="197"/>
      <c r="E198" s="197"/>
      <c r="F198" s="8"/>
      <c r="G198" s="8"/>
      <c r="H198" s="8"/>
      <c r="I198" s="8"/>
      <c r="J198" s="8"/>
      <c r="K198" s="8"/>
      <c r="L198" s="8"/>
      <c r="M198" s="8"/>
      <c r="N198" s="8"/>
      <c r="O198" s="8"/>
      <c r="P198" s="8"/>
      <c r="Q198" s="8"/>
      <c r="R198" s="8"/>
      <c r="S198" s="8"/>
      <c r="T198" s="8"/>
      <c r="U198" s="8"/>
      <c r="V198" s="8"/>
      <c r="W198" s="8"/>
      <c r="X198" s="8"/>
      <c r="Y198" s="8"/>
      <c r="Z198" s="8"/>
    </row>
    <row r="199" spans="1:26" ht="15.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5.75" customHeight="1">
      <c r="A200" s="119" t="s">
        <v>336</v>
      </c>
      <c r="B200" s="120" t="s">
        <v>337</v>
      </c>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34.5" customHeight="1">
      <c r="A201" s="108" t="s">
        <v>338</v>
      </c>
      <c r="B201" s="121">
        <v>0.26</v>
      </c>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34.5" customHeight="1">
      <c r="A202" s="108" t="s">
        <v>339</v>
      </c>
      <c r="B202" s="121">
        <v>0.55000000000000004</v>
      </c>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34.5" customHeight="1">
      <c r="A203" s="108" t="s">
        <v>340</v>
      </c>
      <c r="B203" s="121">
        <v>0.83</v>
      </c>
      <c r="C203" s="8"/>
      <c r="D203" s="223" t="s">
        <v>341</v>
      </c>
      <c r="E203" s="197"/>
      <c r="F203" s="8"/>
      <c r="G203" s="8"/>
      <c r="H203" s="8"/>
      <c r="I203" s="8"/>
      <c r="J203" s="8"/>
      <c r="K203" s="8"/>
      <c r="L203" s="8"/>
      <c r="M203" s="8"/>
      <c r="N203" s="8"/>
      <c r="O203" s="8"/>
      <c r="P203" s="8"/>
      <c r="Q203" s="8"/>
      <c r="R203" s="8"/>
      <c r="S203" s="8"/>
      <c r="T203" s="8"/>
      <c r="U203" s="8"/>
      <c r="V203" s="8"/>
      <c r="W203" s="8"/>
      <c r="X203" s="8"/>
      <c r="Y203" s="8"/>
      <c r="Z203" s="8"/>
    </row>
    <row r="204" spans="1:26" ht="34.5" customHeight="1">
      <c r="A204" s="108" t="s">
        <v>342</v>
      </c>
      <c r="B204" s="121">
        <v>0.17</v>
      </c>
      <c r="C204" s="8"/>
      <c r="D204" s="197"/>
      <c r="E204" s="197"/>
      <c r="F204" s="8"/>
      <c r="G204" s="8"/>
      <c r="H204" s="8"/>
      <c r="I204" s="8"/>
      <c r="J204" s="8"/>
      <c r="K204" s="8"/>
      <c r="L204" s="8"/>
      <c r="M204" s="8"/>
      <c r="N204" s="8"/>
      <c r="O204" s="8"/>
      <c r="P204" s="8"/>
      <c r="Q204" s="8"/>
      <c r="R204" s="8"/>
      <c r="S204" s="8"/>
      <c r="T204" s="8"/>
      <c r="U204" s="8"/>
      <c r="V204" s="8"/>
      <c r="W204" s="8"/>
      <c r="X204" s="8"/>
      <c r="Y204" s="8"/>
      <c r="Z204" s="8"/>
    </row>
    <row r="205" spans="1:26" ht="34.5" customHeight="1">
      <c r="A205" s="108" t="s">
        <v>343</v>
      </c>
      <c r="B205" s="121">
        <v>0.02</v>
      </c>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34.5" customHeight="1">
      <c r="A206" s="108" t="s">
        <v>344</v>
      </c>
      <c r="B206" s="121">
        <v>0.55259999999999998</v>
      </c>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5.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5.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5.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5.75" customHeight="1">
      <c r="A210" s="93" t="s">
        <v>345</v>
      </c>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5.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39.75" customHeight="1">
      <c r="A212" s="239" t="s">
        <v>346</v>
      </c>
      <c r="B212" s="197"/>
      <c r="C212" s="197"/>
      <c r="D212" s="197"/>
      <c r="E212" s="197"/>
      <c r="F212" s="8"/>
      <c r="G212" s="8"/>
      <c r="H212" s="8"/>
      <c r="I212" s="8"/>
      <c r="J212" s="8"/>
      <c r="K212" s="8"/>
      <c r="L212" s="8"/>
      <c r="M212" s="8"/>
      <c r="N212" s="8"/>
      <c r="O212" s="8"/>
      <c r="P212" s="8"/>
      <c r="Q212" s="8"/>
      <c r="R212" s="8"/>
      <c r="S212" s="8"/>
      <c r="T212" s="8"/>
      <c r="U212" s="8"/>
      <c r="V212" s="8"/>
      <c r="W212" s="8"/>
      <c r="X212" s="8"/>
      <c r="Y212" s="8"/>
      <c r="Z212" s="8"/>
    </row>
    <row r="213" spans="1:26" ht="22.5" customHeight="1">
      <c r="A213" s="240" t="s">
        <v>347</v>
      </c>
      <c r="B213" s="197"/>
      <c r="C213" s="197"/>
      <c r="D213" s="197"/>
      <c r="E213" s="197"/>
      <c r="F213" s="8"/>
      <c r="G213" s="8"/>
      <c r="H213" s="8"/>
      <c r="I213" s="8"/>
      <c r="J213" s="8"/>
      <c r="K213" s="8"/>
      <c r="L213" s="8"/>
      <c r="M213" s="8"/>
      <c r="N213" s="8"/>
      <c r="O213" s="8"/>
      <c r="P213" s="8"/>
      <c r="Q213" s="8"/>
      <c r="R213" s="8"/>
      <c r="S213" s="8"/>
      <c r="T213" s="8"/>
      <c r="U213" s="8"/>
      <c r="V213" s="8"/>
      <c r="W213" s="8"/>
      <c r="X213" s="8"/>
      <c r="Y213" s="8"/>
      <c r="Z213" s="8"/>
    </row>
    <row r="214" spans="1:26" ht="54" customHeight="1">
      <c r="A214" s="240" t="s">
        <v>348</v>
      </c>
      <c r="B214" s="197"/>
      <c r="C214" s="197"/>
      <c r="D214" s="197"/>
      <c r="E214" s="197"/>
      <c r="F214" s="8"/>
      <c r="G214" s="8"/>
      <c r="H214" s="8"/>
      <c r="I214" s="8"/>
      <c r="J214" s="8"/>
      <c r="K214" s="8"/>
      <c r="L214" s="8"/>
      <c r="M214" s="8"/>
      <c r="N214" s="8"/>
      <c r="O214" s="8"/>
      <c r="P214" s="8"/>
      <c r="Q214" s="8"/>
      <c r="R214" s="8"/>
      <c r="S214" s="8"/>
      <c r="T214" s="8"/>
      <c r="U214" s="8"/>
      <c r="V214" s="8"/>
      <c r="W214" s="8"/>
      <c r="X214" s="8"/>
      <c r="Y214" s="8"/>
      <c r="Z214" s="8"/>
    </row>
    <row r="215" spans="1:26" ht="15.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5.75" customHeight="1">
      <c r="A216" s="8"/>
      <c r="B216" s="123"/>
      <c r="C216" s="123"/>
      <c r="D216" s="8"/>
      <c r="E216" s="241"/>
      <c r="F216" s="8"/>
      <c r="G216" s="8"/>
      <c r="H216" s="8"/>
      <c r="I216" s="8"/>
      <c r="J216" s="8"/>
      <c r="K216" s="8"/>
      <c r="L216" s="8"/>
      <c r="M216" s="8"/>
      <c r="N216" s="8"/>
      <c r="O216" s="8"/>
      <c r="P216" s="8"/>
      <c r="Q216" s="8"/>
      <c r="R216" s="8"/>
      <c r="S216" s="8"/>
      <c r="T216" s="8"/>
      <c r="U216" s="8"/>
      <c r="V216" s="8"/>
      <c r="W216" s="8"/>
      <c r="X216" s="8"/>
      <c r="Y216" s="8"/>
      <c r="Z216" s="8"/>
    </row>
    <row r="217" spans="1:26" ht="15.75" customHeight="1">
      <c r="A217" s="58" t="s">
        <v>307</v>
      </c>
      <c r="B217" s="52" t="s">
        <v>349</v>
      </c>
      <c r="C217" s="52" t="s">
        <v>350</v>
      </c>
      <c r="D217" s="52" t="s">
        <v>351</v>
      </c>
      <c r="E217" s="197"/>
      <c r="F217" s="8"/>
      <c r="G217" s="8"/>
      <c r="H217" s="8"/>
      <c r="I217" s="8"/>
      <c r="J217" s="8"/>
      <c r="K217" s="8"/>
      <c r="L217" s="8"/>
      <c r="M217" s="8"/>
      <c r="N217" s="8"/>
      <c r="O217" s="8"/>
      <c r="P217" s="8"/>
      <c r="Q217" s="8"/>
      <c r="R217" s="8"/>
      <c r="S217" s="8"/>
      <c r="T217" s="8"/>
      <c r="U217" s="8"/>
      <c r="V217" s="8"/>
      <c r="W217" s="8"/>
      <c r="X217" s="8"/>
      <c r="Y217" s="8"/>
      <c r="Z217" s="8"/>
    </row>
    <row r="218" spans="1:26" ht="16.5" customHeight="1">
      <c r="A218" s="70" t="s">
        <v>352</v>
      </c>
      <c r="B218" s="124">
        <v>0.27600000000000002</v>
      </c>
      <c r="C218" s="124">
        <v>0.17699999999999999</v>
      </c>
      <c r="D218" s="124">
        <v>0.246</v>
      </c>
      <c r="E218" s="197"/>
      <c r="F218" s="8"/>
      <c r="G218" s="8"/>
      <c r="H218" s="8"/>
      <c r="I218" s="8"/>
      <c r="J218" s="8"/>
      <c r="K218" s="8"/>
      <c r="L218" s="8"/>
      <c r="M218" s="8"/>
      <c r="N218" s="8"/>
      <c r="O218" s="8"/>
      <c r="P218" s="8"/>
      <c r="Q218" s="8"/>
      <c r="R218" s="8"/>
      <c r="S218" s="8"/>
      <c r="T218" s="8"/>
      <c r="U218" s="8"/>
      <c r="V218" s="8"/>
      <c r="W218" s="8"/>
      <c r="X218" s="8"/>
      <c r="Y218" s="8"/>
      <c r="Z218" s="8"/>
    </row>
    <row r="219" spans="1:26" ht="15.75" customHeight="1">
      <c r="A219" s="70" t="s">
        <v>353</v>
      </c>
      <c r="B219" s="124">
        <v>0.32500000000000001</v>
      </c>
      <c r="C219" s="124">
        <v>0.28599999999999998</v>
      </c>
      <c r="D219" s="124">
        <v>0.313</v>
      </c>
      <c r="E219" s="197"/>
      <c r="F219" s="8"/>
      <c r="G219" s="8"/>
      <c r="H219" s="8"/>
      <c r="I219" s="8"/>
      <c r="J219" s="8"/>
      <c r="K219" s="8"/>
      <c r="L219" s="8"/>
      <c r="M219" s="8"/>
      <c r="N219" s="8"/>
      <c r="O219" s="8"/>
      <c r="P219" s="8"/>
      <c r="Q219" s="8"/>
      <c r="R219" s="8"/>
      <c r="S219" s="8"/>
      <c r="T219" s="8"/>
      <c r="U219" s="8"/>
      <c r="V219" s="8"/>
      <c r="W219" s="8"/>
      <c r="X219" s="8"/>
      <c r="Y219" s="8"/>
      <c r="Z219" s="8"/>
    </row>
    <row r="220" spans="1:26" ht="15.75" customHeight="1">
      <c r="A220" s="70" t="s">
        <v>354</v>
      </c>
      <c r="B220" s="124">
        <v>0.184</v>
      </c>
      <c r="C220" s="124">
        <v>0.22700000000000001</v>
      </c>
      <c r="D220" s="124">
        <v>0.19700000000000001</v>
      </c>
      <c r="E220" s="197"/>
      <c r="F220" s="8"/>
      <c r="G220" s="8"/>
      <c r="H220" s="8"/>
      <c r="I220" s="8"/>
      <c r="J220" s="8"/>
      <c r="K220" s="8"/>
      <c r="L220" s="8"/>
      <c r="M220" s="8"/>
      <c r="N220" s="8"/>
      <c r="O220" s="8"/>
      <c r="P220" s="8"/>
      <c r="Q220" s="8"/>
      <c r="R220" s="8"/>
      <c r="S220" s="8"/>
      <c r="T220" s="8"/>
      <c r="U220" s="8"/>
      <c r="V220" s="8"/>
      <c r="W220" s="8"/>
      <c r="X220" s="8"/>
      <c r="Y220" s="8"/>
      <c r="Z220" s="8"/>
    </row>
    <row r="221" spans="1:26" ht="15.75" customHeight="1">
      <c r="A221" s="70" t="s">
        <v>355</v>
      </c>
      <c r="B221" s="124">
        <v>8.5000000000000006E-2</v>
      </c>
      <c r="C221" s="124">
        <v>9.1999999999999998E-2</v>
      </c>
      <c r="D221" s="124">
        <v>8.6999999999999994E-2</v>
      </c>
      <c r="E221" s="197"/>
      <c r="F221" s="8"/>
      <c r="G221" s="8"/>
      <c r="H221" s="8"/>
      <c r="I221" s="8"/>
      <c r="J221" s="8"/>
      <c r="K221" s="8"/>
      <c r="L221" s="8"/>
      <c r="M221" s="8"/>
      <c r="N221" s="8"/>
      <c r="O221" s="8"/>
      <c r="P221" s="8"/>
      <c r="Q221" s="8"/>
      <c r="R221" s="8"/>
      <c r="S221" s="8"/>
      <c r="T221" s="8"/>
      <c r="U221" s="8"/>
      <c r="V221" s="8"/>
      <c r="W221" s="8"/>
      <c r="X221" s="8"/>
      <c r="Y221" s="8"/>
      <c r="Z221" s="8"/>
    </row>
    <row r="222" spans="1:26" ht="15.75" customHeight="1">
      <c r="A222" s="70" t="s">
        <v>356</v>
      </c>
      <c r="B222" s="124">
        <v>7.0999999999999994E-2</v>
      </c>
      <c r="C222" s="124">
        <v>6.7000000000000004E-2</v>
      </c>
      <c r="D222" s="124">
        <v>7.0000000000000007E-2</v>
      </c>
      <c r="E222" s="197"/>
      <c r="F222" s="8"/>
      <c r="G222" s="8"/>
      <c r="H222" s="8"/>
      <c r="I222" s="8"/>
      <c r="J222" s="8"/>
      <c r="K222" s="8"/>
      <c r="L222" s="8"/>
      <c r="M222" s="8"/>
      <c r="N222" s="8"/>
      <c r="O222" s="8"/>
      <c r="P222" s="8"/>
      <c r="Q222" s="8"/>
      <c r="R222" s="8"/>
      <c r="S222" s="8"/>
      <c r="T222" s="8"/>
      <c r="U222" s="8"/>
      <c r="V222" s="8"/>
      <c r="W222" s="8"/>
      <c r="X222" s="8"/>
      <c r="Y222" s="8"/>
      <c r="Z222" s="8"/>
    </row>
    <row r="223" spans="1:26" ht="15.75" customHeight="1">
      <c r="A223" s="70" t="s">
        <v>357</v>
      </c>
      <c r="B223" s="124">
        <v>3.9E-2</v>
      </c>
      <c r="C223" s="124">
        <v>0.109</v>
      </c>
      <c r="D223" s="124">
        <v>0.06</v>
      </c>
      <c r="E223" s="197"/>
      <c r="F223" s="8"/>
      <c r="G223" s="8"/>
      <c r="H223" s="8"/>
      <c r="I223" s="8"/>
      <c r="J223" s="8"/>
      <c r="K223" s="8"/>
      <c r="L223" s="8"/>
      <c r="M223" s="8"/>
      <c r="N223" s="8"/>
      <c r="O223" s="8"/>
      <c r="P223" s="8"/>
      <c r="Q223" s="8"/>
      <c r="R223" s="8"/>
      <c r="S223" s="8"/>
      <c r="T223" s="8"/>
      <c r="U223" s="8"/>
      <c r="V223" s="8"/>
      <c r="W223" s="8"/>
      <c r="X223" s="8"/>
      <c r="Y223" s="8"/>
      <c r="Z223" s="8"/>
    </row>
    <row r="224" spans="1:26" ht="15.75" customHeight="1">
      <c r="A224" s="70" t="s">
        <v>358</v>
      </c>
      <c r="B224" s="124">
        <v>0.02</v>
      </c>
      <c r="C224" s="124">
        <v>4.2000000000000003E-2</v>
      </c>
      <c r="D224" s="124">
        <v>2.7E-2</v>
      </c>
      <c r="E224" s="197"/>
      <c r="F224" s="8"/>
      <c r="G224" s="8"/>
      <c r="H224" s="8"/>
      <c r="I224" s="8"/>
      <c r="J224" s="8"/>
      <c r="K224" s="8"/>
      <c r="L224" s="8"/>
      <c r="M224" s="8"/>
      <c r="N224" s="8"/>
      <c r="O224" s="8"/>
      <c r="P224" s="8"/>
      <c r="Q224" s="8"/>
      <c r="R224" s="8"/>
      <c r="S224" s="8"/>
      <c r="T224" s="8"/>
      <c r="U224" s="8"/>
      <c r="V224" s="8"/>
      <c r="W224" s="8"/>
      <c r="X224" s="8"/>
      <c r="Y224" s="8"/>
      <c r="Z224" s="8"/>
    </row>
    <row r="225" spans="1:26" ht="15.75" customHeight="1">
      <c r="A225" s="70" t="s">
        <v>359</v>
      </c>
      <c r="B225" s="124">
        <v>0</v>
      </c>
      <c r="C225" s="124">
        <v>0</v>
      </c>
      <c r="D225" s="124">
        <v>0</v>
      </c>
      <c r="E225" s="197"/>
      <c r="F225" s="8"/>
      <c r="G225" s="8"/>
      <c r="H225" s="8"/>
      <c r="I225" s="8"/>
      <c r="J225" s="8"/>
      <c r="K225" s="8"/>
      <c r="L225" s="8"/>
      <c r="M225" s="8"/>
      <c r="N225" s="8"/>
      <c r="O225" s="8"/>
      <c r="P225" s="8"/>
      <c r="Q225" s="8"/>
      <c r="R225" s="8"/>
      <c r="S225" s="8"/>
      <c r="T225" s="8"/>
      <c r="U225" s="8"/>
      <c r="V225" s="8"/>
      <c r="W225" s="8"/>
      <c r="X225" s="8"/>
      <c r="Y225" s="8"/>
      <c r="Z225" s="8"/>
    </row>
    <row r="226" spans="1:26" ht="15.75" customHeight="1">
      <c r="A226" s="70" t="s">
        <v>360</v>
      </c>
      <c r="B226" s="124">
        <v>0</v>
      </c>
      <c r="C226" s="124">
        <v>0</v>
      </c>
      <c r="D226" s="124">
        <v>0</v>
      </c>
      <c r="E226" s="197"/>
      <c r="F226" s="8"/>
      <c r="G226" s="8"/>
      <c r="H226" s="8"/>
      <c r="I226" s="8"/>
      <c r="J226" s="8"/>
      <c r="K226" s="8"/>
      <c r="L226" s="8"/>
      <c r="M226" s="8"/>
      <c r="N226" s="8"/>
      <c r="O226" s="8"/>
      <c r="P226" s="8"/>
      <c r="Q226" s="8"/>
      <c r="R226" s="8"/>
      <c r="S226" s="8"/>
      <c r="T226" s="8"/>
      <c r="U226" s="8"/>
      <c r="V226" s="8"/>
      <c r="W226" s="8"/>
      <c r="X226" s="8"/>
      <c r="Y226" s="8"/>
      <c r="Z226" s="8"/>
    </row>
    <row r="227" spans="1:26" ht="15.75" customHeight="1">
      <c r="A227" s="125" t="s">
        <v>132</v>
      </c>
      <c r="B227" s="126">
        <f t="shared" ref="B227:D227" si="3">SUM(B218:B226)</f>
        <v>0.99999999999999989</v>
      </c>
      <c r="C227" s="126">
        <f t="shared" si="3"/>
        <v>1</v>
      </c>
      <c r="D227" s="126">
        <f t="shared" si="3"/>
        <v>1</v>
      </c>
      <c r="E227" s="197"/>
      <c r="F227" s="8"/>
      <c r="G227" s="8"/>
      <c r="H227" s="8"/>
      <c r="I227" s="8"/>
      <c r="J227" s="8"/>
      <c r="K227" s="8"/>
      <c r="L227" s="8"/>
      <c r="M227" s="8"/>
      <c r="N227" s="8"/>
      <c r="O227" s="8"/>
      <c r="P227" s="8"/>
      <c r="Q227" s="8"/>
      <c r="R227" s="8"/>
      <c r="S227" s="8"/>
      <c r="T227" s="8"/>
      <c r="U227" s="8"/>
      <c r="V227" s="8"/>
      <c r="W227" s="8"/>
      <c r="X227" s="8"/>
      <c r="Y227" s="8"/>
      <c r="Z227" s="8"/>
    </row>
    <row r="228" spans="1:26" ht="15.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5.75" customHeight="1">
      <c r="A229" s="242" t="s">
        <v>361</v>
      </c>
      <c r="B229" s="197"/>
      <c r="C229" s="197"/>
      <c r="D229" s="197"/>
      <c r="E229" s="127"/>
      <c r="F229" s="8"/>
      <c r="G229" s="8"/>
      <c r="H229" s="8"/>
      <c r="I229" s="8"/>
      <c r="J229" s="8"/>
      <c r="K229" s="8"/>
      <c r="L229" s="8"/>
      <c r="M229" s="8"/>
      <c r="N229" s="8"/>
      <c r="O229" s="8"/>
      <c r="P229" s="8"/>
      <c r="Q229" s="8"/>
      <c r="R229" s="8"/>
      <c r="S229" s="8"/>
      <c r="T229" s="8"/>
      <c r="U229" s="8"/>
      <c r="V229" s="8"/>
      <c r="W229" s="8"/>
      <c r="X229" s="8"/>
      <c r="Y229" s="8"/>
      <c r="Z229" s="8"/>
    </row>
    <row r="230" spans="1:26" ht="15.75" customHeight="1">
      <c r="A230" s="197"/>
      <c r="B230" s="197"/>
      <c r="C230" s="197"/>
      <c r="D230" s="197"/>
      <c r="E230" s="127"/>
      <c r="F230" s="8"/>
      <c r="G230" s="8"/>
      <c r="H230" s="8"/>
      <c r="I230" s="8"/>
      <c r="J230" s="8"/>
      <c r="K230" s="8"/>
      <c r="L230" s="8"/>
      <c r="M230" s="8"/>
      <c r="N230" s="8"/>
      <c r="O230" s="8"/>
      <c r="P230" s="8"/>
      <c r="Q230" s="8"/>
      <c r="R230" s="8"/>
      <c r="S230" s="8"/>
      <c r="T230" s="8"/>
      <c r="U230" s="8"/>
      <c r="V230" s="8"/>
      <c r="W230" s="8"/>
      <c r="X230" s="8"/>
      <c r="Y230" s="8"/>
      <c r="Z230" s="8"/>
    </row>
    <row r="231" spans="1:26" ht="15.75" customHeight="1">
      <c r="A231" s="8"/>
      <c r="B231" s="127"/>
      <c r="C231" s="127"/>
      <c r="D231" s="127"/>
      <c r="E231" s="127"/>
      <c r="F231" s="8"/>
      <c r="G231" s="8"/>
      <c r="H231" s="8"/>
      <c r="I231" s="8"/>
      <c r="J231" s="8"/>
      <c r="K231" s="8"/>
      <c r="L231" s="8"/>
      <c r="M231" s="8"/>
      <c r="N231" s="8"/>
      <c r="O231" s="8"/>
      <c r="P231" s="8"/>
      <c r="Q231" s="8"/>
      <c r="R231" s="8"/>
      <c r="S231" s="8"/>
      <c r="T231" s="8"/>
      <c r="U231" s="8"/>
      <c r="V231" s="8"/>
      <c r="W231" s="8"/>
      <c r="X231" s="8"/>
      <c r="Y231" s="8"/>
      <c r="Z231" s="8"/>
    </row>
    <row r="232" spans="1:26" ht="15.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5.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5.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5.75" customHeight="1">
      <c r="A235" s="93" t="s">
        <v>362</v>
      </c>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5.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5.75" customHeight="1">
      <c r="A237" s="128" t="s">
        <v>363</v>
      </c>
      <c r="B237" s="8"/>
      <c r="C237" s="8"/>
      <c r="D237" s="129">
        <v>3.66</v>
      </c>
      <c r="E237" s="8"/>
      <c r="F237" s="8"/>
      <c r="G237" s="8"/>
      <c r="H237" s="8"/>
      <c r="I237" s="8"/>
      <c r="J237" s="8"/>
      <c r="K237" s="8"/>
      <c r="L237" s="8"/>
      <c r="M237" s="8"/>
      <c r="N237" s="8"/>
      <c r="O237" s="8"/>
      <c r="P237" s="8"/>
      <c r="Q237" s="8"/>
      <c r="R237" s="8"/>
      <c r="S237" s="8"/>
      <c r="T237" s="8"/>
      <c r="U237" s="8"/>
      <c r="V237" s="8"/>
      <c r="W237" s="8"/>
      <c r="X237" s="8"/>
      <c r="Y237" s="8"/>
      <c r="Z237" s="8"/>
    </row>
    <row r="238" spans="1:26" ht="15.75" customHeight="1">
      <c r="A238" s="128"/>
      <c r="B238" s="8"/>
      <c r="C238" s="8"/>
      <c r="D238" s="58"/>
      <c r="E238" s="8"/>
      <c r="F238" s="8"/>
      <c r="G238" s="8"/>
      <c r="H238" s="8"/>
      <c r="I238" s="8"/>
      <c r="J238" s="8"/>
      <c r="K238" s="8"/>
      <c r="L238" s="8"/>
      <c r="M238" s="8"/>
      <c r="N238" s="8"/>
      <c r="O238" s="8"/>
      <c r="P238" s="8"/>
      <c r="Q238" s="8"/>
      <c r="R238" s="8"/>
      <c r="S238" s="8"/>
      <c r="T238" s="8"/>
      <c r="U238" s="8"/>
      <c r="V238" s="8"/>
      <c r="W238" s="8"/>
      <c r="X238" s="8"/>
      <c r="Y238" s="8"/>
      <c r="Z238" s="8"/>
    </row>
    <row r="239" spans="1:26" ht="15.75" customHeight="1">
      <c r="A239" s="130" t="s">
        <v>364</v>
      </c>
      <c r="B239" s="8"/>
      <c r="C239" s="8"/>
      <c r="D239" s="131">
        <v>0.88160000000000005</v>
      </c>
      <c r="E239" s="8"/>
      <c r="F239" s="8"/>
      <c r="G239" s="8"/>
      <c r="H239" s="8"/>
      <c r="I239" s="8"/>
      <c r="J239" s="8"/>
      <c r="K239" s="8"/>
      <c r="L239" s="8"/>
      <c r="M239" s="8"/>
      <c r="N239" s="8"/>
      <c r="O239" s="8"/>
      <c r="P239" s="8"/>
      <c r="Q239" s="8"/>
      <c r="R239" s="8"/>
      <c r="S239" s="8"/>
      <c r="T239" s="8"/>
      <c r="U239" s="8"/>
      <c r="V239" s="8"/>
      <c r="W239" s="8"/>
      <c r="X239" s="8"/>
      <c r="Y239" s="8"/>
      <c r="Z239" s="8"/>
    </row>
    <row r="240" spans="1:26" ht="15.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5.75" customHeight="1">
      <c r="A241" s="93"/>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5.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5.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5.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5.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5.75" customHeight="1">
      <c r="A246" s="93" t="s">
        <v>365</v>
      </c>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5.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5.75" customHeight="1">
      <c r="A248" s="8" t="s">
        <v>366</v>
      </c>
      <c r="B248" s="18" t="s">
        <v>206</v>
      </c>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5.75" customHeight="1">
      <c r="A249" s="127" t="s">
        <v>367</v>
      </c>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5.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5.75" customHeight="1">
      <c r="A251" s="10" t="s">
        <v>368</v>
      </c>
      <c r="B251" s="132"/>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5.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5.75" customHeight="1">
      <c r="A253" s="10" t="s">
        <v>369</v>
      </c>
      <c r="B253" s="1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5.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31.5" customHeight="1">
      <c r="A255" s="2" t="s">
        <v>370</v>
      </c>
      <c r="B255" s="2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5.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5.75" customHeight="1">
      <c r="A257" s="5" t="s">
        <v>371</v>
      </c>
      <c r="B257" s="2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5.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5.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5.75" customHeight="1">
      <c r="A260" s="93" t="s">
        <v>372</v>
      </c>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5.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5.75" customHeight="1">
      <c r="A262" s="8" t="s">
        <v>373</v>
      </c>
      <c r="B262" s="18" t="s">
        <v>206</v>
      </c>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5.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5.75" customHeight="1">
      <c r="A264" s="8" t="s">
        <v>374</v>
      </c>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5.75" customHeight="1">
      <c r="A265" s="24" t="s">
        <v>375</v>
      </c>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5.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5.75" customHeight="1">
      <c r="A267" s="67" t="s">
        <v>376</v>
      </c>
      <c r="B267" s="133" t="s">
        <v>377</v>
      </c>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5.75" customHeight="1">
      <c r="A268" s="67" t="s">
        <v>378</v>
      </c>
      <c r="B268" s="133">
        <v>45413</v>
      </c>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5.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5.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5.75" customHeight="1">
      <c r="A271" s="93" t="s">
        <v>379</v>
      </c>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5.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5.75" customHeight="1">
      <c r="A273" s="8" t="s">
        <v>380</v>
      </c>
      <c r="B273" s="18" t="s">
        <v>33</v>
      </c>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5.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5.75" customHeight="1">
      <c r="A275" s="93" t="s">
        <v>381</v>
      </c>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5.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5.75" customHeight="1">
      <c r="A277" s="8" t="s">
        <v>382</v>
      </c>
      <c r="B277" s="8"/>
      <c r="C277" s="28" t="s">
        <v>33</v>
      </c>
      <c r="D277" s="8"/>
      <c r="E277" s="8"/>
      <c r="F277" s="8"/>
      <c r="G277" s="8"/>
      <c r="H277" s="8"/>
      <c r="I277" s="8"/>
      <c r="J277" s="8"/>
      <c r="K277" s="8"/>
      <c r="L277" s="8"/>
      <c r="M277" s="8"/>
      <c r="N277" s="8"/>
      <c r="O277" s="8"/>
      <c r="P277" s="8"/>
      <c r="Q277" s="8"/>
      <c r="R277" s="8"/>
      <c r="S277" s="8"/>
      <c r="T277" s="8"/>
      <c r="U277" s="8"/>
      <c r="V277" s="8"/>
      <c r="W277" s="8"/>
      <c r="X277" s="8"/>
      <c r="Y277" s="8"/>
      <c r="Z277" s="8"/>
    </row>
    <row r="278" spans="1:26" ht="15.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5.75" customHeight="1">
      <c r="A279" s="8" t="s">
        <v>383</v>
      </c>
      <c r="B279" s="8"/>
      <c r="C279" s="134">
        <v>45544</v>
      </c>
      <c r="D279" s="8"/>
      <c r="E279" s="8"/>
      <c r="F279" s="8"/>
      <c r="G279" s="8"/>
      <c r="H279" s="8"/>
      <c r="I279" s="8"/>
      <c r="J279" s="8"/>
      <c r="K279" s="8"/>
      <c r="L279" s="8"/>
      <c r="M279" s="8"/>
      <c r="N279" s="8"/>
      <c r="O279" s="8"/>
      <c r="P279" s="8"/>
      <c r="Q279" s="8"/>
      <c r="R279" s="8"/>
      <c r="S279" s="8"/>
      <c r="T279" s="8"/>
      <c r="U279" s="8"/>
      <c r="V279" s="8"/>
      <c r="W279" s="8"/>
      <c r="X279" s="8"/>
      <c r="Y279" s="8"/>
      <c r="Z279" s="8"/>
    </row>
    <row r="280" spans="1:26" ht="15.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5.75" customHeight="1">
      <c r="A281" s="8" t="s">
        <v>384</v>
      </c>
      <c r="B281" s="8"/>
      <c r="C281" s="8"/>
      <c r="D281" s="134"/>
      <c r="E281" s="8"/>
      <c r="F281" s="8"/>
      <c r="G281" s="8"/>
      <c r="H281" s="8"/>
      <c r="I281" s="8"/>
      <c r="J281" s="8"/>
      <c r="K281" s="8"/>
      <c r="L281" s="8"/>
      <c r="M281" s="8"/>
      <c r="N281" s="8"/>
      <c r="O281" s="8"/>
      <c r="P281" s="8"/>
      <c r="Q281" s="8"/>
      <c r="R281" s="8"/>
      <c r="S281" s="8"/>
      <c r="T281" s="8"/>
      <c r="U281" s="8"/>
      <c r="V281" s="8"/>
      <c r="W281" s="8"/>
      <c r="X281" s="8"/>
      <c r="Y281" s="8"/>
      <c r="Z281" s="8"/>
    </row>
    <row r="282" spans="1:26" ht="15.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5.75" customHeight="1">
      <c r="A283" s="93" t="s">
        <v>385</v>
      </c>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5.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5.75" customHeight="1">
      <c r="A285" s="8" t="s">
        <v>386</v>
      </c>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5.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5.75" customHeight="1">
      <c r="A287" s="135" t="s">
        <v>387</v>
      </c>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5.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33.75" customHeight="1">
      <c r="A289" s="243" t="s">
        <v>388</v>
      </c>
      <c r="B289" s="197"/>
      <c r="C289" s="203"/>
      <c r="D289" s="106"/>
      <c r="E289" s="8"/>
      <c r="F289" s="8"/>
      <c r="G289" s="8"/>
      <c r="H289" s="8"/>
      <c r="I289" s="8"/>
      <c r="J289" s="8"/>
      <c r="K289" s="8"/>
      <c r="L289" s="8"/>
      <c r="M289" s="8"/>
      <c r="N289" s="8"/>
      <c r="O289" s="8"/>
      <c r="P289" s="8"/>
      <c r="Q289" s="8"/>
      <c r="R289" s="8"/>
      <c r="S289" s="8"/>
      <c r="T289" s="8"/>
      <c r="U289" s="8"/>
      <c r="V289" s="8"/>
      <c r="W289" s="8"/>
      <c r="X289" s="8"/>
      <c r="Y289" s="8"/>
      <c r="Z289" s="8"/>
    </row>
    <row r="290" spans="1:26" ht="15.75" customHeight="1">
      <c r="A290" s="238" t="s">
        <v>389</v>
      </c>
      <c r="B290" s="197"/>
      <c r="C290" s="203"/>
      <c r="D290" s="134">
        <v>45505</v>
      </c>
      <c r="E290" s="8"/>
      <c r="F290" s="8"/>
      <c r="G290" s="8"/>
      <c r="H290" s="8"/>
      <c r="I290" s="8"/>
      <c r="J290" s="8"/>
      <c r="K290" s="8"/>
      <c r="L290" s="8"/>
      <c r="M290" s="8"/>
      <c r="N290" s="8"/>
      <c r="O290" s="8"/>
      <c r="P290" s="8"/>
      <c r="Q290" s="8"/>
      <c r="R290" s="8"/>
      <c r="S290" s="8"/>
      <c r="T290" s="8"/>
      <c r="U290" s="8"/>
      <c r="V290" s="8"/>
      <c r="W290" s="8"/>
      <c r="X290" s="8"/>
      <c r="Y290" s="8"/>
      <c r="Z290" s="8"/>
    </row>
    <row r="291" spans="1:26" ht="15.75" customHeight="1">
      <c r="A291" s="8"/>
      <c r="B291" s="19"/>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5.75" customHeight="1">
      <c r="A292" s="8" t="s">
        <v>390</v>
      </c>
      <c r="B292" s="19"/>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5.75" customHeight="1">
      <c r="A293" s="8"/>
      <c r="B293" s="19"/>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41" customHeight="1">
      <c r="A294" s="23"/>
      <c r="B294" s="19"/>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5.75" customHeight="1">
      <c r="A295" s="8"/>
      <c r="B295" s="19"/>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5.75" customHeight="1">
      <c r="A296" s="8"/>
      <c r="B296" s="19"/>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5.75" customHeight="1">
      <c r="A297" s="8"/>
      <c r="B297" s="19"/>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5.75" customHeight="1">
      <c r="A298" s="8"/>
      <c r="B298" s="19"/>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5.75" customHeight="1">
      <c r="A299" s="8" t="s">
        <v>391</v>
      </c>
      <c r="B299" s="133">
        <v>45536</v>
      </c>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5.75" customHeight="1">
      <c r="A300" s="8"/>
      <c r="B300" s="19"/>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5.75" customHeight="1">
      <c r="A301" s="8" t="s">
        <v>392</v>
      </c>
      <c r="B301" s="132">
        <v>100</v>
      </c>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5.75" customHeight="1">
      <c r="A302" s="8"/>
      <c r="B302" s="19"/>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5.75" customHeight="1">
      <c r="A303" s="8" t="s">
        <v>393</v>
      </c>
      <c r="B303" s="18" t="s">
        <v>394</v>
      </c>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5.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5.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5.75" customHeight="1">
      <c r="A306" s="93" t="s">
        <v>395</v>
      </c>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5.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5.75" customHeight="1">
      <c r="A308" s="8" t="s">
        <v>396</v>
      </c>
      <c r="B308" s="8"/>
      <c r="C308" s="18" t="s">
        <v>33</v>
      </c>
      <c r="D308" s="8"/>
      <c r="E308" s="8"/>
      <c r="F308" s="8"/>
      <c r="G308" s="8"/>
      <c r="H308" s="8"/>
      <c r="I308" s="8"/>
      <c r="J308" s="8"/>
      <c r="K308" s="8"/>
      <c r="L308" s="8"/>
      <c r="M308" s="8"/>
      <c r="N308" s="8"/>
      <c r="O308" s="8"/>
      <c r="P308" s="8"/>
      <c r="Q308" s="8"/>
      <c r="R308" s="8"/>
      <c r="S308" s="8"/>
      <c r="T308" s="8"/>
      <c r="U308" s="8"/>
      <c r="V308" s="8"/>
      <c r="W308" s="8"/>
      <c r="X308" s="8"/>
      <c r="Y308" s="8"/>
      <c r="Z308" s="8"/>
    </row>
    <row r="309" spans="1:26" ht="15.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5.75" customHeight="1">
      <c r="A310" s="8" t="s">
        <v>397</v>
      </c>
      <c r="B310" s="2"/>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5.75" customHeight="1">
      <c r="A311" s="8"/>
      <c r="B311" s="2"/>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5.75" customHeight="1">
      <c r="A312" s="136" t="s">
        <v>398</v>
      </c>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5.75" customHeight="1">
      <c r="A313" s="2"/>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5.75" customHeight="1">
      <c r="A314" s="93" t="s">
        <v>399</v>
      </c>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31.5" customHeight="1">
      <c r="A316" s="198" t="s">
        <v>400</v>
      </c>
      <c r="B316" s="197"/>
      <c r="C316" s="28" t="s">
        <v>206</v>
      </c>
      <c r="D316" s="8"/>
      <c r="E316" s="8"/>
      <c r="F316" s="8"/>
      <c r="G316" s="8"/>
      <c r="H316" s="8"/>
      <c r="I316" s="8"/>
      <c r="J316" s="8"/>
      <c r="K316" s="8"/>
      <c r="L316" s="8"/>
      <c r="M316" s="8"/>
      <c r="N316" s="8"/>
      <c r="O316" s="8"/>
      <c r="P316" s="8"/>
      <c r="Q316" s="8"/>
      <c r="R316" s="8"/>
      <c r="S316" s="8"/>
      <c r="T316" s="8"/>
      <c r="U316" s="8"/>
      <c r="V316" s="8"/>
      <c r="W316" s="8"/>
      <c r="X316" s="8"/>
      <c r="Y316" s="8"/>
      <c r="Z316" s="8"/>
    </row>
    <row r="317" spans="1:26"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5.75" customHeight="1">
      <c r="A319" s="137" t="s">
        <v>401</v>
      </c>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5.75" customHeight="1">
      <c r="A321" s="93" t="s">
        <v>402</v>
      </c>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5.75" customHeight="1">
      <c r="A323" s="211" t="s">
        <v>403</v>
      </c>
      <c r="B323" s="197"/>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5.75" customHeight="1">
      <c r="A324" s="197"/>
      <c r="B324" s="197"/>
      <c r="C324" s="28" t="s">
        <v>206</v>
      </c>
      <c r="D324" s="8"/>
      <c r="E324" s="8"/>
      <c r="F324" s="8"/>
      <c r="G324" s="8"/>
      <c r="H324" s="8"/>
      <c r="I324" s="8"/>
      <c r="J324" s="8"/>
      <c r="K324" s="8"/>
      <c r="L324" s="8"/>
      <c r="M324" s="8"/>
      <c r="N324" s="8"/>
      <c r="O324" s="8"/>
      <c r="P324" s="8"/>
      <c r="Q324" s="8"/>
      <c r="R324" s="8"/>
      <c r="S324" s="8"/>
      <c r="T324" s="8"/>
      <c r="U324" s="8"/>
      <c r="V324" s="8"/>
      <c r="W324" s="8"/>
      <c r="X324" s="8"/>
      <c r="Y324" s="8"/>
      <c r="Z324" s="8"/>
    </row>
    <row r="325" spans="1:26" ht="15.75" customHeight="1">
      <c r="A325" s="197"/>
      <c r="B325" s="197"/>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5.75" customHeight="1">
      <c r="A326" s="197"/>
      <c r="B326" s="197"/>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5.75" customHeight="1">
      <c r="A328" s="102" t="s">
        <v>404</v>
      </c>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5.75" customHeight="1">
      <c r="A329" s="67" t="s">
        <v>405</v>
      </c>
      <c r="B329" s="133"/>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5.75" customHeight="1">
      <c r="A330" s="67" t="s">
        <v>406</v>
      </c>
      <c r="B330" s="133"/>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5.75" customHeight="1">
      <c r="A331" s="67"/>
      <c r="B331" s="13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5.75" customHeight="1">
      <c r="A332" s="67" t="s">
        <v>407</v>
      </c>
      <c r="B332" s="133"/>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5.75" customHeight="1">
      <c r="A333" s="67" t="s">
        <v>408</v>
      </c>
      <c r="B333" s="133"/>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5.75" customHeight="1">
      <c r="A335" s="102" t="s">
        <v>409</v>
      </c>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5.75" customHeight="1">
      <c r="A336" s="67" t="s">
        <v>410</v>
      </c>
      <c r="B336" s="104"/>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5.75" customHeight="1">
      <c r="A337" s="67" t="s">
        <v>411</v>
      </c>
      <c r="B337" s="104"/>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5.75" customHeight="1">
      <c r="A338" s="67"/>
      <c r="B338" s="139"/>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5.75" customHeight="1">
      <c r="A339" s="67" t="s">
        <v>412</v>
      </c>
      <c r="B339" s="21"/>
      <c r="C339" s="21"/>
      <c r="D339" s="21"/>
      <c r="E339" s="21"/>
      <c r="F339" s="8"/>
      <c r="G339" s="8"/>
      <c r="H339" s="8"/>
      <c r="I339" s="8"/>
      <c r="J339" s="8"/>
      <c r="K339" s="8"/>
      <c r="L339" s="8"/>
      <c r="M339" s="8"/>
      <c r="N339" s="8"/>
      <c r="O339" s="8"/>
      <c r="P339" s="8"/>
      <c r="Q339" s="8"/>
      <c r="R339" s="8"/>
      <c r="S339" s="8"/>
      <c r="T339" s="8"/>
      <c r="U339" s="8"/>
      <c r="V339" s="8"/>
      <c r="W339" s="8"/>
      <c r="X339" s="8"/>
      <c r="Y339" s="8"/>
      <c r="Z339" s="8"/>
    </row>
    <row r="340" spans="1:26" ht="67.5" customHeight="1">
      <c r="A340" s="23"/>
      <c r="B340" s="21"/>
      <c r="C340" s="21"/>
      <c r="D340" s="21"/>
      <c r="E340" s="21"/>
      <c r="F340" s="8"/>
      <c r="G340" s="8"/>
      <c r="H340" s="8"/>
      <c r="I340" s="8"/>
      <c r="J340" s="8"/>
      <c r="K340" s="8"/>
      <c r="L340" s="8"/>
      <c r="M340" s="8"/>
      <c r="N340" s="8"/>
      <c r="O340" s="8"/>
      <c r="P340" s="8"/>
      <c r="Q340" s="8"/>
      <c r="R340" s="8"/>
      <c r="S340" s="8"/>
      <c r="T340" s="8"/>
      <c r="U340" s="8"/>
      <c r="V340" s="8"/>
      <c r="W340" s="8"/>
      <c r="X340" s="8"/>
      <c r="Y340" s="8"/>
      <c r="Z340" s="8"/>
    </row>
    <row r="341" spans="1:26" ht="30.75" customHeight="1">
      <c r="A341" s="2"/>
      <c r="B341" s="21"/>
      <c r="C341" s="21"/>
      <c r="D341" s="21"/>
      <c r="E341" s="21"/>
      <c r="F341" s="8"/>
      <c r="G341" s="8"/>
      <c r="H341" s="8"/>
      <c r="I341" s="8"/>
      <c r="J341" s="8"/>
      <c r="K341" s="8"/>
      <c r="L341" s="8"/>
      <c r="M341" s="8"/>
      <c r="N341" s="8"/>
      <c r="O341" s="8"/>
      <c r="P341" s="8"/>
      <c r="Q341" s="8"/>
      <c r="R341" s="8"/>
      <c r="S341" s="8"/>
      <c r="T341" s="8"/>
      <c r="U341" s="8"/>
      <c r="V341" s="8"/>
      <c r="W341" s="8"/>
      <c r="X341" s="8"/>
      <c r="Y341" s="8"/>
      <c r="Z341" s="8"/>
    </row>
    <row r="342" spans="1:26" ht="15.75" customHeight="1">
      <c r="A342" s="93" t="s">
        <v>413</v>
      </c>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5.75" customHeight="1">
      <c r="A344" s="198" t="s">
        <v>414</v>
      </c>
      <c r="B344" s="197"/>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5.75" customHeight="1">
      <c r="A345" s="197"/>
      <c r="B345" s="197"/>
      <c r="C345" s="18" t="s">
        <v>206</v>
      </c>
      <c r="D345" s="8"/>
      <c r="E345" s="8"/>
      <c r="F345" s="8"/>
      <c r="G345" s="8"/>
      <c r="H345" s="8"/>
      <c r="I345" s="8"/>
      <c r="J345" s="8"/>
      <c r="K345" s="8"/>
      <c r="L345" s="8"/>
      <c r="M345" s="8"/>
      <c r="N345" s="8"/>
      <c r="O345" s="8"/>
      <c r="P345" s="8"/>
      <c r="Q345" s="8"/>
      <c r="R345" s="8"/>
      <c r="S345" s="8"/>
      <c r="T345" s="8"/>
      <c r="U345" s="8"/>
      <c r="V345" s="8"/>
      <c r="W345" s="8"/>
      <c r="X345" s="8"/>
      <c r="Y345" s="8"/>
      <c r="Z345" s="8"/>
    </row>
    <row r="346" spans="1:26" ht="15.75" customHeight="1">
      <c r="A346" s="197"/>
      <c r="B346" s="197"/>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5.75" customHeight="1">
      <c r="A348" s="102" t="s">
        <v>415</v>
      </c>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5.75" customHeight="1">
      <c r="A349" s="10" t="s">
        <v>416</v>
      </c>
      <c r="B349" s="133"/>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5.75" customHeight="1">
      <c r="A350" s="10" t="s">
        <v>417</v>
      </c>
      <c r="B350" s="133"/>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5.75" customHeight="1">
      <c r="A352" s="198" t="s">
        <v>418</v>
      </c>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5.75" customHeight="1">
      <c r="A353" s="197"/>
      <c r="B353" s="1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5.75" customHeight="1">
      <c r="A355" s="102" t="s">
        <v>409</v>
      </c>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5.75" customHeight="1">
      <c r="A356" s="67" t="s">
        <v>419</v>
      </c>
      <c r="B356" s="104"/>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5.75" customHeight="1">
      <c r="A357" s="67" t="s">
        <v>420</v>
      </c>
      <c r="B357" s="104"/>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5.75" customHeight="1">
      <c r="A358" s="67" t="s">
        <v>421</v>
      </c>
      <c r="B358" s="91"/>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5.75" customHeight="1">
      <c r="A365" s="199" t="s">
        <v>422</v>
      </c>
      <c r="B365" s="200"/>
      <c r="C365" s="200"/>
      <c r="D365" s="200"/>
      <c r="E365" s="201"/>
      <c r="F365" s="8"/>
      <c r="G365" s="8"/>
      <c r="H365" s="8"/>
      <c r="I365" s="8"/>
      <c r="J365" s="8"/>
      <c r="K365" s="8"/>
      <c r="L365" s="8"/>
      <c r="M365" s="8"/>
      <c r="N365" s="8"/>
      <c r="O365" s="8"/>
      <c r="P365" s="8"/>
      <c r="Q365" s="8"/>
      <c r="R365" s="8"/>
      <c r="S365" s="8"/>
      <c r="T365" s="8"/>
      <c r="U365" s="8"/>
      <c r="V365" s="8"/>
      <c r="W365" s="8"/>
      <c r="X365" s="8"/>
      <c r="Y365" s="8"/>
      <c r="Z365" s="8"/>
    </row>
    <row r="366" spans="1:26"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5.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5.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27">
    <mergeCell ref="A1:E1"/>
    <mergeCell ref="A3:E3"/>
    <mergeCell ref="A52:E52"/>
    <mergeCell ref="A57:E57"/>
    <mergeCell ref="A79:C79"/>
    <mergeCell ref="A87:E88"/>
    <mergeCell ref="A115:C115"/>
    <mergeCell ref="A130:E130"/>
    <mergeCell ref="A146:E146"/>
    <mergeCell ref="A147:E147"/>
    <mergeCell ref="A148:E148"/>
    <mergeCell ref="A150:E150"/>
    <mergeCell ref="A156:E156"/>
    <mergeCell ref="A198:E198"/>
    <mergeCell ref="A290:C290"/>
    <mergeCell ref="D203:E204"/>
    <mergeCell ref="A212:E212"/>
    <mergeCell ref="A213:E213"/>
    <mergeCell ref="A214:E214"/>
    <mergeCell ref="E216:E227"/>
    <mergeCell ref="A229:D230"/>
    <mergeCell ref="A289:C289"/>
    <mergeCell ref="A316:B316"/>
    <mergeCell ref="A323:B326"/>
    <mergeCell ref="A344:B346"/>
    <mergeCell ref="A352:A353"/>
    <mergeCell ref="A365:E365"/>
  </mergeCells>
  <conditionalFormatting sqref="B185">
    <cfRule type="cellIs" dxfId="6" priority="1" operator="greaterThan">
      <formula>1</formula>
    </cfRule>
  </conditionalFormatting>
  <conditionalFormatting sqref="B201:B206">
    <cfRule type="cellIs" dxfId="5" priority="2" operator="greaterThan">
      <formula>1</formula>
    </cfRule>
  </conditionalFormatting>
  <conditionalFormatting sqref="B176:C176">
    <cfRule type="cellIs" dxfId="4" priority="3" operator="greaterThan">
      <formula>1</formula>
    </cfRule>
  </conditionalFormatting>
  <conditionalFormatting sqref="B227:D227">
    <cfRule type="cellIs" dxfId="3" priority="4" operator="greaterThan">
      <formula>1</formula>
    </cfRule>
  </conditionalFormatting>
  <conditionalFormatting sqref="B195:E195">
    <cfRule type="cellIs" dxfId="2" priority="5" operator="greaterThan">
      <formula>1</formula>
    </cfRule>
  </conditionalFormatting>
  <conditionalFormatting sqref="E185">
    <cfRule type="cellIs" dxfId="1" priority="6" operator="greaterThan">
      <formula>1</formula>
    </cfRule>
  </conditionalFormatting>
  <dataValidations count="8">
    <dataValidation type="decimal" allowBlank="1" showInputMessage="1" showErrorMessage="1" prompt="Invalid Score Range - Score must be between 0 - 36. " sqref="B162:D167" xr:uid="{00000000-0002-0000-0300-000001000000}">
      <formula1>0</formula1>
      <formula2>36</formula2>
    </dataValidation>
    <dataValidation type="decimal" allowBlank="1" showErrorMessage="1" sqref="B32:B34" xr:uid="{00000000-0002-0000-0300-000002000000}">
      <formula1>0</formula1>
      <formula2>10000000000</formula2>
    </dataValidation>
    <dataValidation type="decimal" allowBlank="1" showErrorMessage="1" sqref="B59:C70" xr:uid="{00000000-0002-0000-0300-000004000000}">
      <formula1>0</formula1>
      <formula2>1000000</formula2>
    </dataValidation>
    <dataValidation type="custom" allowBlank="1" showInputMessage="1" showErrorMessage="1" prompt="Incorrect Format - Cell must contain numeric value (percentage). " sqref="B189:E194" xr:uid="{00000000-0002-0000-0300-000005000000}">
      <formula1>ISNUMBER(B189:E194)</formula1>
    </dataValidation>
    <dataValidation type="decimal" allowBlank="1" showErrorMessage="1" sqref="B20:D22" xr:uid="{00000000-0002-0000-0300-000006000000}">
      <formula1>0</formula1>
      <formula2>100000000000</formula2>
    </dataValidation>
    <dataValidation type="decimal" allowBlank="1" showInputMessage="1" showErrorMessage="1" prompt="Invalid Score Range - Score must be between 400 - 1600. " sqref="B159:D159" xr:uid="{00000000-0002-0000-0300-00000C000000}">
      <formula1>400</formula1>
      <formula2>1600</formula2>
    </dataValidation>
    <dataValidation type="decimal" allowBlank="1" showInputMessage="1" showErrorMessage="1" prompt="Invalid Score Range - Score must be between 200 - 800. " sqref="B160:D161" xr:uid="{00000000-0002-0000-0300-00000D000000}">
      <formula1>200</formula1>
      <formula2>800</formula2>
    </dataValidation>
    <dataValidation type="decimal" allowBlank="1" showErrorMessage="1" sqref="D289" xr:uid="{00000000-0002-0000-0300-00000F000000}">
      <formula1>0</formula1>
      <formula2>50</formula2>
    </dataValidation>
  </dataValidations>
  <pageMargins left="0.7" right="0.7" top="0.75" bottom="0.75" header="0" footer="0"/>
  <pageSetup orientation="landscape"/>
  <headerFooter>
    <oddHeader>&amp;C</oddHeader>
    <oddFooter>&amp;C</oddFooter>
  </headerFooter>
  <rowBreaks count="3" manualBreakCount="3">
    <brk id="320" man="1"/>
    <brk id="341" man="1"/>
    <brk id="143" man="1"/>
  </rowBreaks>
  <drawing r:id="rId1"/>
  <extLst>
    <ext xmlns:x14="http://schemas.microsoft.com/office/spreadsheetml/2009/9/main" uri="{CCE6A557-97BC-4b89-ADB6-D9C93CAAB3DF}">
      <x14:dataValidations xmlns:xm="http://schemas.microsoft.com/office/excel/2006/main" count="9">
        <x14:dataValidation type="list" allowBlank="1" showErrorMessage="1" xr:uid="{00000000-0002-0000-0300-000000000000}">
          <x14:formula1>
            <xm:f>validations!$G$1:$G$3</xm:f>
          </x14:formula1>
          <xm:sqref>A45:A48</xm:sqref>
        </x14:dataValidation>
        <x14:dataValidation type="list" allowBlank="1" showErrorMessage="1" xr:uid="{00000000-0002-0000-0300-000003000000}">
          <x14:formula1>
            <xm:f>validations!$A$1:$A$2</xm:f>
          </x14:formula1>
          <xm:sqref>B28 B36:B38 D115 B125 B248 B253 B257 B262 B273 C277 C308 C316 C324 C345 B353</xm:sqref>
        </x14:dataValidation>
        <x14:dataValidation type="list" allowBlank="1" showErrorMessage="1" xr:uid="{00000000-0002-0000-0300-000007000000}">
          <x14:formula1>
            <xm:f>validations!$N$1:$N$3</xm:f>
          </x14:formula1>
          <xm:sqref>A287</xm:sqref>
        </x14:dataValidation>
        <x14:dataValidation type="list" allowBlank="1" showErrorMessage="1" xr:uid="{00000000-0002-0000-0300-000008000000}">
          <x14:formula1>
            <xm:f>validations!$L$1:$L$3</xm:f>
          </x14:formula1>
          <xm:sqref>B255</xm:sqref>
        </x14:dataValidation>
        <x14:dataValidation type="list" allowBlank="1" showErrorMessage="1" xr:uid="{00000000-0002-0000-0300-000009000000}">
          <x14:formula1>
            <xm:f>validations!$J$1:$J$4</xm:f>
          </x14:formula1>
          <xm:sqref>B91:B96 B98:B109</xm:sqref>
        </x14:dataValidation>
        <x14:dataValidation type="list" allowBlank="1" showErrorMessage="1" xr:uid="{00000000-0002-0000-0300-00000A000000}">
          <x14:formula1>
            <xm:f>validations!$H$1:$H$3</xm:f>
          </x14:formula1>
          <xm:sqref>A53</xm:sqref>
        </x14:dataValidation>
        <x14:dataValidation type="list" allowBlank="1" showErrorMessage="1" xr:uid="{00000000-0002-0000-0300-00000B000000}">
          <x14:formula1>
            <xm:f>validations!$I$1:$I$4</xm:f>
          </x14:formula1>
          <xm:sqref>A80</xm:sqref>
        </x14:dataValidation>
        <x14:dataValidation type="list" allowBlank="1" showErrorMessage="1" xr:uid="{00000000-0002-0000-0300-00000E000000}">
          <x14:formula1>
            <xm:f>validations!$O$1:$O$3</xm:f>
          </x14:formula1>
          <xm:sqref>B303</xm:sqref>
        </x14:dataValidation>
        <x14:dataValidation type="list" allowBlank="1" showErrorMessage="1" xr:uid="{00000000-0002-0000-0300-000010000000}">
          <x14:formula1>
            <xm:f>validations!$K$1:$K$5</xm:f>
          </x14:formula1>
          <xm:sqref>A119 A121 A123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showGridLines="0" workbookViewId="0">
      <selection sqref="A1:G1"/>
    </sheetView>
  </sheetViews>
  <sheetFormatPr defaultColWidth="11.19921875" defaultRowHeight="15" customHeight="1"/>
  <cols>
    <col min="1" max="1" width="11" customWidth="1"/>
    <col min="2" max="2" width="15" customWidth="1"/>
    <col min="3" max="4" width="11.3984375" customWidth="1"/>
    <col min="5" max="5" width="11.69921875" customWidth="1"/>
    <col min="6" max="6" width="37.09765625" customWidth="1"/>
    <col min="7" max="7" width="10.09765625" customWidth="1"/>
    <col min="8" max="9" width="10.8984375" customWidth="1"/>
    <col min="10" max="26" width="11" customWidth="1"/>
  </cols>
  <sheetData>
    <row r="1" spans="1:26" ht="15.75" customHeight="1">
      <c r="A1" s="204" t="s">
        <v>423</v>
      </c>
      <c r="B1" s="200"/>
      <c r="C1" s="200"/>
      <c r="D1" s="200"/>
      <c r="E1" s="200"/>
      <c r="F1" s="200"/>
      <c r="G1" s="201"/>
      <c r="H1" s="9"/>
      <c r="I1" s="8"/>
      <c r="J1" s="8"/>
      <c r="K1" s="8"/>
      <c r="L1" s="8"/>
      <c r="M1" s="8"/>
      <c r="N1" s="8"/>
      <c r="O1" s="8"/>
      <c r="P1" s="8"/>
      <c r="Q1" s="8"/>
      <c r="R1" s="8"/>
      <c r="S1" s="8"/>
      <c r="T1" s="8"/>
      <c r="U1" s="8"/>
      <c r="V1" s="8"/>
      <c r="W1" s="8"/>
      <c r="X1" s="8"/>
      <c r="Y1" s="8"/>
      <c r="Z1" s="8"/>
    </row>
    <row r="2" spans="1:26" ht="15.75" customHeight="1">
      <c r="A2" s="8"/>
      <c r="B2" s="8"/>
      <c r="C2" s="8"/>
      <c r="D2" s="8"/>
      <c r="E2" s="8"/>
      <c r="F2" s="8"/>
      <c r="G2" s="8"/>
      <c r="H2" s="8"/>
      <c r="I2" s="8"/>
      <c r="J2" s="8"/>
      <c r="K2" s="8"/>
      <c r="L2" s="8"/>
      <c r="M2" s="8"/>
      <c r="N2" s="8"/>
      <c r="O2" s="8"/>
      <c r="P2" s="8"/>
      <c r="Q2" s="8"/>
      <c r="R2" s="8"/>
      <c r="S2" s="8"/>
      <c r="T2" s="8"/>
      <c r="U2" s="8"/>
      <c r="V2" s="8"/>
      <c r="W2" s="8"/>
      <c r="X2" s="8"/>
      <c r="Y2" s="8"/>
      <c r="Z2" s="8"/>
    </row>
    <row r="3" spans="1:26" ht="15.75" customHeight="1">
      <c r="A3" s="9" t="s">
        <v>424</v>
      </c>
      <c r="B3" s="8"/>
      <c r="C3" s="8"/>
      <c r="D3" s="8"/>
      <c r="E3" s="8"/>
      <c r="F3" s="8"/>
      <c r="G3" s="8"/>
      <c r="H3" s="8"/>
      <c r="I3" s="8"/>
      <c r="J3" s="8"/>
      <c r="K3" s="8"/>
      <c r="L3" s="8"/>
      <c r="M3" s="8"/>
      <c r="N3" s="8"/>
      <c r="O3" s="8"/>
      <c r="P3" s="8"/>
      <c r="Q3" s="8"/>
      <c r="R3" s="8"/>
      <c r="S3" s="8"/>
      <c r="T3" s="8"/>
      <c r="U3" s="8"/>
      <c r="V3" s="8"/>
      <c r="W3" s="8"/>
      <c r="X3" s="8"/>
      <c r="Y3" s="8"/>
      <c r="Z3" s="8"/>
    </row>
    <row r="4" spans="1:26" ht="15.75" customHeight="1">
      <c r="A4" s="8"/>
      <c r="B4" s="8"/>
      <c r="C4" s="8"/>
      <c r="D4" s="8"/>
      <c r="E4" s="8"/>
      <c r="F4" s="245" t="s">
        <v>425</v>
      </c>
      <c r="G4" s="197"/>
      <c r="H4" s="140"/>
      <c r="I4" s="8"/>
      <c r="J4" s="8"/>
      <c r="K4" s="8"/>
      <c r="L4" s="8"/>
      <c r="M4" s="8"/>
      <c r="N4" s="8"/>
      <c r="O4" s="8"/>
      <c r="P4" s="8"/>
      <c r="Q4" s="8"/>
      <c r="R4" s="8"/>
      <c r="S4" s="8"/>
      <c r="T4" s="8"/>
      <c r="U4" s="8"/>
      <c r="V4" s="8"/>
      <c r="W4" s="8"/>
      <c r="X4" s="8"/>
      <c r="Y4" s="8"/>
      <c r="Z4" s="8"/>
    </row>
    <row r="5" spans="1:26" ht="15.75" customHeight="1">
      <c r="A5" s="8" t="s">
        <v>426</v>
      </c>
      <c r="B5" s="8"/>
      <c r="C5" s="8"/>
      <c r="D5" s="8"/>
      <c r="E5" s="28" t="s">
        <v>33</v>
      </c>
      <c r="F5" s="197"/>
      <c r="G5" s="197"/>
      <c r="H5" s="140"/>
      <c r="I5" s="141"/>
      <c r="J5" s="8"/>
      <c r="K5" s="8"/>
      <c r="L5" s="8"/>
      <c r="M5" s="8"/>
      <c r="N5" s="8"/>
      <c r="O5" s="8"/>
      <c r="P5" s="8"/>
      <c r="Q5" s="8"/>
      <c r="R5" s="8"/>
      <c r="S5" s="8"/>
      <c r="T5" s="8"/>
      <c r="U5" s="8"/>
      <c r="V5" s="8"/>
      <c r="W5" s="8"/>
      <c r="X5" s="8"/>
      <c r="Y5" s="8"/>
      <c r="Z5" s="8"/>
    </row>
    <row r="6" spans="1:26" ht="15.75" customHeight="1">
      <c r="A6" s="8"/>
      <c r="B6" s="8"/>
      <c r="C6" s="8"/>
      <c r="D6" s="8"/>
      <c r="E6" s="8"/>
      <c r="F6" s="8"/>
      <c r="G6" s="8"/>
      <c r="H6" s="8"/>
      <c r="I6" s="8"/>
      <c r="J6" s="8"/>
      <c r="K6" s="8"/>
      <c r="L6" s="8"/>
      <c r="M6" s="8"/>
      <c r="N6" s="8"/>
      <c r="O6" s="8"/>
      <c r="P6" s="8"/>
      <c r="Q6" s="8"/>
      <c r="R6" s="8"/>
      <c r="S6" s="8"/>
      <c r="T6" s="8"/>
      <c r="U6" s="8"/>
      <c r="V6" s="8"/>
      <c r="W6" s="8"/>
      <c r="X6" s="8"/>
      <c r="Y6" s="8"/>
      <c r="Z6" s="8"/>
    </row>
    <row r="7" spans="1:26" ht="39.75" customHeight="1">
      <c r="A7" s="198" t="s">
        <v>427</v>
      </c>
      <c r="B7" s="197"/>
      <c r="C7" s="197"/>
      <c r="D7" s="197"/>
      <c r="E7" s="197"/>
      <c r="F7" s="197"/>
      <c r="G7" s="28" t="s">
        <v>33</v>
      </c>
      <c r="H7" s="8"/>
      <c r="I7" s="21"/>
      <c r="J7" s="8"/>
      <c r="K7" s="8"/>
      <c r="L7" s="8"/>
      <c r="M7" s="8"/>
      <c r="N7" s="8"/>
      <c r="O7" s="8"/>
      <c r="P7" s="8"/>
      <c r="Q7" s="8"/>
      <c r="R7" s="8"/>
      <c r="S7" s="8"/>
      <c r="T7" s="8"/>
      <c r="U7" s="8"/>
      <c r="V7" s="8"/>
      <c r="W7" s="8"/>
      <c r="X7" s="8"/>
      <c r="Y7" s="8"/>
      <c r="Z7" s="8"/>
    </row>
    <row r="8" spans="1:26" ht="15.75" customHeight="1">
      <c r="A8" s="21"/>
      <c r="B8" s="21"/>
      <c r="C8" s="21"/>
      <c r="D8" s="21"/>
      <c r="E8" s="21"/>
      <c r="F8" s="21"/>
      <c r="G8" s="21"/>
      <c r="H8" s="21"/>
      <c r="I8" s="21"/>
      <c r="J8" s="8"/>
      <c r="K8" s="8"/>
      <c r="L8" s="8"/>
      <c r="M8" s="8"/>
      <c r="N8" s="8"/>
      <c r="O8" s="8"/>
      <c r="P8" s="8"/>
      <c r="Q8" s="8"/>
      <c r="R8" s="8"/>
      <c r="S8" s="8"/>
      <c r="T8" s="8"/>
      <c r="U8" s="8"/>
      <c r="V8" s="8"/>
      <c r="W8" s="8"/>
      <c r="X8" s="8"/>
      <c r="Y8" s="8"/>
      <c r="Z8" s="8"/>
    </row>
    <row r="9" spans="1:26" ht="15.75" customHeight="1">
      <c r="A9" s="9" t="s">
        <v>428</v>
      </c>
      <c r="B9" s="8"/>
      <c r="C9" s="8"/>
      <c r="D9" s="8"/>
      <c r="E9" s="8"/>
      <c r="F9" s="8"/>
      <c r="G9" s="8"/>
      <c r="H9" s="8"/>
      <c r="I9" s="8"/>
      <c r="J9" s="8"/>
      <c r="K9" s="8"/>
      <c r="L9" s="8"/>
      <c r="M9" s="8"/>
      <c r="N9" s="8"/>
      <c r="O9" s="8"/>
      <c r="P9" s="8"/>
      <c r="Q9" s="8"/>
      <c r="R9" s="8"/>
      <c r="S9" s="8"/>
      <c r="T9" s="8"/>
      <c r="U9" s="8"/>
      <c r="V9" s="8"/>
      <c r="W9" s="8"/>
      <c r="X9" s="8"/>
      <c r="Y9" s="8"/>
      <c r="Z9" s="8"/>
    </row>
    <row r="10" spans="1:26" ht="15.75" customHeight="1">
      <c r="A10" s="8"/>
      <c r="B10" s="8"/>
      <c r="C10" s="8"/>
      <c r="D10" s="8"/>
      <c r="E10" s="8"/>
      <c r="F10" s="8"/>
      <c r="G10" s="8"/>
      <c r="H10" s="8"/>
      <c r="I10" s="8"/>
      <c r="J10" s="8"/>
      <c r="K10" s="8"/>
      <c r="L10" s="8"/>
      <c r="M10" s="8"/>
      <c r="N10" s="8"/>
      <c r="O10" s="8"/>
      <c r="P10" s="8"/>
      <c r="Q10" s="8"/>
      <c r="R10" s="8"/>
      <c r="S10" s="8"/>
      <c r="T10" s="8"/>
      <c r="U10" s="8"/>
      <c r="V10" s="8"/>
      <c r="W10" s="8"/>
      <c r="X10" s="8"/>
      <c r="Y10" s="8"/>
      <c r="Z10" s="8"/>
    </row>
    <row r="11" spans="1:26" ht="39" customHeight="1">
      <c r="A11" s="198" t="s">
        <v>429</v>
      </c>
      <c r="B11" s="197"/>
      <c r="C11" s="197"/>
      <c r="D11" s="197"/>
      <c r="E11" s="197"/>
      <c r="F11" s="197"/>
      <c r="G11" s="197"/>
      <c r="H11" s="21"/>
      <c r="I11" s="21"/>
      <c r="J11" s="8"/>
      <c r="K11" s="8"/>
      <c r="L11" s="8"/>
      <c r="M11" s="8"/>
      <c r="N11" s="8"/>
      <c r="O11" s="8"/>
      <c r="P11" s="8"/>
      <c r="Q11" s="8"/>
      <c r="R11" s="8"/>
      <c r="S11" s="8"/>
      <c r="T11" s="8"/>
      <c r="U11" s="8"/>
      <c r="V11" s="8"/>
      <c r="W11" s="8"/>
      <c r="X11" s="8"/>
      <c r="Y11" s="8"/>
      <c r="Z11" s="8"/>
    </row>
    <row r="12" spans="1:26" ht="39" customHeight="1">
      <c r="A12" s="2"/>
      <c r="B12" s="2"/>
      <c r="C12" s="51" t="s">
        <v>430</v>
      </c>
      <c r="D12" s="51" t="s">
        <v>431</v>
      </c>
      <c r="E12" s="51" t="s">
        <v>432</v>
      </c>
      <c r="F12" s="2"/>
      <c r="G12" s="2"/>
      <c r="H12" s="2"/>
      <c r="I12" s="2"/>
      <c r="J12" s="8"/>
      <c r="K12" s="8"/>
      <c r="L12" s="8"/>
      <c r="M12" s="8"/>
      <c r="N12" s="8"/>
      <c r="O12" s="8"/>
      <c r="P12" s="8"/>
      <c r="Q12" s="8"/>
      <c r="R12" s="8"/>
      <c r="S12" s="8"/>
      <c r="T12" s="8"/>
      <c r="U12" s="8"/>
      <c r="V12" s="8"/>
      <c r="W12" s="8"/>
      <c r="X12" s="8"/>
      <c r="Y12" s="8"/>
      <c r="Z12" s="8"/>
    </row>
    <row r="13" spans="1:26" ht="15.75" customHeight="1">
      <c r="A13" s="8"/>
      <c r="B13" s="67" t="s">
        <v>87</v>
      </c>
      <c r="C13" s="28">
        <v>121</v>
      </c>
      <c r="D13" s="28">
        <v>61</v>
      </c>
      <c r="E13" s="28">
        <v>40</v>
      </c>
      <c r="F13" s="8"/>
      <c r="G13" s="8"/>
      <c r="H13" s="8"/>
      <c r="I13" s="8"/>
      <c r="J13" s="8"/>
      <c r="K13" s="8"/>
      <c r="L13" s="8"/>
      <c r="M13" s="8"/>
      <c r="N13" s="8"/>
      <c r="O13" s="8"/>
      <c r="P13" s="8"/>
      <c r="Q13" s="8"/>
      <c r="R13" s="8"/>
      <c r="S13" s="8"/>
      <c r="T13" s="8"/>
      <c r="U13" s="8"/>
      <c r="V13" s="8"/>
      <c r="W13" s="8"/>
      <c r="X13" s="8"/>
      <c r="Y13" s="8"/>
      <c r="Z13" s="8"/>
    </row>
    <row r="14" spans="1:26" ht="15.75" customHeight="1">
      <c r="A14" s="8"/>
      <c r="B14" s="67" t="s">
        <v>88</v>
      </c>
      <c r="C14" s="28">
        <v>118</v>
      </c>
      <c r="D14" s="28">
        <v>81</v>
      </c>
      <c r="E14" s="28">
        <v>35</v>
      </c>
      <c r="F14" s="8"/>
      <c r="G14" s="8"/>
      <c r="H14" s="8"/>
      <c r="I14" s="8"/>
      <c r="J14" s="8"/>
      <c r="K14" s="8"/>
      <c r="L14" s="8"/>
      <c r="M14" s="8"/>
      <c r="N14" s="8"/>
      <c r="O14" s="8"/>
      <c r="P14" s="8"/>
      <c r="Q14" s="8"/>
      <c r="R14" s="8"/>
      <c r="S14" s="8"/>
      <c r="T14" s="8"/>
      <c r="U14" s="8"/>
      <c r="V14" s="8"/>
      <c r="W14" s="8"/>
      <c r="X14" s="8"/>
      <c r="Y14" s="8"/>
      <c r="Z14" s="8"/>
    </row>
    <row r="15" spans="1:26" ht="15.75" customHeight="1">
      <c r="A15" s="8"/>
      <c r="B15" s="67" t="s">
        <v>89</v>
      </c>
      <c r="C15" s="28">
        <v>0</v>
      </c>
      <c r="D15" s="28">
        <v>0</v>
      </c>
      <c r="E15" s="28">
        <v>0</v>
      </c>
      <c r="F15" s="8"/>
      <c r="G15" s="8"/>
      <c r="H15" s="8"/>
      <c r="I15" s="8"/>
      <c r="J15" s="8"/>
      <c r="K15" s="8"/>
      <c r="L15" s="8"/>
      <c r="M15" s="8"/>
      <c r="N15" s="8"/>
      <c r="O15" s="8"/>
      <c r="P15" s="8"/>
      <c r="Q15" s="8"/>
      <c r="R15" s="8"/>
      <c r="S15" s="8"/>
      <c r="T15" s="8"/>
      <c r="U15" s="8"/>
      <c r="V15" s="8"/>
      <c r="W15" s="8"/>
      <c r="X15" s="8"/>
      <c r="Y15" s="8"/>
      <c r="Z15" s="8"/>
    </row>
    <row r="16" spans="1:26" ht="15.75" customHeight="1">
      <c r="A16" s="8"/>
      <c r="B16" s="67" t="s">
        <v>132</v>
      </c>
      <c r="C16" s="142">
        <f t="shared" ref="C16:E16" si="0">SUM(C13:C15)</f>
        <v>239</v>
      </c>
      <c r="D16" s="142">
        <f t="shared" si="0"/>
        <v>142</v>
      </c>
      <c r="E16" s="142">
        <f t="shared" si="0"/>
        <v>75</v>
      </c>
      <c r="F16" s="8"/>
      <c r="G16" s="8"/>
      <c r="H16" s="8"/>
      <c r="I16" s="8"/>
      <c r="J16" s="8"/>
      <c r="K16" s="8"/>
      <c r="L16" s="8"/>
      <c r="M16" s="8"/>
      <c r="N16" s="8"/>
      <c r="O16" s="8"/>
      <c r="P16" s="8"/>
      <c r="Q16" s="8"/>
      <c r="R16" s="8"/>
      <c r="S16" s="8"/>
      <c r="T16" s="8"/>
      <c r="U16" s="8"/>
      <c r="V16" s="8"/>
      <c r="W16" s="8"/>
      <c r="X16" s="8"/>
      <c r="Y16" s="8"/>
      <c r="Z16" s="8"/>
    </row>
    <row r="17" spans="1:26" ht="15.75" customHeight="1">
      <c r="A17" s="8"/>
      <c r="B17" s="8"/>
      <c r="C17" s="8"/>
      <c r="D17" s="8"/>
      <c r="E17" s="8"/>
      <c r="F17" s="8"/>
      <c r="G17" s="8"/>
      <c r="H17" s="8"/>
      <c r="I17" s="8"/>
      <c r="J17" s="8"/>
      <c r="K17" s="8"/>
      <c r="L17" s="8"/>
      <c r="M17" s="8"/>
      <c r="N17" s="8"/>
      <c r="O17" s="8"/>
      <c r="P17" s="8"/>
      <c r="Q17" s="8"/>
      <c r="R17" s="8"/>
      <c r="S17" s="8"/>
      <c r="T17" s="8"/>
      <c r="U17" s="8"/>
      <c r="V17" s="8"/>
      <c r="W17" s="8"/>
      <c r="X17" s="8"/>
      <c r="Y17" s="8"/>
      <c r="Z17" s="8"/>
    </row>
    <row r="18" spans="1:26" ht="15.75" customHeight="1">
      <c r="A18" s="8"/>
      <c r="B18" s="8"/>
      <c r="C18" s="8"/>
      <c r="D18" s="8"/>
      <c r="E18" s="8"/>
      <c r="F18" s="8"/>
      <c r="G18" s="8"/>
      <c r="H18" s="8"/>
      <c r="I18" s="8"/>
      <c r="J18" s="8"/>
      <c r="K18" s="8"/>
      <c r="L18" s="8"/>
      <c r="M18" s="8"/>
      <c r="N18" s="8"/>
      <c r="O18" s="8"/>
      <c r="P18" s="8"/>
      <c r="Q18" s="8"/>
      <c r="R18" s="8"/>
      <c r="S18" s="8"/>
      <c r="T18" s="8"/>
      <c r="U18" s="8"/>
      <c r="V18" s="8"/>
      <c r="W18" s="8"/>
      <c r="X18" s="8"/>
      <c r="Y18" s="8"/>
      <c r="Z18" s="8"/>
    </row>
    <row r="19" spans="1:26" ht="15.75" customHeight="1">
      <c r="A19" s="9" t="s">
        <v>433</v>
      </c>
      <c r="B19" s="8"/>
      <c r="C19" s="8"/>
      <c r="D19" s="8"/>
      <c r="E19" s="8"/>
      <c r="F19" s="8"/>
      <c r="G19" s="8"/>
      <c r="H19" s="8"/>
      <c r="I19" s="8"/>
      <c r="J19" s="8"/>
      <c r="K19" s="8"/>
      <c r="L19" s="8"/>
      <c r="M19" s="8"/>
      <c r="N19" s="8"/>
      <c r="O19" s="8"/>
      <c r="P19" s="8"/>
      <c r="Q19" s="8"/>
      <c r="R19" s="8"/>
      <c r="S19" s="8"/>
      <c r="T19" s="8"/>
      <c r="U19" s="8"/>
      <c r="V19" s="8"/>
      <c r="W19" s="8"/>
      <c r="X19" s="8"/>
      <c r="Y19" s="8"/>
      <c r="Z19" s="8"/>
    </row>
    <row r="20" spans="1:26" ht="15.75" customHeight="1">
      <c r="A20" s="8"/>
      <c r="B20" s="8"/>
      <c r="C20" s="8"/>
      <c r="D20" s="8"/>
      <c r="E20" s="8"/>
      <c r="F20" s="8"/>
      <c r="G20" s="8"/>
      <c r="H20" s="8"/>
      <c r="I20" s="8"/>
      <c r="J20" s="8"/>
      <c r="K20" s="8"/>
      <c r="L20" s="8"/>
      <c r="M20" s="8"/>
      <c r="N20" s="8"/>
      <c r="O20" s="8"/>
      <c r="P20" s="8"/>
      <c r="Q20" s="8"/>
      <c r="R20" s="8"/>
      <c r="S20" s="8"/>
      <c r="T20" s="8"/>
      <c r="U20" s="8"/>
      <c r="V20" s="8"/>
      <c r="W20" s="8"/>
      <c r="X20" s="8"/>
      <c r="Y20" s="8"/>
      <c r="Z20" s="8"/>
    </row>
    <row r="21" spans="1:26" ht="15.75" customHeight="1">
      <c r="A21" s="8" t="s">
        <v>434</v>
      </c>
      <c r="B21" s="8"/>
      <c r="C21" s="8"/>
      <c r="D21" s="8"/>
      <c r="E21" s="8"/>
      <c r="F21" s="8"/>
      <c r="G21" s="8"/>
      <c r="H21" s="8"/>
      <c r="I21" s="8"/>
      <c r="J21" s="8"/>
      <c r="K21" s="8"/>
      <c r="L21" s="8"/>
      <c r="M21" s="8"/>
      <c r="N21" s="8"/>
      <c r="O21" s="8"/>
      <c r="P21" s="8"/>
      <c r="Q21" s="8"/>
      <c r="R21" s="8"/>
      <c r="S21" s="8"/>
      <c r="T21" s="8"/>
      <c r="U21" s="8"/>
      <c r="V21" s="8"/>
      <c r="W21" s="8"/>
      <c r="X21" s="8"/>
      <c r="Y21" s="8"/>
      <c r="Z21" s="8"/>
    </row>
    <row r="22" spans="1:26" ht="15.75" customHeight="1">
      <c r="A22" s="8"/>
      <c r="B22" s="8"/>
      <c r="C22" s="8"/>
      <c r="D22" s="8"/>
      <c r="E22" s="8"/>
      <c r="F22" s="8"/>
      <c r="G22" s="8"/>
      <c r="H22" s="8"/>
      <c r="I22" s="8"/>
      <c r="J22" s="8"/>
      <c r="K22" s="8"/>
      <c r="L22" s="8"/>
      <c r="M22" s="8"/>
      <c r="N22" s="8"/>
      <c r="O22" s="8"/>
      <c r="P22" s="8"/>
      <c r="Q22" s="8"/>
      <c r="R22" s="8"/>
      <c r="S22" s="8"/>
      <c r="T22" s="8"/>
      <c r="U22" s="8"/>
      <c r="V22" s="8"/>
      <c r="W22" s="8"/>
      <c r="X22" s="8"/>
      <c r="Y22" s="8"/>
      <c r="Z22" s="8"/>
    </row>
    <row r="23" spans="1:26" ht="15.75" customHeight="1">
      <c r="A23" s="8"/>
      <c r="B23" s="8"/>
      <c r="C23" s="8"/>
      <c r="D23" s="8"/>
      <c r="E23" s="8"/>
      <c r="F23" s="8"/>
      <c r="G23" s="8"/>
      <c r="H23" s="8"/>
      <c r="I23" s="8"/>
      <c r="J23" s="8"/>
      <c r="K23" s="8"/>
      <c r="L23" s="8"/>
      <c r="M23" s="8"/>
      <c r="N23" s="8"/>
      <c r="O23" s="8"/>
      <c r="P23" s="8"/>
      <c r="Q23" s="8"/>
      <c r="R23" s="8"/>
      <c r="S23" s="8"/>
      <c r="T23" s="8"/>
      <c r="U23" s="8"/>
      <c r="V23" s="8"/>
      <c r="W23" s="8"/>
      <c r="X23" s="8"/>
      <c r="Y23" s="8"/>
      <c r="Z23" s="8"/>
    </row>
    <row r="24" spans="1:26" ht="15.75" customHeight="1">
      <c r="A24" s="8"/>
      <c r="B24" s="8"/>
      <c r="C24" s="8"/>
      <c r="D24" s="8"/>
      <c r="E24" s="8"/>
      <c r="F24" s="8"/>
      <c r="G24" s="8"/>
      <c r="H24" s="8"/>
      <c r="I24" s="8"/>
      <c r="J24" s="8"/>
      <c r="K24" s="8"/>
      <c r="L24" s="8"/>
      <c r="M24" s="8"/>
      <c r="N24" s="8"/>
      <c r="O24" s="8"/>
      <c r="P24" s="8"/>
      <c r="Q24" s="8"/>
      <c r="R24" s="8"/>
      <c r="S24" s="8"/>
      <c r="T24" s="8"/>
      <c r="U24" s="8"/>
      <c r="V24" s="8"/>
      <c r="W24" s="8"/>
      <c r="X24" s="8"/>
      <c r="Y24" s="8"/>
      <c r="Z24" s="8"/>
    </row>
    <row r="25" spans="1:26" ht="15.75" customHeight="1">
      <c r="A25" s="8"/>
      <c r="B25" s="8"/>
      <c r="C25" s="8"/>
      <c r="D25" s="8"/>
      <c r="E25" s="8"/>
      <c r="F25" s="8"/>
      <c r="G25" s="8"/>
      <c r="H25" s="8"/>
      <c r="I25" s="8"/>
      <c r="J25" s="8"/>
      <c r="K25" s="8"/>
      <c r="L25" s="8"/>
      <c r="M25" s="8"/>
      <c r="N25" s="8"/>
      <c r="O25" s="8"/>
      <c r="P25" s="8"/>
      <c r="Q25" s="8"/>
      <c r="R25" s="8"/>
      <c r="S25" s="8"/>
      <c r="T25" s="8"/>
      <c r="U25" s="8"/>
      <c r="V25" s="8"/>
      <c r="W25" s="8"/>
      <c r="X25" s="8"/>
      <c r="Y25" s="8"/>
      <c r="Z25" s="8"/>
    </row>
    <row r="26" spans="1:26" ht="15.75" customHeight="1">
      <c r="A26" s="8"/>
      <c r="B26" s="8"/>
      <c r="C26" s="8"/>
      <c r="D26" s="8"/>
      <c r="E26" s="8"/>
      <c r="F26" s="8"/>
      <c r="G26" s="8"/>
      <c r="H26" s="8"/>
      <c r="I26" s="8"/>
      <c r="J26" s="8"/>
      <c r="K26" s="8"/>
      <c r="L26" s="8"/>
      <c r="M26" s="8"/>
      <c r="N26" s="8"/>
      <c r="O26" s="8"/>
      <c r="P26" s="8"/>
      <c r="Q26" s="8"/>
      <c r="R26" s="8"/>
      <c r="S26" s="8"/>
      <c r="T26" s="8"/>
      <c r="U26" s="8"/>
      <c r="V26" s="8"/>
      <c r="W26" s="8"/>
      <c r="X26" s="8"/>
      <c r="Y26" s="8"/>
      <c r="Z26" s="8"/>
    </row>
    <row r="27" spans="1:26" ht="15.75" customHeight="1">
      <c r="A27" s="8"/>
      <c r="B27" s="8"/>
      <c r="C27" s="8"/>
      <c r="D27" s="8"/>
      <c r="E27" s="8"/>
      <c r="F27" s="8"/>
      <c r="G27" s="8"/>
      <c r="H27" s="8"/>
      <c r="I27" s="8"/>
      <c r="J27" s="8"/>
      <c r="K27" s="8"/>
      <c r="L27" s="8"/>
      <c r="M27" s="8"/>
      <c r="N27" s="8"/>
      <c r="O27" s="8"/>
      <c r="P27" s="8"/>
      <c r="Q27" s="8"/>
      <c r="R27" s="8"/>
      <c r="S27" s="8"/>
      <c r="T27" s="8"/>
      <c r="U27" s="8"/>
      <c r="V27" s="8"/>
      <c r="W27" s="8"/>
      <c r="X27" s="8"/>
      <c r="Y27" s="8"/>
      <c r="Z27" s="8"/>
    </row>
    <row r="28" spans="1:26" ht="15.75" customHeight="1">
      <c r="A28" s="8"/>
      <c r="B28" s="8"/>
      <c r="C28" s="8"/>
      <c r="D28" s="8"/>
      <c r="E28" s="8"/>
      <c r="F28" s="8"/>
      <c r="G28" s="8"/>
      <c r="H28" s="8"/>
      <c r="I28" s="8"/>
      <c r="J28" s="8"/>
      <c r="K28" s="8"/>
      <c r="L28" s="8"/>
      <c r="M28" s="8"/>
      <c r="N28" s="8"/>
      <c r="O28" s="8"/>
      <c r="P28" s="8"/>
      <c r="Q28" s="8"/>
      <c r="R28" s="8"/>
      <c r="S28" s="8"/>
      <c r="T28" s="8"/>
      <c r="U28" s="8"/>
      <c r="V28" s="8"/>
      <c r="W28" s="8"/>
      <c r="X28" s="8"/>
      <c r="Y28" s="8"/>
      <c r="Z28" s="8"/>
    </row>
    <row r="29" spans="1:26" ht="15.75" customHeight="1">
      <c r="A29" s="9" t="s">
        <v>435</v>
      </c>
      <c r="B29" s="8"/>
      <c r="C29" s="8"/>
      <c r="D29" s="8"/>
      <c r="E29" s="8"/>
      <c r="F29" s="8"/>
      <c r="G29" s="8"/>
      <c r="H29" s="8"/>
      <c r="I29" s="8"/>
      <c r="J29" s="8"/>
      <c r="K29" s="8"/>
      <c r="L29" s="8"/>
      <c r="M29" s="8"/>
      <c r="N29" s="8"/>
      <c r="O29" s="8"/>
      <c r="P29" s="8"/>
      <c r="Q29" s="8"/>
      <c r="R29" s="8"/>
      <c r="S29" s="8"/>
      <c r="T29" s="8"/>
      <c r="U29" s="8"/>
      <c r="V29" s="8"/>
      <c r="W29" s="8"/>
      <c r="X29" s="8"/>
      <c r="Y29" s="8"/>
      <c r="Z29" s="8"/>
    </row>
    <row r="30" spans="1:26" ht="15.75" customHeight="1">
      <c r="A30" s="8"/>
      <c r="B30" s="8"/>
      <c r="C30" s="8"/>
      <c r="D30" s="8"/>
      <c r="E30" s="8"/>
      <c r="F30" s="8"/>
      <c r="G30" s="8"/>
      <c r="H30" s="8"/>
      <c r="I30" s="8"/>
      <c r="J30" s="8"/>
      <c r="K30" s="8"/>
      <c r="L30" s="8"/>
      <c r="M30" s="8"/>
      <c r="N30" s="8"/>
      <c r="O30" s="8"/>
      <c r="P30" s="8"/>
      <c r="Q30" s="8"/>
      <c r="R30" s="8"/>
      <c r="S30" s="8"/>
      <c r="T30" s="8"/>
      <c r="U30" s="8"/>
      <c r="V30" s="8"/>
      <c r="W30" s="8"/>
      <c r="X30" s="8"/>
      <c r="Y30" s="8"/>
      <c r="Z30" s="8"/>
    </row>
    <row r="31" spans="1:26" ht="34.5" customHeight="1">
      <c r="A31" s="198" t="s">
        <v>436</v>
      </c>
      <c r="B31" s="197"/>
      <c r="C31" s="197"/>
      <c r="D31" s="197"/>
      <c r="E31" s="197"/>
      <c r="F31" s="197"/>
      <c r="G31" s="28" t="s">
        <v>206</v>
      </c>
      <c r="H31" s="8"/>
      <c r="I31" s="8"/>
      <c r="J31" s="8"/>
      <c r="K31" s="8"/>
      <c r="L31" s="8"/>
      <c r="M31" s="8"/>
      <c r="N31" s="8"/>
      <c r="O31" s="8"/>
      <c r="P31" s="8"/>
      <c r="Q31" s="8"/>
      <c r="R31" s="8"/>
      <c r="S31" s="8"/>
      <c r="T31" s="8"/>
      <c r="U31" s="8"/>
      <c r="V31" s="8"/>
      <c r="W31" s="8"/>
      <c r="X31" s="8"/>
      <c r="Y31" s="8"/>
      <c r="Z31" s="8"/>
    </row>
    <row r="32" spans="1:26" ht="15.75" customHeight="1">
      <c r="A32" s="8"/>
      <c r="B32" s="8"/>
      <c r="C32" s="8"/>
      <c r="D32" s="8"/>
      <c r="E32" s="8"/>
      <c r="F32" s="8"/>
      <c r="G32" s="8"/>
      <c r="H32" s="8"/>
      <c r="I32" s="8"/>
      <c r="J32" s="8"/>
      <c r="K32" s="8"/>
      <c r="L32" s="8"/>
      <c r="M32" s="8"/>
      <c r="N32" s="8"/>
      <c r="O32" s="8"/>
      <c r="P32" s="8"/>
      <c r="Q32" s="8"/>
      <c r="R32" s="8"/>
      <c r="S32" s="8"/>
      <c r="T32" s="8"/>
      <c r="U32" s="8"/>
      <c r="V32" s="8"/>
      <c r="W32" s="8"/>
      <c r="X32" s="8"/>
      <c r="Y32" s="8"/>
      <c r="Z32" s="8"/>
    </row>
    <row r="33" spans="1:26" ht="15.75" customHeight="1">
      <c r="A33" s="8" t="s">
        <v>437</v>
      </c>
      <c r="B33" s="8"/>
      <c r="C33" s="8"/>
      <c r="D33" s="8"/>
      <c r="E33" s="8"/>
      <c r="F33" s="8"/>
      <c r="G33" s="58"/>
      <c r="H33" s="58"/>
      <c r="I33" s="8"/>
      <c r="J33" s="8"/>
      <c r="K33" s="8"/>
      <c r="L33" s="8"/>
      <c r="M33" s="8"/>
      <c r="N33" s="8"/>
      <c r="O33" s="8"/>
      <c r="P33" s="8"/>
      <c r="Q33" s="8"/>
      <c r="R33" s="8"/>
      <c r="S33" s="8"/>
      <c r="T33" s="8"/>
      <c r="U33" s="8"/>
      <c r="V33" s="8"/>
      <c r="W33" s="8"/>
      <c r="X33" s="8"/>
      <c r="Y33" s="8"/>
      <c r="Z33" s="8"/>
    </row>
    <row r="34" spans="1:26" ht="24" customHeight="1">
      <c r="A34" s="8"/>
      <c r="B34" s="143" t="s">
        <v>438</v>
      </c>
      <c r="C34" s="129"/>
      <c r="D34" s="8"/>
      <c r="E34" s="144" t="s">
        <v>439</v>
      </c>
      <c r="F34" s="28"/>
      <c r="G34" s="52"/>
      <c r="H34" s="8"/>
      <c r="I34" s="8"/>
      <c r="J34" s="8"/>
      <c r="K34" s="8"/>
      <c r="L34" s="8"/>
      <c r="M34" s="8"/>
      <c r="N34" s="8"/>
      <c r="O34" s="8"/>
      <c r="P34" s="8"/>
      <c r="Q34" s="8"/>
      <c r="R34" s="8"/>
      <c r="S34" s="8"/>
      <c r="T34" s="8"/>
      <c r="U34" s="8"/>
      <c r="V34" s="8"/>
      <c r="W34" s="8"/>
      <c r="X34" s="8"/>
      <c r="Y34" s="8"/>
      <c r="Z34" s="8"/>
    </row>
    <row r="35" spans="1:26" ht="15.75" customHeight="1">
      <c r="A35" s="8"/>
      <c r="B35" s="8"/>
      <c r="C35" s="8"/>
      <c r="D35" s="8"/>
      <c r="E35" s="8"/>
      <c r="F35" s="8"/>
      <c r="G35" s="8"/>
      <c r="H35" s="8"/>
      <c r="I35" s="8"/>
      <c r="J35" s="8"/>
      <c r="K35" s="8"/>
      <c r="L35" s="8"/>
      <c r="M35" s="8"/>
      <c r="N35" s="8"/>
      <c r="O35" s="8"/>
      <c r="P35" s="8"/>
      <c r="Q35" s="8"/>
      <c r="R35" s="8"/>
      <c r="S35" s="8"/>
      <c r="T35" s="8"/>
      <c r="U35" s="8"/>
      <c r="V35" s="8"/>
      <c r="W35" s="8"/>
      <c r="X35" s="8"/>
      <c r="Y35" s="8"/>
      <c r="Z35" s="8"/>
    </row>
    <row r="36" spans="1:26" ht="15.75" customHeight="1">
      <c r="A36" s="9" t="s">
        <v>440</v>
      </c>
      <c r="B36" s="8"/>
      <c r="C36" s="8"/>
      <c r="D36" s="8"/>
      <c r="E36" s="8"/>
      <c r="F36" s="8"/>
      <c r="G36" s="8"/>
      <c r="H36" s="8"/>
      <c r="I36" s="8"/>
      <c r="J36" s="8"/>
      <c r="K36" s="8"/>
      <c r="L36" s="8"/>
      <c r="M36" s="8"/>
      <c r="N36" s="8"/>
      <c r="O36" s="8"/>
      <c r="P36" s="8"/>
      <c r="Q36" s="8"/>
      <c r="R36" s="8"/>
      <c r="S36" s="8"/>
      <c r="T36" s="8"/>
      <c r="U36" s="8"/>
      <c r="V36" s="8"/>
      <c r="W36" s="8"/>
      <c r="X36" s="8"/>
      <c r="Y36" s="8"/>
      <c r="Z36" s="8"/>
    </row>
    <row r="37" spans="1:26" ht="15.75" customHeight="1">
      <c r="A37" s="8"/>
      <c r="B37" s="8"/>
      <c r="C37" s="8"/>
      <c r="D37" s="8"/>
      <c r="E37" s="8"/>
      <c r="F37" s="8"/>
      <c r="G37" s="8"/>
      <c r="H37" s="8"/>
      <c r="I37" s="8"/>
      <c r="J37" s="8"/>
      <c r="K37" s="8"/>
      <c r="L37" s="8"/>
      <c r="M37" s="8"/>
      <c r="N37" s="8"/>
      <c r="O37" s="8"/>
      <c r="P37" s="8"/>
      <c r="Q37" s="8"/>
      <c r="R37" s="8"/>
      <c r="S37" s="8"/>
      <c r="T37" s="8"/>
      <c r="U37" s="8"/>
      <c r="V37" s="8"/>
      <c r="W37" s="8"/>
      <c r="X37" s="8"/>
      <c r="Y37" s="8"/>
      <c r="Z37" s="8"/>
    </row>
    <row r="38" spans="1:26" ht="15.75" customHeight="1">
      <c r="A38" s="8" t="s">
        <v>441</v>
      </c>
      <c r="B38" s="8"/>
      <c r="C38" s="8"/>
      <c r="D38" s="8"/>
      <c r="E38" s="8"/>
      <c r="F38" s="8"/>
      <c r="G38" s="8"/>
      <c r="H38" s="8"/>
      <c r="I38" s="8"/>
      <c r="J38" s="8"/>
      <c r="K38" s="8"/>
      <c r="L38" s="8"/>
      <c r="M38" s="8"/>
      <c r="N38" s="8"/>
      <c r="O38" s="8"/>
      <c r="P38" s="8"/>
      <c r="Q38" s="8"/>
      <c r="R38" s="8"/>
      <c r="S38" s="8"/>
      <c r="T38" s="8"/>
      <c r="U38" s="8"/>
      <c r="V38" s="8"/>
      <c r="W38" s="8"/>
      <c r="X38" s="8"/>
      <c r="Y38" s="8"/>
      <c r="Z38" s="8"/>
    </row>
    <row r="39" spans="1:26" ht="15.75" customHeight="1">
      <c r="A39" s="8"/>
      <c r="B39" s="24" t="s">
        <v>442</v>
      </c>
      <c r="C39" s="8"/>
      <c r="D39" s="8"/>
      <c r="E39" s="8"/>
      <c r="F39" s="8"/>
      <c r="G39" s="8"/>
      <c r="H39" s="8"/>
      <c r="I39" s="8"/>
      <c r="J39" s="8"/>
      <c r="K39" s="8"/>
      <c r="L39" s="8"/>
      <c r="M39" s="8"/>
      <c r="N39" s="8"/>
      <c r="O39" s="8"/>
      <c r="P39" s="8"/>
      <c r="Q39" s="8"/>
      <c r="R39" s="8"/>
      <c r="S39" s="8"/>
      <c r="T39" s="8"/>
      <c r="U39" s="8"/>
      <c r="V39" s="8"/>
      <c r="W39" s="8"/>
      <c r="X39" s="8"/>
      <c r="Y39" s="8"/>
      <c r="Z39" s="8"/>
    </row>
    <row r="40" spans="1:26" ht="15.75" customHeight="1">
      <c r="A40" s="8"/>
      <c r="B40" s="8"/>
      <c r="C40" s="8"/>
      <c r="D40" s="8"/>
      <c r="E40" s="8"/>
      <c r="F40" s="8"/>
      <c r="G40" s="8"/>
      <c r="H40" s="8"/>
      <c r="I40" s="8"/>
      <c r="J40" s="8"/>
      <c r="K40" s="8"/>
      <c r="L40" s="8"/>
      <c r="M40" s="8"/>
      <c r="N40" s="8"/>
      <c r="O40" s="8"/>
      <c r="P40" s="8"/>
      <c r="Q40" s="8"/>
      <c r="R40" s="8"/>
      <c r="S40" s="8"/>
      <c r="T40" s="8"/>
      <c r="U40" s="8"/>
      <c r="V40" s="8"/>
      <c r="W40" s="8"/>
      <c r="X40" s="8"/>
      <c r="Y40" s="8"/>
      <c r="Z40" s="8"/>
    </row>
    <row r="41" spans="1:26" ht="15.75" customHeight="1">
      <c r="A41" s="244" t="s">
        <v>443</v>
      </c>
      <c r="B41" s="197"/>
      <c r="C41" s="197"/>
      <c r="D41" s="197"/>
      <c r="E41" s="8"/>
      <c r="F41" s="28" t="s">
        <v>444</v>
      </c>
      <c r="G41" s="8"/>
      <c r="H41" s="8"/>
      <c r="I41" s="8"/>
      <c r="J41" s="8"/>
      <c r="K41" s="8"/>
      <c r="L41" s="8"/>
      <c r="M41" s="8"/>
      <c r="N41" s="8"/>
      <c r="O41" s="8"/>
      <c r="P41" s="8"/>
      <c r="Q41" s="8"/>
      <c r="R41" s="8"/>
      <c r="S41" s="8"/>
      <c r="T41" s="8"/>
      <c r="U41" s="8"/>
      <c r="V41" s="8"/>
      <c r="W41" s="8"/>
      <c r="X41" s="8"/>
      <c r="Y41" s="8"/>
      <c r="Z41" s="8"/>
    </row>
    <row r="42" spans="1:26" ht="15.75" customHeight="1">
      <c r="A42" s="244" t="s">
        <v>445</v>
      </c>
      <c r="B42" s="197"/>
      <c r="C42" s="197"/>
      <c r="D42" s="197"/>
      <c r="E42" s="8"/>
      <c r="F42" s="28" t="s">
        <v>444</v>
      </c>
      <c r="G42" s="8"/>
      <c r="H42" s="8"/>
      <c r="I42" s="8"/>
      <c r="J42" s="8"/>
      <c r="K42" s="8"/>
      <c r="L42" s="8"/>
      <c r="M42" s="8"/>
      <c r="N42" s="8"/>
      <c r="O42" s="8"/>
      <c r="P42" s="8"/>
      <c r="Q42" s="8"/>
      <c r="R42" s="8"/>
      <c r="S42" s="8"/>
      <c r="T42" s="8"/>
      <c r="U42" s="8"/>
      <c r="V42" s="8"/>
      <c r="W42" s="8"/>
      <c r="X42" s="8"/>
      <c r="Y42" s="8"/>
      <c r="Z42" s="8"/>
    </row>
    <row r="43" spans="1:26" ht="15.75" customHeight="1">
      <c r="A43" s="244" t="s">
        <v>446</v>
      </c>
      <c r="B43" s="197"/>
      <c r="C43" s="197"/>
      <c r="D43" s="197"/>
      <c r="E43" s="8"/>
      <c r="F43" s="28" t="s">
        <v>447</v>
      </c>
      <c r="G43" s="8"/>
      <c r="H43" s="8"/>
      <c r="I43" s="8"/>
      <c r="J43" s="8"/>
      <c r="K43" s="8"/>
      <c r="L43" s="8"/>
      <c r="M43" s="8"/>
      <c r="N43" s="8"/>
      <c r="O43" s="8"/>
      <c r="P43" s="8"/>
      <c r="Q43" s="8"/>
      <c r="R43" s="8"/>
      <c r="S43" s="8"/>
      <c r="T43" s="8"/>
      <c r="U43" s="8"/>
      <c r="V43" s="8"/>
      <c r="W43" s="8"/>
      <c r="X43" s="8"/>
      <c r="Y43" s="8"/>
      <c r="Z43" s="8"/>
    </row>
    <row r="44" spans="1:26" ht="15.75" customHeight="1">
      <c r="A44" s="244" t="s">
        <v>254</v>
      </c>
      <c r="B44" s="197"/>
      <c r="C44" s="197"/>
      <c r="D44" s="197"/>
      <c r="E44" s="8"/>
      <c r="F44" s="28" t="s">
        <v>448</v>
      </c>
      <c r="G44" s="8"/>
      <c r="H44" s="8"/>
      <c r="I44" s="8"/>
      <c r="J44" s="8"/>
      <c r="K44" s="8"/>
      <c r="L44" s="8"/>
      <c r="M44" s="8"/>
      <c r="N44" s="8"/>
      <c r="O44" s="8"/>
      <c r="P44" s="8"/>
      <c r="Q44" s="8"/>
      <c r="R44" s="8"/>
      <c r="S44" s="8"/>
      <c r="T44" s="8"/>
      <c r="U44" s="8"/>
      <c r="V44" s="8"/>
      <c r="W44" s="8"/>
      <c r="X44" s="8"/>
      <c r="Y44" s="8"/>
      <c r="Z44" s="8"/>
    </row>
    <row r="45" spans="1:26" ht="15.75" customHeight="1">
      <c r="A45" s="244" t="s">
        <v>449</v>
      </c>
      <c r="B45" s="197"/>
      <c r="C45" s="197"/>
      <c r="D45" s="197"/>
      <c r="E45" s="8"/>
      <c r="F45" s="28" t="s">
        <v>448</v>
      </c>
      <c r="G45" s="8"/>
      <c r="H45" s="8"/>
      <c r="I45" s="8"/>
      <c r="J45" s="8"/>
      <c r="K45" s="8"/>
      <c r="L45" s="8"/>
      <c r="M45" s="8"/>
      <c r="N45" s="8"/>
      <c r="O45" s="8"/>
      <c r="P45" s="8"/>
      <c r="Q45" s="8"/>
      <c r="R45" s="8"/>
      <c r="S45" s="8"/>
      <c r="T45" s="8"/>
      <c r="U45" s="8"/>
      <c r="V45" s="8"/>
      <c r="W45" s="8"/>
      <c r="X45" s="8"/>
      <c r="Y45" s="8"/>
      <c r="Z45" s="8"/>
    </row>
    <row r="46" spans="1:26" ht="15.75" customHeight="1">
      <c r="A46" s="244" t="s">
        <v>450</v>
      </c>
      <c r="B46" s="197"/>
      <c r="C46" s="197"/>
      <c r="D46" s="197"/>
      <c r="E46" s="8"/>
      <c r="F46" s="28" t="s">
        <v>451</v>
      </c>
      <c r="G46" s="8"/>
      <c r="H46" s="8"/>
      <c r="I46" s="8"/>
      <c r="J46" s="8"/>
      <c r="K46" s="8"/>
      <c r="L46" s="8"/>
      <c r="M46" s="8"/>
      <c r="N46" s="8"/>
      <c r="O46" s="8"/>
      <c r="P46" s="8"/>
      <c r="Q46" s="8"/>
      <c r="R46" s="8"/>
      <c r="S46" s="8"/>
      <c r="T46" s="8"/>
      <c r="U46" s="8"/>
      <c r="V46" s="8"/>
      <c r="W46" s="8"/>
      <c r="X46" s="8"/>
      <c r="Y46" s="8"/>
      <c r="Z46" s="8"/>
    </row>
    <row r="47" spans="1:26" ht="15.75" customHeight="1">
      <c r="A47" s="8"/>
      <c r="B47" s="8"/>
      <c r="C47" s="8"/>
      <c r="D47" s="8"/>
      <c r="E47" s="8"/>
      <c r="F47" s="8"/>
      <c r="G47" s="8"/>
      <c r="H47" s="8"/>
      <c r="I47" s="8"/>
      <c r="J47" s="8"/>
      <c r="K47" s="8"/>
      <c r="L47" s="8"/>
      <c r="M47" s="8"/>
      <c r="N47" s="8"/>
      <c r="O47" s="8"/>
      <c r="P47" s="8"/>
      <c r="Q47" s="8"/>
      <c r="R47" s="8"/>
      <c r="S47" s="8"/>
      <c r="T47" s="8"/>
      <c r="U47" s="8"/>
      <c r="V47" s="8"/>
      <c r="W47" s="8"/>
      <c r="X47" s="8"/>
      <c r="Y47" s="8"/>
      <c r="Z47" s="8"/>
    </row>
    <row r="48" spans="1:26" ht="15.75" customHeight="1">
      <c r="A48" s="8"/>
      <c r="B48" s="8"/>
      <c r="C48" s="8"/>
      <c r="D48" s="8"/>
      <c r="E48" s="8"/>
      <c r="F48" s="8"/>
      <c r="G48" s="8"/>
      <c r="H48" s="8"/>
      <c r="I48" s="8"/>
      <c r="J48" s="8"/>
      <c r="K48" s="8"/>
      <c r="L48" s="8"/>
      <c r="M48" s="8"/>
      <c r="N48" s="8"/>
      <c r="O48" s="8"/>
      <c r="P48" s="8"/>
      <c r="Q48" s="8"/>
      <c r="R48" s="8"/>
      <c r="S48" s="8"/>
      <c r="T48" s="8"/>
      <c r="U48" s="8"/>
      <c r="V48" s="8"/>
      <c r="W48" s="8"/>
      <c r="X48" s="8"/>
      <c r="Y48" s="8"/>
      <c r="Z48" s="8"/>
    </row>
    <row r="49" spans="1:26" ht="15.75" customHeight="1">
      <c r="A49" s="9" t="s">
        <v>452</v>
      </c>
      <c r="B49" s="8"/>
      <c r="C49" s="8"/>
      <c r="D49" s="8"/>
      <c r="E49" s="8"/>
      <c r="F49" s="8"/>
      <c r="G49" s="8"/>
      <c r="H49" s="8"/>
      <c r="I49" s="8"/>
      <c r="J49" s="8"/>
      <c r="K49" s="8"/>
      <c r="L49" s="8"/>
      <c r="M49" s="8"/>
      <c r="N49" s="8"/>
      <c r="O49" s="8"/>
      <c r="P49" s="8"/>
      <c r="Q49" s="8"/>
      <c r="R49" s="8"/>
      <c r="S49" s="8"/>
      <c r="T49" s="8"/>
      <c r="U49" s="8"/>
      <c r="V49" s="8"/>
      <c r="W49" s="8"/>
      <c r="X49" s="8"/>
      <c r="Y49" s="8"/>
      <c r="Z49" s="8"/>
    </row>
    <row r="50" spans="1:26" ht="15.75" customHeight="1">
      <c r="A50" s="8" t="s">
        <v>453</v>
      </c>
      <c r="B50" s="8"/>
      <c r="C50" s="8"/>
      <c r="D50" s="8"/>
      <c r="E50" s="8"/>
      <c r="F50" s="8"/>
      <c r="G50" s="8"/>
      <c r="H50" s="8"/>
      <c r="I50" s="8"/>
      <c r="J50" s="8"/>
      <c r="K50" s="8"/>
      <c r="L50" s="8"/>
      <c r="M50" s="8"/>
      <c r="N50" s="8"/>
      <c r="O50" s="8"/>
      <c r="P50" s="8"/>
      <c r="Q50" s="8"/>
      <c r="R50" s="8"/>
      <c r="S50" s="8"/>
      <c r="T50" s="8"/>
      <c r="U50" s="8"/>
      <c r="V50" s="8"/>
      <c r="W50" s="8"/>
      <c r="X50" s="8"/>
      <c r="Y50" s="8"/>
      <c r="Z50" s="8"/>
    </row>
    <row r="51" spans="1:26" ht="15.75" customHeight="1">
      <c r="A51" s="8"/>
      <c r="B51" s="8"/>
      <c r="C51" s="8"/>
      <c r="D51" s="8"/>
      <c r="E51" s="8"/>
      <c r="F51" s="8"/>
      <c r="G51" s="8"/>
      <c r="H51" s="8"/>
      <c r="I51" s="8"/>
      <c r="J51" s="8"/>
      <c r="K51" s="8"/>
      <c r="L51" s="8"/>
      <c r="M51" s="8"/>
      <c r="N51" s="8"/>
      <c r="O51" s="8"/>
      <c r="P51" s="8"/>
      <c r="Q51" s="8"/>
      <c r="R51" s="8"/>
      <c r="S51" s="8"/>
      <c r="T51" s="8"/>
      <c r="U51" s="8"/>
      <c r="V51" s="8"/>
      <c r="W51" s="8"/>
      <c r="X51" s="8"/>
      <c r="Y51" s="8"/>
      <c r="Z51" s="8"/>
    </row>
    <row r="52" spans="1:26" ht="15.75" customHeight="1">
      <c r="A52" s="8"/>
      <c r="B52" s="244" t="s">
        <v>454</v>
      </c>
      <c r="C52" s="197"/>
      <c r="D52" s="197"/>
      <c r="E52" s="129">
        <v>2.7</v>
      </c>
      <c r="F52" s="8"/>
      <c r="G52" s="8"/>
      <c r="H52" s="8"/>
      <c r="I52" s="8"/>
      <c r="J52" s="8"/>
      <c r="K52" s="8"/>
      <c r="L52" s="8"/>
      <c r="M52" s="8"/>
      <c r="N52" s="8"/>
      <c r="O52" s="8"/>
      <c r="P52" s="8"/>
      <c r="Q52" s="8"/>
      <c r="R52" s="8"/>
      <c r="S52" s="8"/>
      <c r="T52" s="8"/>
      <c r="U52" s="8"/>
      <c r="V52" s="8"/>
      <c r="W52" s="8"/>
      <c r="X52" s="8"/>
      <c r="Y52" s="8"/>
      <c r="Z52" s="8"/>
    </row>
    <row r="53" spans="1:26" ht="15.75" customHeight="1">
      <c r="A53" s="8"/>
      <c r="B53" s="8"/>
      <c r="C53" s="8"/>
      <c r="D53" s="8"/>
      <c r="E53" s="8"/>
      <c r="F53" s="8"/>
      <c r="G53" s="8"/>
      <c r="H53" s="8"/>
      <c r="I53" s="8"/>
      <c r="J53" s="8"/>
      <c r="K53" s="8"/>
      <c r="L53" s="8"/>
      <c r="M53" s="8"/>
      <c r="N53" s="8"/>
      <c r="O53" s="8"/>
      <c r="P53" s="8"/>
      <c r="Q53" s="8"/>
      <c r="R53" s="8"/>
      <c r="S53" s="8"/>
      <c r="T53" s="8"/>
      <c r="U53" s="8"/>
      <c r="V53" s="8"/>
      <c r="W53" s="8"/>
      <c r="X53" s="8"/>
      <c r="Y53" s="8"/>
      <c r="Z53" s="8"/>
    </row>
    <row r="54" spans="1:26" ht="15.75" customHeight="1">
      <c r="A54" s="9" t="s">
        <v>455</v>
      </c>
      <c r="B54" s="8"/>
      <c r="C54" s="8"/>
      <c r="D54" s="8"/>
      <c r="E54" s="8"/>
      <c r="F54" s="8"/>
      <c r="G54" s="8"/>
      <c r="H54" s="8"/>
      <c r="I54" s="8"/>
      <c r="J54" s="8"/>
      <c r="K54" s="8"/>
      <c r="L54" s="8"/>
      <c r="M54" s="8"/>
      <c r="N54" s="8"/>
      <c r="O54" s="8"/>
      <c r="P54" s="8"/>
      <c r="Q54" s="8"/>
      <c r="R54" s="8"/>
      <c r="S54" s="8"/>
      <c r="T54" s="8"/>
      <c r="U54" s="8"/>
      <c r="V54" s="8"/>
      <c r="W54" s="8"/>
      <c r="X54" s="8"/>
      <c r="Y54" s="8"/>
      <c r="Z54" s="8"/>
    </row>
    <row r="55" spans="1:26" ht="15.75" customHeight="1">
      <c r="A55" s="8" t="s">
        <v>456</v>
      </c>
      <c r="B55" s="8"/>
      <c r="C55" s="8"/>
      <c r="D55" s="8"/>
      <c r="E55" s="8"/>
      <c r="F55" s="8"/>
      <c r="G55" s="8"/>
      <c r="H55" s="8"/>
      <c r="I55" s="8"/>
      <c r="J55" s="8"/>
      <c r="K55" s="8"/>
      <c r="L55" s="8"/>
      <c r="M55" s="8"/>
      <c r="N55" s="8"/>
      <c r="O55" s="8"/>
      <c r="P55" s="8"/>
      <c r="Q55" s="8"/>
      <c r="R55" s="8"/>
      <c r="S55" s="8"/>
      <c r="T55" s="8"/>
      <c r="U55" s="8"/>
      <c r="V55" s="8"/>
      <c r="W55" s="8"/>
      <c r="X55" s="8"/>
      <c r="Y55" s="8"/>
      <c r="Z55" s="8"/>
    </row>
    <row r="56" spans="1:26" ht="15.75" customHeight="1">
      <c r="A56" s="8"/>
      <c r="B56" s="8"/>
      <c r="C56" s="8"/>
      <c r="D56" s="8"/>
      <c r="E56" s="8"/>
      <c r="F56" s="8"/>
      <c r="G56" s="8"/>
      <c r="H56" s="8"/>
      <c r="I56" s="8"/>
      <c r="J56" s="8"/>
      <c r="K56" s="8"/>
      <c r="L56" s="8"/>
      <c r="M56" s="8"/>
      <c r="N56" s="8"/>
      <c r="O56" s="8"/>
      <c r="P56" s="8"/>
      <c r="Q56" s="8"/>
      <c r="R56" s="8"/>
      <c r="S56" s="8"/>
      <c r="T56" s="8"/>
      <c r="U56" s="8"/>
      <c r="V56" s="8"/>
      <c r="W56" s="8"/>
      <c r="X56" s="8"/>
      <c r="Y56" s="8"/>
      <c r="Z56" s="8"/>
    </row>
    <row r="57" spans="1:26" ht="15.75" customHeight="1">
      <c r="A57" s="8"/>
      <c r="B57" s="244" t="s">
        <v>454</v>
      </c>
      <c r="C57" s="197"/>
      <c r="D57" s="197"/>
      <c r="E57" s="129">
        <v>2.2999999999999998</v>
      </c>
      <c r="F57" s="8"/>
      <c r="G57" s="8"/>
      <c r="H57" s="8"/>
      <c r="I57" s="8"/>
      <c r="J57" s="8"/>
      <c r="K57" s="8"/>
      <c r="L57" s="8"/>
      <c r="M57" s="8"/>
      <c r="N57" s="8"/>
      <c r="O57" s="8"/>
      <c r="P57" s="8"/>
      <c r="Q57" s="8"/>
      <c r="R57" s="8"/>
      <c r="S57" s="8"/>
      <c r="T57" s="8"/>
      <c r="U57" s="8"/>
      <c r="V57" s="8"/>
      <c r="W57" s="8"/>
      <c r="X57" s="8"/>
      <c r="Y57" s="8"/>
      <c r="Z57" s="8"/>
    </row>
    <row r="58" spans="1:26" ht="15.75" customHeight="1">
      <c r="A58" s="9" t="s">
        <v>457</v>
      </c>
      <c r="B58" s="8"/>
      <c r="C58" s="8"/>
      <c r="D58" s="8"/>
      <c r="E58" s="8"/>
      <c r="F58" s="8"/>
      <c r="G58" s="8"/>
      <c r="H58" s="8"/>
      <c r="I58" s="8"/>
      <c r="J58" s="8"/>
      <c r="K58" s="8"/>
      <c r="L58" s="8"/>
      <c r="M58" s="8"/>
      <c r="N58" s="8"/>
      <c r="O58" s="8"/>
      <c r="P58" s="8"/>
      <c r="Q58" s="8"/>
      <c r="R58" s="8"/>
      <c r="S58" s="8"/>
      <c r="T58" s="8"/>
      <c r="U58" s="8"/>
      <c r="V58" s="8"/>
      <c r="W58" s="8"/>
      <c r="X58" s="8"/>
      <c r="Y58" s="8"/>
      <c r="Z58" s="8"/>
    </row>
    <row r="59" spans="1:26" ht="114.75" customHeight="1">
      <c r="A59" s="8"/>
      <c r="B59" s="8"/>
      <c r="C59" s="8"/>
      <c r="D59" s="8"/>
      <c r="E59" s="8"/>
      <c r="F59" s="97"/>
      <c r="G59" s="8"/>
      <c r="H59" s="8"/>
      <c r="I59" s="8"/>
      <c r="J59" s="8"/>
      <c r="K59" s="8"/>
      <c r="L59" s="8"/>
      <c r="M59" s="8"/>
      <c r="N59" s="8"/>
      <c r="O59" s="8"/>
      <c r="P59" s="8"/>
      <c r="Q59" s="8"/>
      <c r="R59" s="8"/>
      <c r="S59" s="8"/>
      <c r="T59" s="8"/>
      <c r="U59" s="8"/>
      <c r="V59" s="8"/>
      <c r="W59" s="8"/>
      <c r="X59" s="8"/>
      <c r="Y59" s="8"/>
      <c r="Z59" s="8"/>
    </row>
    <row r="60" spans="1:26" ht="15.75" customHeight="1">
      <c r="A60" s="8"/>
      <c r="B60" s="8"/>
      <c r="C60" s="8"/>
      <c r="D60" s="8"/>
      <c r="E60" s="8"/>
      <c r="F60" s="8"/>
      <c r="G60" s="8"/>
      <c r="H60" s="8"/>
      <c r="I60" s="8"/>
      <c r="J60" s="8"/>
      <c r="K60" s="8"/>
      <c r="L60" s="8"/>
      <c r="M60" s="8"/>
      <c r="N60" s="8"/>
      <c r="O60" s="8"/>
      <c r="P60" s="8"/>
      <c r="Q60" s="8"/>
      <c r="R60" s="8"/>
      <c r="S60" s="8"/>
      <c r="T60" s="8"/>
      <c r="U60" s="8"/>
      <c r="V60" s="8"/>
      <c r="W60" s="8"/>
      <c r="X60" s="8"/>
      <c r="Y60" s="8"/>
      <c r="Z60" s="8"/>
    </row>
    <row r="61" spans="1:26" ht="15.75" customHeight="1">
      <c r="A61" s="9" t="s">
        <v>458</v>
      </c>
      <c r="B61" s="8"/>
      <c r="C61" s="8"/>
      <c r="D61" s="8"/>
      <c r="E61" s="8"/>
      <c r="F61" s="8"/>
      <c r="G61" s="8"/>
      <c r="H61" s="8"/>
      <c r="I61" s="8"/>
      <c r="J61" s="8"/>
      <c r="K61" s="8"/>
      <c r="L61" s="8"/>
      <c r="M61" s="8"/>
      <c r="N61" s="8"/>
      <c r="O61" s="8"/>
      <c r="P61" s="8"/>
      <c r="Q61" s="8"/>
      <c r="R61" s="8"/>
      <c r="S61" s="8"/>
      <c r="T61" s="8"/>
      <c r="U61" s="8"/>
      <c r="V61" s="8"/>
      <c r="W61" s="8"/>
      <c r="X61" s="8"/>
      <c r="Y61" s="8"/>
      <c r="Z61" s="8"/>
    </row>
    <row r="62" spans="1:26" ht="24" customHeight="1">
      <c r="A62" s="198" t="s">
        <v>459</v>
      </c>
      <c r="B62" s="197"/>
      <c r="C62" s="197"/>
      <c r="D62" s="197"/>
      <c r="E62" s="197"/>
      <c r="F62" s="197"/>
      <c r="G62" s="21"/>
      <c r="H62" s="21"/>
      <c r="I62" s="8"/>
      <c r="J62" s="8"/>
      <c r="K62" s="8"/>
      <c r="L62" s="8"/>
      <c r="M62" s="8"/>
      <c r="N62" s="8"/>
      <c r="O62" s="8"/>
      <c r="P62" s="8"/>
      <c r="Q62" s="8"/>
      <c r="R62" s="8"/>
      <c r="S62" s="8"/>
      <c r="T62" s="8"/>
      <c r="U62" s="8"/>
      <c r="V62" s="8"/>
      <c r="W62" s="8"/>
      <c r="X62" s="8"/>
      <c r="Y62" s="8"/>
      <c r="Z62" s="8"/>
    </row>
    <row r="63" spans="1:26" ht="24" customHeight="1">
      <c r="A63" s="197"/>
      <c r="B63" s="197"/>
      <c r="C63" s="197"/>
      <c r="D63" s="197"/>
      <c r="E63" s="197"/>
      <c r="F63" s="197"/>
      <c r="G63" s="21"/>
      <c r="H63" s="21"/>
      <c r="I63" s="8"/>
      <c r="J63" s="8"/>
      <c r="K63" s="8"/>
      <c r="L63" s="8"/>
      <c r="M63" s="8"/>
      <c r="N63" s="8"/>
      <c r="O63" s="8"/>
      <c r="P63" s="8"/>
      <c r="Q63" s="8"/>
      <c r="R63" s="8"/>
      <c r="S63" s="8"/>
      <c r="T63" s="8"/>
      <c r="U63" s="8"/>
      <c r="V63" s="8"/>
      <c r="W63" s="8"/>
      <c r="X63" s="8"/>
      <c r="Y63" s="8"/>
      <c r="Z63" s="8"/>
    </row>
    <row r="64" spans="1:26" ht="15.75" customHeight="1">
      <c r="A64" s="8"/>
      <c r="B64" s="8"/>
      <c r="C64" s="8"/>
      <c r="D64" s="8"/>
      <c r="E64" s="8"/>
      <c r="F64" s="8"/>
      <c r="G64" s="8"/>
      <c r="H64" s="8"/>
      <c r="I64" s="8"/>
      <c r="J64" s="8"/>
      <c r="K64" s="8"/>
      <c r="L64" s="8"/>
      <c r="M64" s="8"/>
      <c r="N64" s="8"/>
      <c r="O64" s="8"/>
      <c r="P64" s="8"/>
      <c r="Q64" s="8"/>
      <c r="R64" s="8"/>
      <c r="S64" s="8"/>
      <c r="T64" s="8"/>
      <c r="U64" s="8"/>
      <c r="V64" s="8"/>
      <c r="W64" s="8"/>
      <c r="X64" s="8"/>
      <c r="Y64" s="8"/>
      <c r="Z64" s="8"/>
    </row>
    <row r="65" spans="1:26" ht="15.75" customHeight="1">
      <c r="A65" s="8"/>
      <c r="B65" s="51" t="s">
        <v>378</v>
      </c>
      <c r="C65" s="51" t="s">
        <v>460</v>
      </c>
      <c r="D65" s="51" t="s">
        <v>461</v>
      </c>
      <c r="E65" s="51" t="s">
        <v>462</v>
      </c>
      <c r="F65" s="51" t="s">
        <v>463</v>
      </c>
      <c r="G65" s="8"/>
      <c r="H65" s="8"/>
      <c r="I65" s="8"/>
      <c r="J65" s="8"/>
      <c r="K65" s="8"/>
      <c r="L65" s="8"/>
      <c r="M65" s="8"/>
      <c r="N65" s="8"/>
      <c r="O65" s="8"/>
      <c r="P65" s="8"/>
      <c r="Q65" s="8"/>
      <c r="R65" s="8"/>
      <c r="S65" s="8"/>
      <c r="T65" s="8"/>
      <c r="U65" s="8"/>
      <c r="V65" s="8"/>
      <c r="W65" s="8"/>
      <c r="X65" s="8"/>
      <c r="Y65" s="8"/>
      <c r="Z65" s="8"/>
    </row>
    <row r="66" spans="1:26" ht="15.75" customHeight="1">
      <c r="A66" s="79" t="s">
        <v>464</v>
      </c>
      <c r="B66" s="133">
        <v>45505</v>
      </c>
      <c r="C66" s="133">
        <v>45519</v>
      </c>
      <c r="D66" s="133"/>
      <c r="E66" s="133"/>
      <c r="F66" s="8"/>
      <c r="G66" s="8"/>
      <c r="H66" s="8"/>
      <c r="I66" s="8"/>
      <c r="J66" s="8"/>
      <c r="K66" s="8"/>
      <c r="L66" s="8"/>
      <c r="M66" s="8"/>
      <c r="N66" s="8"/>
      <c r="O66" s="8"/>
      <c r="P66" s="8"/>
      <c r="Q66" s="8"/>
      <c r="R66" s="8"/>
      <c r="S66" s="8"/>
      <c r="T66" s="8"/>
      <c r="U66" s="8"/>
      <c r="V66" s="8"/>
      <c r="W66" s="8"/>
      <c r="X66" s="8"/>
      <c r="Y66" s="8"/>
      <c r="Z66" s="8"/>
    </row>
    <row r="67" spans="1:26" ht="15.75" customHeight="1">
      <c r="A67" s="79" t="s">
        <v>465</v>
      </c>
      <c r="B67" s="133"/>
      <c r="C67" s="133"/>
      <c r="D67" s="133"/>
      <c r="E67" s="133"/>
      <c r="F67" s="8"/>
      <c r="G67" s="8"/>
      <c r="H67" s="8"/>
      <c r="I67" s="8"/>
      <c r="J67" s="8"/>
      <c r="K67" s="8"/>
      <c r="L67" s="8"/>
      <c r="M67" s="8"/>
      <c r="N67" s="8"/>
      <c r="O67" s="8"/>
      <c r="P67" s="8"/>
      <c r="Q67" s="8"/>
      <c r="R67" s="8"/>
      <c r="S67" s="8"/>
      <c r="T67" s="8"/>
      <c r="U67" s="8"/>
      <c r="V67" s="8"/>
      <c r="W67" s="8"/>
      <c r="X67" s="8"/>
      <c r="Y67" s="8"/>
      <c r="Z67" s="8"/>
    </row>
    <row r="68" spans="1:26" ht="15.75" customHeight="1">
      <c r="A68" s="79" t="s">
        <v>466</v>
      </c>
      <c r="B68" s="133">
        <v>45641</v>
      </c>
      <c r="C68" s="133">
        <v>45306</v>
      </c>
      <c r="D68" s="133"/>
      <c r="E68" s="133"/>
      <c r="F68" s="8"/>
      <c r="G68" s="8"/>
      <c r="H68" s="8"/>
      <c r="I68" s="8"/>
      <c r="J68" s="8"/>
      <c r="K68" s="8"/>
      <c r="L68" s="8"/>
      <c r="M68" s="8"/>
      <c r="N68" s="8"/>
      <c r="O68" s="8"/>
      <c r="P68" s="8"/>
      <c r="Q68" s="8"/>
      <c r="R68" s="8"/>
      <c r="S68" s="8"/>
      <c r="T68" s="8"/>
      <c r="U68" s="8"/>
      <c r="V68" s="8"/>
      <c r="W68" s="8"/>
      <c r="X68" s="8"/>
      <c r="Y68" s="8"/>
      <c r="Z68" s="8"/>
    </row>
    <row r="69" spans="1:26" ht="15.75" customHeight="1">
      <c r="A69" s="79" t="s">
        <v>467</v>
      </c>
      <c r="B69" s="133"/>
      <c r="C69" s="133"/>
      <c r="D69" s="133"/>
      <c r="E69" s="133"/>
      <c r="F69" s="8"/>
      <c r="G69" s="8"/>
      <c r="H69" s="8"/>
      <c r="I69" s="8"/>
      <c r="J69" s="8"/>
      <c r="K69" s="8"/>
      <c r="L69" s="8"/>
      <c r="M69" s="8"/>
      <c r="N69" s="8"/>
      <c r="O69" s="8"/>
      <c r="P69" s="8"/>
      <c r="Q69" s="8"/>
      <c r="R69" s="8"/>
      <c r="S69" s="8"/>
      <c r="T69" s="8"/>
      <c r="U69" s="8"/>
      <c r="V69" s="8"/>
      <c r="W69" s="8"/>
      <c r="X69" s="8"/>
      <c r="Y69" s="8"/>
      <c r="Z69" s="8"/>
    </row>
    <row r="70" spans="1:26" ht="15.75" customHeight="1">
      <c r="A70" s="8"/>
      <c r="B70" s="8"/>
      <c r="C70" s="8"/>
      <c r="D70" s="8"/>
      <c r="E70" s="8"/>
      <c r="F70" s="8"/>
      <c r="G70" s="8"/>
      <c r="H70" s="8"/>
      <c r="I70" s="8"/>
      <c r="J70" s="8"/>
      <c r="K70" s="8"/>
      <c r="L70" s="8"/>
      <c r="M70" s="8"/>
      <c r="N70" s="8"/>
      <c r="O70" s="8"/>
      <c r="P70" s="8"/>
      <c r="Q70" s="8"/>
      <c r="R70" s="8"/>
      <c r="S70" s="8"/>
      <c r="T70" s="8"/>
      <c r="U70" s="8"/>
      <c r="V70" s="8"/>
      <c r="W70" s="8"/>
      <c r="X70" s="8"/>
      <c r="Y70" s="8"/>
      <c r="Z70" s="8"/>
    </row>
    <row r="71" spans="1:26" ht="15.75" customHeight="1">
      <c r="A71" s="8"/>
      <c r="B71" s="8"/>
      <c r="C71" s="8"/>
      <c r="D71" s="8"/>
      <c r="E71" s="8"/>
      <c r="F71" s="8"/>
      <c r="G71" s="8"/>
      <c r="H71" s="8"/>
      <c r="I71" s="8"/>
      <c r="J71" s="8"/>
      <c r="K71" s="8"/>
      <c r="L71" s="8"/>
      <c r="M71" s="8"/>
      <c r="N71" s="8"/>
      <c r="O71" s="8"/>
      <c r="P71" s="8"/>
      <c r="Q71" s="8"/>
      <c r="R71" s="8"/>
      <c r="S71" s="8"/>
      <c r="T71" s="8"/>
      <c r="U71" s="8"/>
      <c r="V71" s="8"/>
      <c r="W71" s="8"/>
      <c r="X71" s="8"/>
      <c r="Y71" s="8"/>
      <c r="Z71" s="8"/>
    </row>
    <row r="72" spans="1:26" ht="15.75" customHeight="1">
      <c r="A72" s="8"/>
      <c r="B72" s="8"/>
      <c r="C72" s="8"/>
      <c r="D72" s="8"/>
      <c r="E72" s="8"/>
      <c r="F72" s="8"/>
      <c r="G72" s="8"/>
      <c r="H72" s="8"/>
      <c r="I72" s="8"/>
      <c r="J72" s="8"/>
      <c r="K72" s="8"/>
      <c r="L72" s="8"/>
      <c r="M72" s="8"/>
      <c r="N72" s="8"/>
      <c r="O72" s="8"/>
      <c r="P72" s="8"/>
      <c r="Q72" s="8"/>
      <c r="R72" s="8"/>
      <c r="S72" s="8"/>
      <c r="T72" s="8"/>
      <c r="U72" s="8"/>
      <c r="V72" s="8"/>
      <c r="W72" s="8"/>
      <c r="X72" s="8"/>
      <c r="Y72" s="8"/>
      <c r="Z72" s="8"/>
    </row>
    <row r="73" spans="1:26" ht="15.75" customHeight="1">
      <c r="A73" s="8"/>
      <c r="B73" s="8"/>
      <c r="C73" s="8"/>
      <c r="D73" s="8"/>
      <c r="E73" s="8"/>
      <c r="F73" s="8"/>
      <c r="G73" s="8"/>
      <c r="H73" s="8"/>
      <c r="I73" s="8"/>
      <c r="J73" s="8"/>
      <c r="K73" s="8"/>
      <c r="L73" s="8"/>
      <c r="M73" s="8"/>
      <c r="N73" s="8"/>
      <c r="O73" s="8"/>
      <c r="P73" s="8"/>
      <c r="Q73" s="8"/>
      <c r="R73" s="8"/>
      <c r="S73" s="8"/>
      <c r="T73" s="8"/>
      <c r="U73" s="8"/>
      <c r="V73" s="8"/>
      <c r="W73" s="8"/>
      <c r="X73" s="8"/>
      <c r="Y73" s="8"/>
      <c r="Z73" s="8"/>
    </row>
    <row r="74" spans="1:26" ht="15.75" customHeight="1">
      <c r="A74" s="8"/>
      <c r="B74" s="8"/>
      <c r="C74" s="8"/>
      <c r="D74" s="8"/>
      <c r="E74" s="8"/>
      <c r="F74" s="8"/>
      <c r="G74" s="8"/>
      <c r="H74" s="8"/>
      <c r="I74" s="8"/>
      <c r="J74" s="8"/>
      <c r="K74" s="8"/>
      <c r="L74" s="8"/>
      <c r="M74" s="8"/>
      <c r="N74" s="8"/>
      <c r="O74" s="8"/>
      <c r="P74" s="8"/>
      <c r="Q74" s="8"/>
      <c r="R74" s="8"/>
      <c r="S74" s="8"/>
      <c r="T74" s="8"/>
      <c r="U74" s="8"/>
      <c r="V74" s="8"/>
      <c r="W74" s="8"/>
      <c r="X74" s="8"/>
      <c r="Y74" s="8"/>
      <c r="Z74" s="8"/>
    </row>
    <row r="75" spans="1:26" ht="15.75" customHeight="1">
      <c r="A75" s="9" t="s">
        <v>468</v>
      </c>
      <c r="B75" s="8"/>
      <c r="C75" s="8"/>
      <c r="D75" s="8"/>
      <c r="E75" s="8"/>
      <c r="F75" s="8"/>
      <c r="G75" s="8"/>
      <c r="H75" s="8"/>
      <c r="I75" s="8"/>
      <c r="J75" s="8"/>
      <c r="K75" s="8"/>
      <c r="L75" s="8"/>
      <c r="M75" s="8"/>
      <c r="N75" s="8"/>
      <c r="O75" s="8"/>
      <c r="P75" s="8"/>
      <c r="Q75" s="8"/>
      <c r="R75" s="8"/>
      <c r="S75" s="8"/>
      <c r="T75" s="8"/>
      <c r="U75" s="8"/>
      <c r="V75" s="8"/>
      <c r="W75" s="8"/>
      <c r="X75" s="8"/>
      <c r="Y75" s="8"/>
      <c r="Z75" s="8"/>
    </row>
    <row r="76" spans="1:26" ht="15.75" customHeight="1">
      <c r="A76" s="8"/>
      <c r="B76" s="8"/>
      <c r="C76" s="8"/>
      <c r="D76" s="8"/>
      <c r="E76" s="8"/>
      <c r="F76" s="8"/>
      <c r="G76" s="8"/>
      <c r="H76" s="8"/>
      <c r="I76" s="8"/>
      <c r="J76" s="8"/>
      <c r="K76" s="8"/>
      <c r="L76" s="8"/>
      <c r="M76" s="8"/>
      <c r="N76" s="8"/>
      <c r="O76" s="8"/>
      <c r="P76" s="8"/>
      <c r="Q76" s="8"/>
      <c r="R76" s="8"/>
      <c r="S76" s="8"/>
      <c r="T76" s="8"/>
      <c r="U76" s="8"/>
      <c r="V76" s="8"/>
      <c r="W76" s="8"/>
      <c r="X76" s="8"/>
      <c r="Y76" s="8"/>
      <c r="Z76" s="8"/>
    </row>
    <row r="77" spans="1:26" ht="39.75" customHeight="1">
      <c r="A77" s="198" t="s">
        <v>469</v>
      </c>
      <c r="B77" s="197"/>
      <c r="C77" s="197"/>
      <c r="D77" s="197"/>
      <c r="E77" s="11" t="s">
        <v>206</v>
      </c>
      <c r="F77" s="8"/>
      <c r="G77" s="8"/>
      <c r="H77" s="8"/>
      <c r="I77" s="8"/>
      <c r="J77" s="8"/>
      <c r="K77" s="8"/>
      <c r="L77" s="8"/>
      <c r="M77" s="8"/>
      <c r="N77" s="8"/>
      <c r="O77" s="8"/>
      <c r="P77" s="8"/>
      <c r="Q77" s="8"/>
      <c r="R77" s="8"/>
      <c r="S77" s="8"/>
      <c r="T77" s="8"/>
      <c r="U77" s="8"/>
      <c r="V77" s="8"/>
      <c r="W77" s="8"/>
      <c r="X77" s="8"/>
      <c r="Y77" s="8"/>
      <c r="Z77" s="8"/>
    </row>
    <row r="78" spans="1:26" ht="15.75" customHeight="1">
      <c r="A78" s="9" t="s">
        <v>470</v>
      </c>
      <c r="B78" s="8"/>
      <c r="C78" s="8"/>
      <c r="D78" s="8"/>
      <c r="E78" s="8"/>
      <c r="F78" s="8"/>
      <c r="G78" s="8"/>
      <c r="H78" s="8"/>
      <c r="I78" s="8"/>
      <c r="J78" s="8"/>
      <c r="K78" s="8"/>
      <c r="L78" s="8"/>
      <c r="M78" s="8"/>
      <c r="N78" s="8"/>
      <c r="O78" s="8"/>
      <c r="P78" s="8"/>
      <c r="Q78" s="8"/>
      <c r="R78" s="8"/>
      <c r="S78" s="8"/>
      <c r="T78" s="8"/>
      <c r="U78" s="8"/>
      <c r="V78" s="8"/>
      <c r="W78" s="8"/>
      <c r="X78" s="8"/>
      <c r="Y78" s="8"/>
      <c r="Z78" s="8"/>
    </row>
    <row r="79" spans="1:26" ht="15.75" customHeight="1">
      <c r="A79" s="8" t="s">
        <v>471</v>
      </c>
      <c r="B79" s="8"/>
      <c r="C79" s="8"/>
      <c r="D79" s="8"/>
      <c r="E79" s="8"/>
      <c r="F79" s="8"/>
      <c r="G79" s="8"/>
      <c r="H79" s="8"/>
      <c r="I79" s="8"/>
      <c r="J79" s="8"/>
      <c r="K79" s="8"/>
      <c r="L79" s="8"/>
      <c r="M79" s="8"/>
      <c r="N79" s="8"/>
      <c r="O79" s="8"/>
      <c r="P79" s="8"/>
      <c r="Q79" s="8"/>
      <c r="R79" s="8"/>
      <c r="S79" s="8"/>
      <c r="T79" s="8"/>
      <c r="U79" s="8"/>
      <c r="V79" s="8"/>
      <c r="W79" s="8"/>
      <c r="X79" s="8"/>
      <c r="Y79" s="8"/>
      <c r="Z79" s="8"/>
    </row>
    <row r="80" spans="1:26" ht="66" customHeight="1">
      <c r="A80" s="8"/>
      <c r="B80" s="8"/>
      <c r="C80" s="8"/>
      <c r="D80" s="8"/>
      <c r="E80" s="8"/>
      <c r="F80" s="23"/>
      <c r="G80" s="8"/>
      <c r="H80" s="8"/>
      <c r="I80" s="8"/>
      <c r="J80" s="8"/>
      <c r="K80" s="8"/>
      <c r="L80" s="8"/>
      <c r="M80" s="8"/>
      <c r="N80" s="8"/>
      <c r="O80" s="8"/>
      <c r="P80" s="8"/>
      <c r="Q80" s="8"/>
      <c r="R80" s="8"/>
      <c r="S80" s="8"/>
      <c r="T80" s="8"/>
      <c r="U80" s="8"/>
      <c r="V80" s="8"/>
      <c r="W80" s="8"/>
      <c r="X80" s="8"/>
      <c r="Y80" s="8"/>
      <c r="Z80" s="8"/>
    </row>
    <row r="81" spans="1:26" ht="15.75" customHeight="1">
      <c r="A81" s="9" t="s">
        <v>472</v>
      </c>
      <c r="B81" s="8"/>
      <c r="C81" s="8"/>
      <c r="D81" s="8"/>
      <c r="E81" s="8"/>
      <c r="F81" s="8"/>
      <c r="G81" s="8"/>
      <c r="H81" s="8"/>
      <c r="I81" s="8"/>
      <c r="J81" s="8"/>
      <c r="K81" s="8"/>
      <c r="L81" s="8"/>
      <c r="M81" s="8"/>
      <c r="N81" s="8"/>
      <c r="O81" s="8"/>
      <c r="P81" s="8"/>
      <c r="Q81" s="8"/>
      <c r="R81" s="8"/>
      <c r="S81" s="8"/>
      <c r="T81" s="8"/>
      <c r="U81" s="8"/>
      <c r="V81" s="8"/>
      <c r="W81" s="8"/>
      <c r="X81" s="8"/>
      <c r="Y81" s="8"/>
      <c r="Z81" s="8"/>
    </row>
    <row r="82" spans="1:26" ht="15.75" customHeight="1">
      <c r="A82" s="8" t="s">
        <v>473</v>
      </c>
      <c r="B82" s="8"/>
      <c r="C82" s="8"/>
      <c r="D82" s="8"/>
      <c r="E82" s="8"/>
      <c r="F82" s="8"/>
      <c r="G82" s="8"/>
      <c r="H82" s="8"/>
      <c r="I82" s="8"/>
      <c r="J82" s="8"/>
      <c r="K82" s="8"/>
      <c r="L82" s="8"/>
      <c r="M82" s="8"/>
      <c r="N82" s="8"/>
      <c r="O82" s="8"/>
      <c r="P82" s="8"/>
      <c r="Q82" s="8"/>
      <c r="R82" s="8"/>
      <c r="S82" s="8"/>
      <c r="T82" s="8"/>
      <c r="U82" s="8"/>
      <c r="V82" s="8"/>
      <c r="W82" s="8"/>
      <c r="X82" s="8"/>
      <c r="Y82" s="8"/>
      <c r="Z82" s="8"/>
    </row>
    <row r="83" spans="1:26" ht="15.75" customHeight="1">
      <c r="A83" s="8"/>
      <c r="B83" s="8"/>
      <c r="C83" s="8"/>
      <c r="D83" s="8"/>
      <c r="E83" s="8"/>
      <c r="F83" s="8"/>
      <c r="G83" s="8"/>
      <c r="H83" s="8"/>
      <c r="I83" s="8"/>
      <c r="J83" s="8"/>
      <c r="K83" s="8"/>
      <c r="L83" s="8"/>
      <c r="M83" s="8"/>
      <c r="N83" s="8"/>
      <c r="O83" s="8"/>
      <c r="P83" s="8"/>
      <c r="Q83" s="8"/>
      <c r="R83" s="8"/>
      <c r="S83" s="8"/>
      <c r="T83" s="8"/>
      <c r="U83" s="8"/>
      <c r="V83" s="8"/>
      <c r="W83" s="8"/>
      <c r="X83" s="8"/>
      <c r="Y83" s="8"/>
      <c r="Z83" s="8"/>
    </row>
    <row r="84" spans="1:26" ht="15.75" customHeight="1">
      <c r="A84" s="8"/>
      <c r="B84" s="8" t="s">
        <v>474</v>
      </c>
      <c r="C84" s="28" t="s">
        <v>475</v>
      </c>
      <c r="D84" s="8"/>
      <c r="E84" s="8"/>
      <c r="F84" s="8"/>
      <c r="G84" s="8"/>
      <c r="H84" s="8"/>
      <c r="I84" s="8"/>
      <c r="J84" s="8"/>
      <c r="K84" s="8"/>
      <c r="L84" s="8"/>
      <c r="M84" s="8"/>
      <c r="N84" s="8"/>
      <c r="O84" s="8"/>
      <c r="P84" s="8"/>
      <c r="Q84" s="8"/>
      <c r="R84" s="8"/>
      <c r="S84" s="8"/>
      <c r="T84" s="8"/>
      <c r="U84" s="8"/>
      <c r="V84" s="8"/>
      <c r="W84" s="8"/>
      <c r="X84" s="8"/>
      <c r="Y84" s="8"/>
      <c r="Z84" s="8"/>
    </row>
    <row r="85" spans="1:26" ht="15.75" customHeight="1">
      <c r="A85" s="8"/>
      <c r="B85" s="8"/>
      <c r="C85" s="8"/>
      <c r="D85" s="8"/>
      <c r="E85" s="8"/>
      <c r="F85" s="8"/>
      <c r="G85" s="8"/>
      <c r="H85" s="8"/>
      <c r="I85" s="8"/>
      <c r="J85" s="8"/>
      <c r="K85" s="8"/>
      <c r="L85" s="8"/>
      <c r="M85" s="8"/>
      <c r="N85" s="8"/>
      <c r="O85" s="8"/>
      <c r="P85" s="8"/>
      <c r="Q85" s="8"/>
      <c r="R85" s="8"/>
      <c r="S85" s="8"/>
      <c r="T85" s="8"/>
      <c r="U85" s="8"/>
      <c r="V85" s="8"/>
      <c r="W85" s="8"/>
      <c r="X85" s="8"/>
      <c r="Y85" s="8"/>
      <c r="Z85" s="8"/>
    </row>
    <row r="86" spans="1:26" ht="15.75" customHeight="1">
      <c r="A86" s="9" t="s">
        <v>476</v>
      </c>
      <c r="B86" s="8"/>
      <c r="C86" s="8"/>
      <c r="D86" s="8"/>
      <c r="E86" s="8"/>
      <c r="F86" s="8"/>
      <c r="G86" s="8"/>
      <c r="H86" s="8"/>
      <c r="I86" s="8"/>
      <c r="J86" s="8"/>
      <c r="K86" s="8"/>
      <c r="L86" s="8"/>
      <c r="M86" s="8"/>
      <c r="N86" s="8"/>
      <c r="O86" s="8"/>
      <c r="P86" s="8"/>
      <c r="Q86" s="8"/>
      <c r="R86" s="8"/>
      <c r="S86" s="8"/>
      <c r="T86" s="8"/>
      <c r="U86" s="8"/>
      <c r="V86" s="8"/>
      <c r="W86" s="8"/>
      <c r="X86" s="8"/>
      <c r="Y86" s="8"/>
      <c r="Z86" s="8"/>
    </row>
    <row r="87" spans="1:26" ht="15.75" customHeight="1">
      <c r="A87" s="8" t="s">
        <v>477</v>
      </c>
      <c r="B87" s="8"/>
      <c r="C87" s="8"/>
      <c r="D87" s="8"/>
      <c r="E87" s="8"/>
      <c r="F87" s="8"/>
      <c r="G87" s="8"/>
      <c r="H87" s="8"/>
      <c r="I87" s="8"/>
      <c r="J87" s="8"/>
      <c r="K87" s="8"/>
      <c r="L87" s="8"/>
      <c r="M87" s="8"/>
      <c r="N87" s="8"/>
      <c r="O87" s="8"/>
      <c r="P87" s="8"/>
      <c r="Q87" s="8"/>
      <c r="R87" s="8"/>
      <c r="S87" s="8"/>
      <c r="T87" s="8"/>
      <c r="U87" s="8"/>
      <c r="V87" s="8"/>
      <c r="W87" s="8"/>
      <c r="X87" s="8"/>
      <c r="Y87" s="8"/>
      <c r="Z87" s="8"/>
    </row>
    <row r="88" spans="1:26" ht="15.75" customHeight="1">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ht="15.75" customHeight="1">
      <c r="A89" s="8" t="s">
        <v>478</v>
      </c>
      <c r="B89" s="129" t="s">
        <v>479</v>
      </c>
      <c r="C89" s="8" t="s">
        <v>480</v>
      </c>
      <c r="D89" s="28"/>
      <c r="E89" s="8"/>
      <c r="F89" s="8"/>
      <c r="G89" s="8"/>
      <c r="H89" s="8"/>
      <c r="I89" s="8"/>
      <c r="J89" s="8"/>
      <c r="K89" s="8"/>
      <c r="L89" s="8"/>
      <c r="M89" s="8"/>
      <c r="N89" s="8"/>
      <c r="O89" s="8"/>
      <c r="P89" s="8"/>
      <c r="Q89" s="8"/>
      <c r="R89" s="8"/>
      <c r="S89" s="8"/>
      <c r="T89" s="8"/>
      <c r="U89" s="8"/>
      <c r="V89" s="8"/>
      <c r="W89" s="8"/>
      <c r="X89" s="8"/>
      <c r="Y89" s="8"/>
      <c r="Z89" s="8"/>
    </row>
    <row r="90" spans="1:26" ht="15.75" customHeight="1">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ht="15.75" customHeight="1">
      <c r="A91" s="9" t="s">
        <v>481</v>
      </c>
      <c r="B91" s="8"/>
      <c r="C91" s="8"/>
      <c r="D91" s="8"/>
      <c r="E91" s="8"/>
      <c r="F91" s="8"/>
      <c r="G91" s="8"/>
      <c r="H91" s="8"/>
      <c r="I91" s="8"/>
      <c r="J91" s="8"/>
      <c r="K91" s="8"/>
      <c r="L91" s="8"/>
      <c r="M91" s="8"/>
      <c r="N91" s="8"/>
      <c r="O91" s="8"/>
      <c r="P91" s="8"/>
      <c r="Q91" s="8"/>
      <c r="R91" s="8"/>
      <c r="S91" s="8"/>
      <c r="T91" s="8"/>
      <c r="U91" s="8"/>
      <c r="V91" s="8"/>
      <c r="W91" s="8"/>
      <c r="X91" s="8"/>
      <c r="Y91" s="8"/>
      <c r="Z91" s="8"/>
    </row>
    <row r="92" spans="1:26" ht="15.75" customHeight="1">
      <c r="A92" s="8" t="s">
        <v>482</v>
      </c>
      <c r="B92" s="8"/>
      <c r="C92" s="8"/>
      <c r="D92" s="8"/>
      <c r="E92" s="8"/>
      <c r="F92" s="8"/>
      <c r="G92" s="8"/>
      <c r="H92" s="8"/>
      <c r="I92" s="8"/>
      <c r="J92" s="8"/>
      <c r="K92" s="8"/>
      <c r="L92" s="8"/>
      <c r="M92" s="8"/>
      <c r="N92" s="8"/>
      <c r="O92" s="8"/>
      <c r="P92" s="8"/>
      <c r="Q92" s="8"/>
      <c r="R92" s="8"/>
      <c r="S92" s="8"/>
      <c r="T92" s="8"/>
      <c r="U92" s="8"/>
      <c r="V92" s="8"/>
      <c r="W92" s="8"/>
      <c r="X92" s="8"/>
      <c r="Y92" s="8"/>
      <c r="Z92" s="8"/>
    </row>
    <row r="93" spans="1:26" ht="15.75" customHeight="1">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5.75" customHeight="1">
      <c r="A94" s="8" t="s">
        <v>478</v>
      </c>
      <c r="B94" s="129" t="s">
        <v>479</v>
      </c>
      <c r="C94" s="8" t="s">
        <v>480</v>
      </c>
      <c r="D94" s="28"/>
      <c r="E94" s="8"/>
      <c r="F94" s="8"/>
      <c r="G94" s="8"/>
      <c r="H94" s="8"/>
      <c r="I94" s="8"/>
      <c r="J94" s="8"/>
      <c r="K94" s="8"/>
      <c r="L94" s="8"/>
      <c r="M94" s="8"/>
      <c r="N94" s="8"/>
      <c r="O94" s="8"/>
      <c r="P94" s="8"/>
      <c r="Q94" s="8"/>
      <c r="R94" s="8"/>
      <c r="S94" s="8"/>
      <c r="T94" s="8"/>
      <c r="U94" s="8"/>
      <c r="V94" s="8"/>
      <c r="W94" s="8"/>
      <c r="X94" s="8"/>
      <c r="Y94" s="8"/>
      <c r="Z94" s="8"/>
    </row>
    <row r="95" spans="1:26" ht="15.75" customHeight="1">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5.75" customHeight="1">
      <c r="A96" s="9" t="s">
        <v>483</v>
      </c>
      <c r="B96" s="8"/>
      <c r="C96" s="8"/>
      <c r="D96" s="8"/>
      <c r="E96" s="8"/>
      <c r="F96" s="8"/>
      <c r="G96" s="8"/>
      <c r="H96" s="8"/>
      <c r="I96" s="8"/>
      <c r="J96" s="8"/>
      <c r="K96" s="8"/>
      <c r="L96" s="8"/>
      <c r="M96" s="8"/>
      <c r="N96" s="8"/>
      <c r="O96" s="8"/>
      <c r="P96" s="8"/>
      <c r="Q96" s="8"/>
      <c r="R96" s="8"/>
      <c r="S96" s="8"/>
      <c r="T96" s="8"/>
      <c r="U96" s="8"/>
      <c r="V96" s="8"/>
      <c r="W96" s="8"/>
      <c r="X96" s="8"/>
      <c r="Y96" s="8"/>
      <c r="Z96" s="8"/>
    </row>
    <row r="97" spans="1:26" ht="15.75" customHeight="1">
      <c r="A97" s="8" t="s">
        <v>484</v>
      </c>
      <c r="B97" s="8"/>
      <c r="C97" s="8"/>
      <c r="D97" s="8"/>
      <c r="E97" s="8"/>
      <c r="F97" s="8"/>
      <c r="G97" s="8"/>
      <c r="H97" s="8"/>
      <c r="I97" s="8"/>
      <c r="J97" s="8"/>
      <c r="K97" s="8"/>
      <c r="L97" s="8"/>
      <c r="M97" s="8"/>
      <c r="N97" s="8"/>
      <c r="O97" s="8"/>
      <c r="P97" s="8"/>
      <c r="Q97" s="8"/>
      <c r="R97" s="8"/>
      <c r="S97" s="8"/>
      <c r="T97" s="8"/>
      <c r="U97" s="8"/>
      <c r="V97" s="8"/>
      <c r="W97" s="8"/>
      <c r="X97" s="8"/>
      <c r="Y97" s="8"/>
      <c r="Z97" s="8"/>
    </row>
    <row r="98" spans="1:26" ht="15.75" customHeight="1">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5.75" customHeight="1">
      <c r="A99" s="8" t="s">
        <v>478</v>
      </c>
      <c r="B99" s="129"/>
      <c r="C99" s="8"/>
      <c r="D99" s="8"/>
      <c r="E99" s="8"/>
      <c r="F99" s="8"/>
      <c r="G99" s="8"/>
      <c r="H99" s="8"/>
      <c r="I99" s="8"/>
      <c r="J99" s="8"/>
      <c r="K99" s="8"/>
      <c r="L99" s="8"/>
      <c r="M99" s="8"/>
      <c r="N99" s="8"/>
      <c r="O99" s="8"/>
      <c r="P99" s="8"/>
      <c r="Q99" s="8"/>
      <c r="R99" s="8"/>
      <c r="S99" s="8"/>
      <c r="T99" s="8"/>
      <c r="U99" s="8"/>
      <c r="V99" s="8"/>
      <c r="W99" s="8"/>
      <c r="X99" s="8"/>
      <c r="Y99" s="8"/>
      <c r="Z99" s="8"/>
    </row>
    <row r="100" spans="1:26" ht="15.75"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5.75" customHeight="1">
      <c r="A101" s="9" t="s">
        <v>485</v>
      </c>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5.75" customHeight="1">
      <c r="A102" s="8" t="s">
        <v>486</v>
      </c>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5.75"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5.75" customHeight="1">
      <c r="A104" s="8" t="s">
        <v>478</v>
      </c>
      <c r="B104" s="129">
        <v>30</v>
      </c>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5.75" customHeight="1">
      <c r="A105" s="8"/>
      <c r="B105" s="8"/>
      <c r="C105" s="8"/>
      <c r="D105" s="8"/>
      <c r="E105" s="8"/>
      <c r="F105" s="2"/>
      <c r="G105" s="8"/>
      <c r="H105" s="8"/>
      <c r="I105" s="8"/>
      <c r="J105" s="8"/>
      <c r="K105" s="8"/>
      <c r="L105" s="8"/>
      <c r="M105" s="8"/>
      <c r="N105" s="8"/>
      <c r="O105" s="8"/>
      <c r="P105" s="8"/>
      <c r="Q105" s="8"/>
      <c r="R105" s="8"/>
      <c r="S105" s="8"/>
      <c r="T105" s="8"/>
      <c r="U105" s="8"/>
      <c r="V105" s="8"/>
      <c r="W105" s="8"/>
      <c r="X105" s="8"/>
      <c r="Y105" s="8"/>
      <c r="Z105" s="8"/>
    </row>
    <row r="106" spans="1:26" ht="15.75" customHeight="1">
      <c r="A106" s="8"/>
      <c r="B106" s="8"/>
      <c r="C106" s="8"/>
      <c r="D106" s="8"/>
      <c r="E106" s="8"/>
      <c r="F106" s="2"/>
      <c r="G106" s="8"/>
      <c r="H106" s="8"/>
      <c r="I106" s="8"/>
      <c r="J106" s="8"/>
      <c r="K106" s="8"/>
      <c r="L106" s="8"/>
      <c r="M106" s="8"/>
      <c r="N106" s="8"/>
      <c r="O106" s="8"/>
      <c r="P106" s="8"/>
      <c r="Q106" s="8"/>
      <c r="R106" s="8"/>
      <c r="S106" s="8"/>
      <c r="T106" s="8"/>
      <c r="U106" s="8"/>
      <c r="V106" s="8"/>
      <c r="W106" s="8"/>
      <c r="X106" s="8"/>
      <c r="Y106" s="8"/>
      <c r="Z106" s="8"/>
    </row>
    <row r="107" spans="1:26" ht="15.75" customHeight="1">
      <c r="A107" s="9" t="s">
        <v>487</v>
      </c>
      <c r="B107" s="8"/>
      <c r="C107" s="8"/>
      <c r="D107" s="8"/>
      <c r="E107" s="8"/>
      <c r="F107" s="2"/>
      <c r="G107" s="8"/>
      <c r="H107" s="8"/>
      <c r="I107" s="8"/>
      <c r="J107" s="8"/>
      <c r="K107" s="8"/>
      <c r="L107" s="8"/>
      <c r="M107" s="8"/>
      <c r="N107" s="8"/>
      <c r="O107" s="8"/>
      <c r="P107" s="8"/>
      <c r="Q107" s="8"/>
      <c r="R107" s="8"/>
      <c r="S107" s="8"/>
      <c r="T107" s="8"/>
      <c r="U107" s="8"/>
      <c r="V107" s="8"/>
      <c r="W107" s="8"/>
      <c r="X107" s="8"/>
      <c r="Y107" s="8"/>
      <c r="Z107" s="8"/>
    </row>
    <row r="108" spans="1:26" ht="15.75" customHeight="1">
      <c r="A108" s="8" t="s">
        <v>488</v>
      </c>
      <c r="B108" s="8"/>
      <c r="C108" s="8"/>
      <c r="D108" s="8"/>
      <c r="E108" s="8"/>
      <c r="F108" s="2"/>
      <c r="G108" s="8"/>
      <c r="H108" s="8"/>
      <c r="I108" s="8"/>
      <c r="J108" s="8"/>
      <c r="K108" s="8"/>
      <c r="L108" s="8"/>
      <c r="M108" s="8"/>
      <c r="N108" s="8"/>
      <c r="O108" s="8"/>
      <c r="P108" s="8"/>
      <c r="Q108" s="8"/>
      <c r="R108" s="8"/>
      <c r="S108" s="8"/>
      <c r="T108" s="8"/>
      <c r="U108" s="8"/>
      <c r="V108" s="8"/>
      <c r="W108" s="8"/>
      <c r="X108" s="8"/>
      <c r="Y108" s="8"/>
      <c r="Z108" s="8"/>
    </row>
    <row r="109" spans="1:26" ht="78" customHeight="1">
      <c r="A109" s="8"/>
      <c r="B109" s="8"/>
      <c r="C109" s="8"/>
      <c r="D109" s="8"/>
      <c r="E109" s="8"/>
      <c r="F109" s="23" t="s">
        <v>489</v>
      </c>
      <c r="G109" s="8"/>
      <c r="H109" s="8"/>
      <c r="I109" s="8"/>
      <c r="J109" s="8"/>
      <c r="K109" s="8"/>
      <c r="L109" s="8"/>
      <c r="M109" s="8"/>
      <c r="N109" s="8"/>
      <c r="O109" s="8"/>
      <c r="P109" s="8"/>
      <c r="Q109" s="8"/>
      <c r="R109" s="8"/>
      <c r="S109" s="8"/>
      <c r="T109" s="8"/>
      <c r="U109" s="8"/>
      <c r="V109" s="8"/>
      <c r="W109" s="8"/>
      <c r="X109" s="8"/>
      <c r="Y109" s="8"/>
      <c r="Z109" s="8"/>
    </row>
    <row r="110" spans="1:26" ht="15.75" customHeight="1">
      <c r="A110" s="9" t="s">
        <v>490</v>
      </c>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5.75" customHeight="1">
      <c r="A111" s="8" t="s">
        <v>491</v>
      </c>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5.7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5.7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5.7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5.7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5.75" customHeight="1">
      <c r="A116" s="8"/>
      <c r="B116" s="8"/>
      <c r="C116" s="8"/>
      <c r="D116" s="8"/>
      <c r="E116" s="8"/>
      <c r="F116" s="35"/>
      <c r="G116" s="8"/>
      <c r="H116" s="8"/>
      <c r="I116" s="8"/>
      <c r="J116" s="8"/>
      <c r="K116" s="8"/>
      <c r="L116" s="8"/>
      <c r="M116" s="8"/>
      <c r="N116" s="8"/>
      <c r="O116" s="8"/>
      <c r="P116" s="8"/>
      <c r="Q116" s="8"/>
      <c r="R116" s="8"/>
      <c r="S116" s="8"/>
      <c r="T116" s="8"/>
      <c r="U116" s="8"/>
      <c r="V116" s="8"/>
      <c r="W116" s="8"/>
      <c r="X116" s="8"/>
      <c r="Y116" s="8"/>
      <c r="Z116" s="8"/>
    </row>
    <row r="117" spans="1:26" ht="15.75" customHeight="1">
      <c r="A117" s="9" t="s">
        <v>492</v>
      </c>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5.75" customHeight="1">
      <c r="A118" s="198" t="s">
        <v>493</v>
      </c>
      <c r="B118" s="197"/>
      <c r="C118" s="197"/>
      <c r="D118" s="197"/>
      <c r="E118" s="197"/>
      <c r="F118" s="197"/>
      <c r="G118" s="197"/>
      <c r="H118" s="8"/>
      <c r="I118" s="8"/>
      <c r="J118" s="8"/>
      <c r="K118" s="8"/>
      <c r="L118" s="8"/>
      <c r="M118" s="8"/>
      <c r="N118" s="8"/>
      <c r="O118" s="8"/>
      <c r="P118" s="8"/>
      <c r="Q118" s="8"/>
      <c r="R118" s="8"/>
      <c r="S118" s="8"/>
      <c r="T118" s="8"/>
      <c r="U118" s="8"/>
      <c r="V118" s="8"/>
      <c r="W118" s="8"/>
      <c r="X118" s="8"/>
      <c r="Y118" s="8"/>
      <c r="Z118" s="8"/>
    </row>
    <row r="119" spans="1:26" ht="19.5" customHeight="1">
      <c r="A119" s="197"/>
      <c r="B119" s="197"/>
      <c r="C119" s="197"/>
      <c r="D119" s="197"/>
      <c r="E119" s="197"/>
      <c r="F119" s="197"/>
      <c r="G119" s="197"/>
      <c r="H119" s="8"/>
      <c r="I119" s="8"/>
      <c r="J119" s="8"/>
      <c r="K119" s="8"/>
      <c r="L119" s="8"/>
      <c r="M119" s="8"/>
      <c r="N119" s="8"/>
      <c r="O119" s="8"/>
      <c r="P119" s="8"/>
      <c r="Q119" s="8"/>
      <c r="R119" s="8"/>
      <c r="S119" s="8"/>
      <c r="T119" s="8"/>
      <c r="U119" s="8"/>
      <c r="V119" s="8"/>
      <c r="W119" s="8"/>
      <c r="X119" s="8"/>
      <c r="Y119" s="8"/>
      <c r="Z119" s="8"/>
    </row>
    <row r="120" spans="1:26" ht="15.75" customHeight="1">
      <c r="A120" s="8"/>
      <c r="B120" s="67" t="s">
        <v>478</v>
      </c>
      <c r="C120" s="129"/>
      <c r="D120" s="67" t="s">
        <v>480</v>
      </c>
      <c r="E120" s="28"/>
      <c r="F120" s="8"/>
      <c r="G120" s="8"/>
      <c r="H120" s="8"/>
      <c r="I120" s="8"/>
      <c r="J120" s="8"/>
      <c r="K120" s="8"/>
      <c r="L120" s="8"/>
      <c r="M120" s="8"/>
      <c r="N120" s="8"/>
      <c r="O120" s="8"/>
      <c r="P120" s="8"/>
      <c r="Q120" s="8"/>
      <c r="R120" s="8"/>
      <c r="S120" s="8"/>
      <c r="T120" s="8"/>
      <c r="U120" s="8"/>
      <c r="V120" s="8"/>
      <c r="W120" s="8"/>
      <c r="X120" s="8"/>
      <c r="Y120" s="8"/>
      <c r="Z120" s="8"/>
    </row>
    <row r="121" spans="1:26" ht="15.7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5.75" customHeight="1">
      <c r="A122" s="9" t="s">
        <v>494</v>
      </c>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5.75" customHeight="1">
      <c r="A123" s="198" t="s">
        <v>495</v>
      </c>
      <c r="B123" s="197"/>
      <c r="C123" s="197"/>
      <c r="D123" s="197"/>
      <c r="E123" s="197"/>
      <c r="F123" s="197"/>
      <c r="G123" s="197"/>
      <c r="H123" s="8"/>
      <c r="I123" s="8"/>
      <c r="J123" s="8"/>
      <c r="K123" s="8"/>
      <c r="L123" s="8"/>
      <c r="M123" s="8"/>
      <c r="N123" s="8"/>
      <c r="O123" s="8"/>
      <c r="P123" s="8"/>
      <c r="Q123" s="8"/>
      <c r="R123" s="8"/>
      <c r="S123" s="8"/>
      <c r="T123" s="8"/>
      <c r="U123" s="8"/>
      <c r="V123" s="8"/>
      <c r="W123" s="8"/>
      <c r="X123" s="8"/>
      <c r="Y123" s="8"/>
      <c r="Z123" s="8"/>
    </row>
    <row r="124" spans="1:26" ht="34.5" customHeight="1">
      <c r="A124" s="197"/>
      <c r="B124" s="197"/>
      <c r="C124" s="197"/>
      <c r="D124" s="197"/>
      <c r="E124" s="197"/>
      <c r="F124" s="197"/>
      <c r="G124" s="197"/>
      <c r="H124" s="8"/>
      <c r="I124" s="8"/>
      <c r="J124" s="8"/>
      <c r="K124" s="8"/>
      <c r="L124" s="8"/>
      <c r="M124" s="8"/>
      <c r="N124" s="8"/>
      <c r="O124" s="8"/>
      <c r="P124" s="8"/>
      <c r="Q124" s="8"/>
      <c r="R124" s="8"/>
      <c r="S124" s="8"/>
      <c r="T124" s="8"/>
      <c r="U124" s="8"/>
      <c r="V124" s="8"/>
      <c r="W124" s="8"/>
      <c r="X124" s="8"/>
      <c r="Y124" s="8"/>
      <c r="Z124" s="8"/>
    </row>
    <row r="125" spans="1:26" ht="15.75" customHeight="1">
      <c r="A125" s="8"/>
      <c r="B125" s="67" t="s">
        <v>478</v>
      </c>
      <c r="C125" s="129">
        <v>32</v>
      </c>
      <c r="D125" s="67" t="s">
        <v>480</v>
      </c>
      <c r="E125" s="28"/>
      <c r="F125" s="8"/>
      <c r="G125" s="8"/>
      <c r="H125" s="8"/>
      <c r="I125" s="8"/>
      <c r="J125" s="8"/>
      <c r="K125" s="8"/>
      <c r="L125" s="8"/>
      <c r="M125" s="8"/>
      <c r="N125" s="8"/>
      <c r="O125" s="8"/>
      <c r="P125" s="8"/>
      <c r="Q125" s="8"/>
      <c r="R125" s="8"/>
      <c r="S125" s="8"/>
      <c r="T125" s="8"/>
      <c r="U125" s="8"/>
      <c r="V125" s="8"/>
      <c r="W125" s="8"/>
      <c r="X125" s="8"/>
      <c r="Y125" s="8"/>
      <c r="Z125" s="8"/>
    </row>
    <row r="126" spans="1:26" ht="15.7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5.75" customHeight="1">
      <c r="A127" s="9" t="s">
        <v>496</v>
      </c>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5.75" customHeight="1">
      <c r="A128" s="198" t="s">
        <v>497</v>
      </c>
      <c r="B128" s="197"/>
      <c r="C128" s="197"/>
      <c r="D128" s="197"/>
      <c r="E128" s="197"/>
      <c r="F128" s="28" t="s">
        <v>206</v>
      </c>
      <c r="G128" s="8"/>
      <c r="H128" s="8"/>
      <c r="I128" s="8"/>
      <c r="J128" s="8"/>
      <c r="K128" s="8"/>
      <c r="L128" s="8"/>
      <c r="M128" s="8"/>
      <c r="N128" s="8"/>
      <c r="O128" s="8"/>
      <c r="P128" s="8"/>
      <c r="Q128" s="8"/>
      <c r="R128" s="8"/>
      <c r="S128" s="8"/>
      <c r="T128" s="8"/>
      <c r="U128" s="8"/>
      <c r="V128" s="8"/>
      <c r="W128" s="8"/>
      <c r="X128" s="8"/>
      <c r="Y128" s="8"/>
      <c r="Z128" s="8"/>
    </row>
    <row r="129" spans="1:26" ht="15.75" customHeight="1">
      <c r="A129" s="197"/>
      <c r="B129" s="197"/>
      <c r="C129" s="197"/>
      <c r="D129" s="197"/>
      <c r="E129" s="197"/>
      <c r="F129" s="8"/>
      <c r="G129" s="8"/>
      <c r="H129" s="8"/>
      <c r="I129" s="8"/>
      <c r="J129" s="8"/>
      <c r="K129" s="8"/>
      <c r="L129" s="8"/>
      <c r="M129" s="8"/>
      <c r="N129" s="8"/>
      <c r="O129" s="8"/>
      <c r="P129" s="8"/>
      <c r="Q129" s="8"/>
      <c r="R129" s="8"/>
      <c r="S129" s="8"/>
      <c r="T129" s="8"/>
      <c r="U129" s="8"/>
      <c r="V129" s="8"/>
      <c r="W129" s="8"/>
      <c r="X129" s="8"/>
      <c r="Y129" s="8"/>
      <c r="Z129" s="8"/>
    </row>
    <row r="130" spans="1:26" ht="15.75" customHeight="1">
      <c r="A130" s="81"/>
      <c r="B130" s="81"/>
      <c r="C130" s="81"/>
      <c r="D130" s="81"/>
      <c r="E130" s="81"/>
      <c r="F130" s="8"/>
      <c r="G130" s="8"/>
      <c r="H130" s="8"/>
      <c r="I130" s="8"/>
      <c r="J130" s="8"/>
      <c r="K130" s="8"/>
      <c r="L130" s="8"/>
      <c r="M130" s="8"/>
      <c r="N130" s="8"/>
      <c r="O130" s="8"/>
      <c r="P130" s="8"/>
      <c r="Q130" s="8"/>
      <c r="R130" s="8"/>
      <c r="S130" s="8"/>
      <c r="T130" s="8"/>
      <c r="U130" s="8"/>
      <c r="V130" s="8"/>
      <c r="W130" s="8"/>
      <c r="X130" s="8"/>
      <c r="Y130" s="8"/>
      <c r="Z130" s="8"/>
    </row>
    <row r="131" spans="1:26" ht="15.75" customHeight="1">
      <c r="A131" s="8" t="s">
        <v>498</v>
      </c>
      <c r="B131" s="8"/>
      <c r="C131" s="8"/>
      <c r="D131" s="8"/>
      <c r="E131" s="8"/>
      <c r="F131" s="145"/>
      <c r="G131" s="8"/>
      <c r="H131" s="8"/>
      <c r="I131" s="8"/>
      <c r="J131" s="8"/>
      <c r="K131" s="8"/>
      <c r="L131" s="8"/>
      <c r="M131" s="8"/>
      <c r="N131" s="8"/>
      <c r="O131" s="8"/>
      <c r="P131" s="8"/>
      <c r="Q131" s="8"/>
      <c r="R131" s="8"/>
      <c r="S131" s="8"/>
      <c r="T131" s="8"/>
      <c r="U131" s="8"/>
      <c r="V131" s="8"/>
      <c r="W131" s="8"/>
      <c r="X131" s="8"/>
      <c r="Y131" s="8"/>
      <c r="Z131" s="8"/>
    </row>
    <row r="132" spans="1:26" ht="27.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5.75" customHeight="1">
      <c r="A133" s="9" t="s">
        <v>499</v>
      </c>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27" customHeight="1">
      <c r="A134" s="8" t="s">
        <v>500</v>
      </c>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205.5" customHeight="1">
      <c r="A135" s="8"/>
      <c r="B135" s="8"/>
      <c r="C135" s="8"/>
      <c r="D135" s="8"/>
      <c r="E135" s="8"/>
      <c r="F135" s="23"/>
      <c r="G135" s="8"/>
      <c r="H135" s="8"/>
      <c r="I135" s="8"/>
      <c r="J135" s="8"/>
      <c r="K135" s="8"/>
      <c r="L135" s="8"/>
      <c r="M135" s="8"/>
      <c r="N135" s="8"/>
      <c r="O135" s="8"/>
      <c r="P135" s="8"/>
      <c r="Q135" s="8"/>
      <c r="R135" s="8"/>
      <c r="S135" s="8"/>
      <c r="T135" s="8"/>
      <c r="U135" s="8"/>
      <c r="V135" s="8"/>
      <c r="W135" s="8"/>
      <c r="X135" s="8"/>
      <c r="Y135" s="8"/>
      <c r="Z135" s="8"/>
    </row>
    <row r="136" spans="1:26" ht="15.75" customHeight="1">
      <c r="A136" s="8"/>
      <c r="B136" s="8"/>
      <c r="C136" s="8"/>
      <c r="D136" s="8"/>
      <c r="E136" s="8"/>
      <c r="F136" s="2"/>
      <c r="G136" s="8"/>
      <c r="H136" s="8"/>
      <c r="I136" s="8"/>
      <c r="J136" s="8"/>
      <c r="K136" s="8"/>
      <c r="L136" s="8"/>
      <c r="M136" s="8"/>
      <c r="N136" s="8"/>
      <c r="O136" s="8"/>
      <c r="P136" s="8"/>
      <c r="Q136" s="8"/>
      <c r="R136" s="8"/>
      <c r="S136" s="8"/>
      <c r="T136" s="8"/>
      <c r="U136" s="8"/>
      <c r="V136" s="8"/>
      <c r="W136" s="8"/>
      <c r="X136" s="8"/>
      <c r="Y136" s="8"/>
      <c r="Z136" s="8"/>
    </row>
    <row r="137" spans="1:26" ht="15.75" customHeight="1">
      <c r="A137" s="199" t="s">
        <v>501</v>
      </c>
      <c r="B137" s="200"/>
      <c r="C137" s="200"/>
      <c r="D137" s="200"/>
      <c r="E137" s="200"/>
      <c r="F137" s="200"/>
      <c r="G137" s="201"/>
      <c r="H137" s="9"/>
      <c r="I137" s="8"/>
      <c r="J137" s="8"/>
      <c r="K137" s="8"/>
      <c r="L137" s="8"/>
      <c r="M137" s="8"/>
      <c r="N137" s="8"/>
      <c r="O137" s="8"/>
      <c r="P137" s="8"/>
      <c r="Q137" s="8"/>
      <c r="R137" s="8"/>
      <c r="S137" s="8"/>
      <c r="T137" s="8"/>
      <c r="U137" s="8"/>
      <c r="V137" s="8"/>
      <c r="W137" s="8"/>
      <c r="X137" s="8"/>
      <c r="Y137" s="8"/>
      <c r="Z137" s="8"/>
    </row>
    <row r="138" spans="1:26" ht="15.7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5.7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5.7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5.7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5.7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5.7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5.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5.7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5.7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5.7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5.7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5.7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5.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5.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5.7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5.7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5.7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5.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5.7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5.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5.7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5.7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5.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5.7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5.7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5.7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5.7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5.7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5.7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5.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5.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5.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5.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5.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5.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5.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5.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5.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5.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5.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5.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5.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5.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5.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5.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5.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5.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5.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5.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5.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5.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5.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5.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5.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5.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5.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5.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5.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5.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5.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5.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5.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5.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5.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5.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5.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5.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5.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5.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5.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5.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5.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5.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5.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5.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5.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5.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5.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5.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5.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5.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5.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5.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5.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5.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5.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5.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5.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5.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5.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5.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5.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5.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5.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5.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5.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5.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5.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5.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5.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5.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5.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5.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5.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5.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5.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5.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5.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5.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5.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5.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5.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5.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5.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5.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5.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5.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5.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5.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5.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5.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5.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5.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5.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5.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5.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5.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5.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5.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5.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5.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5.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5.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5.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5.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5.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5.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5.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5.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5.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5.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5.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5.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5.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5.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5.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5.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5.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5.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5.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5.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5.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5.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5.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5.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5.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5.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5.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5.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5.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5.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5.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5.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5.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5.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5.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5.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5.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5.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5.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5.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5.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5.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5.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5.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5.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5.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5.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5.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19">
    <mergeCell ref="A1:G1"/>
    <mergeCell ref="F4:G5"/>
    <mergeCell ref="A7:F7"/>
    <mergeCell ref="A11:G11"/>
    <mergeCell ref="A31:F31"/>
    <mergeCell ref="A41:D41"/>
    <mergeCell ref="A42:D42"/>
    <mergeCell ref="A77:D77"/>
    <mergeCell ref="A118:G119"/>
    <mergeCell ref="A123:G124"/>
    <mergeCell ref="A128:E129"/>
    <mergeCell ref="A137:G137"/>
    <mergeCell ref="A43:D43"/>
    <mergeCell ref="A44:D44"/>
    <mergeCell ref="A45:D45"/>
    <mergeCell ref="A46:D46"/>
    <mergeCell ref="B52:D52"/>
    <mergeCell ref="B57:D57"/>
    <mergeCell ref="A62:F63"/>
  </mergeCells>
  <dataValidations count="3">
    <dataValidation type="decimal" allowBlank="1" showErrorMessage="1" sqref="C13 E13 C14:E15" xr:uid="{00000000-0002-0000-0400-000000000000}">
      <formula1>0</formula1>
      <formula2>10000000000000</formula2>
    </dataValidation>
    <dataValidation type="list" allowBlank="1" showErrorMessage="1" sqref="I77" xr:uid="{00000000-0002-0000-0400-000004000000}">
      <formula1>$I$75:$I$76</formula1>
    </dataValidation>
    <dataValidation type="list" allowBlank="1" showErrorMessage="1" sqref="G129" xr:uid="{00000000-0002-0000-0400-000005000000}">
      <formula1>$I$128:$I$130</formula1>
    </dataValidation>
  </dataValidations>
  <pageMargins left="0.7" right="0.7" top="0.75" bottom="0.75" header="0" footer="0"/>
  <pageSetup orientation="landscape"/>
  <headerFooter>
    <oddHeader>&amp;C</oddHeader>
    <oddFooter>&amp;C</oddFooter>
  </headerFooter>
  <rowBreaks count="3" manualBreakCount="3">
    <brk id="57" man="1"/>
    <brk id="77" man="1"/>
    <brk id="126" man="1"/>
  </rowBreaks>
  <extLst>
    <ext xmlns:x14="http://schemas.microsoft.com/office/spreadsheetml/2009/9/main" uri="{CCE6A557-97BC-4b89-ADB6-D9C93CAAB3DF}">
      <x14:dataValidations xmlns:xm="http://schemas.microsoft.com/office/excel/2006/main" count="3">
        <x14:dataValidation type="list" allowBlank="1" showErrorMessage="1" xr:uid="{00000000-0002-0000-0400-000001000000}">
          <x14:formula1>
            <xm:f>validations!$Q$1:$Q$5</xm:f>
          </x14:formula1>
          <xm:sqref>F41:F46</xm:sqref>
        </x14:dataValidation>
        <x14:dataValidation type="list" allowBlank="1" showErrorMessage="1" xr:uid="{00000000-0002-0000-0400-000002000000}">
          <x14:formula1>
            <xm:f>validations!$A$1:$A$2</xm:f>
          </x14:formula1>
          <xm:sqref>E5 G7 G31 E77 F128</xm:sqref>
        </x14:dataValidation>
        <x14:dataValidation type="list" allowBlank="1" showErrorMessage="1" xr:uid="{00000000-0002-0000-0400-000003000000}">
          <x14:formula1>
            <xm:f>validations!$P$1:$P$2</xm:f>
          </x14:formula1>
          <xm:sqref>F34 D89 D94 E120 E125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998"/>
  <sheetViews>
    <sheetView showGridLines="0" workbookViewId="0">
      <selection activeCell="D41" sqref="D41"/>
    </sheetView>
  </sheetViews>
  <sheetFormatPr defaultColWidth="11.19921875" defaultRowHeight="15" customHeight="1"/>
  <cols>
    <col min="1" max="1" width="18.8984375" customWidth="1"/>
    <col min="2" max="2" width="24.69921875" customWidth="1"/>
    <col min="3" max="3" width="22.3984375" customWidth="1"/>
    <col min="4" max="4" width="45.09765625" customWidth="1"/>
    <col min="5" max="26" width="11" customWidth="1"/>
  </cols>
  <sheetData>
    <row r="1" spans="1:26" ht="15.75" customHeight="1">
      <c r="A1" s="204" t="s">
        <v>502</v>
      </c>
      <c r="B1" s="200"/>
      <c r="C1" s="200"/>
      <c r="D1" s="201"/>
      <c r="E1" s="8"/>
      <c r="F1" s="8"/>
      <c r="G1" s="8"/>
      <c r="H1" s="8"/>
      <c r="I1" s="8"/>
      <c r="J1" s="8"/>
      <c r="K1" s="8"/>
      <c r="L1" s="8"/>
      <c r="M1" s="8"/>
      <c r="N1" s="8"/>
      <c r="O1" s="8"/>
      <c r="P1" s="8"/>
      <c r="Q1" s="8"/>
      <c r="R1" s="8"/>
      <c r="S1" s="8"/>
      <c r="T1" s="8"/>
      <c r="U1" s="8"/>
      <c r="V1" s="8"/>
      <c r="W1" s="8"/>
      <c r="X1" s="8"/>
      <c r="Y1" s="8"/>
      <c r="Z1" s="8"/>
    </row>
    <row r="2" spans="1:26" ht="15.75" customHeight="1">
      <c r="A2" s="8"/>
      <c r="B2" s="8"/>
      <c r="C2" s="8"/>
      <c r="D2" s="8"/>
      <c r="E2" s="8"/>
      <c r="F2" s="8"/>
      <c r="G2" s="8"/>
      <c r="H2" s="8"/>
      <c r="I2" s="8"/>
      <c r="J2" s="8"/>
      <c r="K2" s="8"/>
      <c r="L2" s="8"/>
      <c r="M2" s="8"/>
      <c r="N2" s="8"/>
      <c r="O2" s="8"/>
      <c r="P2" s="8"/>
      <c r="Q2" s="8"/>
      <c r="R2" s="8"/>
      <c r="S2" s="8"/>
      <c r="T2" s="8"/>
      <c r="U2" s="8"/>
      <c r="V2" s="8"/>
      <c r="W2" s="8"/>
      <c r="X2" s="8"/>
      <c r="Y2" s="8"/>
      <c r="Z2" s="8"/>
    </row>
    <row r="3" spans="1:26" ht="15.75" customHeight="1">
      <c r="A3" s="9" t="s">
        <v>503</v>
      </c>
      <c r="B3" s="8"/>
      <c r="C3" s="8"/>
      <c r="D3" s="8"/>
      <c r="E3" s="8"/>
      <c r="F3" s="8"/>
      <c r="G3" s="8"/>
      <c r="H3" s="8"/>
      <c r="I3" s="8"/>
      <c r="J3" s="8"/>
      <c r="K3" s="8"/>
      <c r="L3" s="8"/>
      <c r="M3" s="8"/>
      <c r="N3" s="8"/>
      <c r="O3" s="8"/>
      <c r="P3" s="8"/>
      <c r="Q3" s="8"/>
      <c r="R3" s="8"/>
      <c r="S3" s="8"/>
      <c r="T3" s="8"/>
      <c r="U3" s="8"/>
      <c r="V3" s="8"/>
      <c r="W3" s="8"/>
      <c r="X3" s="8"/>
      <c r="Y3" s="8"/>
      <c r="Z3" s="8"/>
    </row>
    <row r="4" spans="1:26" ht="15.75" customHeight="1">
      <c r="A4" s="8"/>
      <c r="B4" s="8"/>
      <c r="C4" s="8"/>
      <c r="D4" s="8"/>
      <c r="E4" s="8"/>
      <c r="F4" s="8"/>
      <c r="G4" s="8"/>
      <c r="H4" s="8"/>
      <c r="I4" s="8"/>
      <c r="J4" s="8"/>
      <c r="K4" s="8"/>
      <c r="L4" s="8"/>
      <c r="M4" s="8"/>
      <c r="N4" s="8"/>
      <c r="O4" s="8"/>
      <c r="P4" s="8"/>
      <c r="Q4" s="8"/>
      <c r="R4" s="8"/>
      <c r="S4" s="8"/>
      <c r="T4" s="8"/>
      <c r="U4" s="8"/>
      <c r="V4" s="8"/>
      <c r="W4" s="8"/>
      <c r="X4" s="8"/>
      <c r="Y4" s="8"/>
      <c r="Z4" s="8"/>
    </row>
    <row r="5" spans="1:26" ht="15.75" customHeight="1">
      <c r="A5" s="146" t="s">
        <v>504</v>
      </c>
      <c r="B5" s="8"/>
      <c r="C5" s="8"/>
      <c r="D5" s="8"/>
      <c r="E5" s="8"/>
      <c r="F5" s="8"/>
      <c r="G5" s="8"/>
      <c r="H5" s="8"/>
      <c r="I5" s="8"/>
      <c r="J5" s="8"/>
      <c r="K5" s="8"/>
      <c r="L5" s="8"/>
      <c r="M5" s="8"/>
      <c r="N5" s="8"/>
      <c r="O5" s="8"/>
      <c r="P5" s="8"/>
      <c r="Q5" s="8"/>
      <c r="R5" s="8"/>
      <c r="S5" s="8"/>
      <c r="T5" s="8"/>
      <c r="U5" s="8"/>
      <c r="V5" s="8"/>
      <c r="W5" s="8"/>
      <c r="X5" s="8"/>
      <c r="Y5" s="8"/>
      <c r="Z5" s="8"/>
    </row>
    <row r="6" spans="1:26" ht="15.75" customHeight="1" thickBot="1">
      <c r="A6" s="8"/>
      <c r="B6" s="8"/>
      <c r="C6" s="8"/>
      <c r="D6" s="8"/>
      <c r="E6" s="8"/>
      <c r="F6" s="8"/>
      <c r="G6" s="8"/>
      <c r="H6" s="8"/>
      <c r="I6" s="8"/>
      <c r="J6" s="8"/>
      <c r="K6" s="8"/>
      <c r="L6" s="8"/>
      <c r="M6" s="8"/>
      <c r="N6" s="8"/>
      <c r="O6" s="8"/>
      <c r="P6" s="8"/>
      <c r="Q6" s="8"/>
      <c r="R6" s="8"/>
      <c r="S6" s="8"/>
      <c r="T6" s="8"/>
      <c r="U6" s="8"/>
      <c r="V6" s="8"/>
      <c r="W6" s="8"/>
      <c r="X6" s="8"/>
      <c r="Y6" s="8"/>
      <c r="Z6" s="8"/>
    </row>
    <row r="7" spans="1:26" ht="15.75" customHeight="1" thickBot="1">
      <c r="A7" s="271" t="s">
        <v>1393</v>
      </c>
      <c r="B7" s="272" t="s">
        <v>1394</v>
      </c>
      <c r="C7" s="272"/>
      <c r="D7" s="8"/>
      <c r="E7" s="8"/>
      <c r="F7" s="8"/>
      <c r="G7" s="8"/>
      <c r="H7" s="8"/>
      <c r="I7" s="8"/>
      <c r="J7" s="8"/>
      <c r="K7" s="8"/>
      <c r="L7" s="8"/>
      <c r="M7" s="8"/>
      <c r="N7" s="8"/>
      <c r="O7" s="8"/>
      <c r="P7" s="8"/>
      <c r="Q7" s="8"/>
      <c r="R7" s="8"/>
      <c r="S7" s="8"/>
      <c r="T7" s="8"/>
      <c r="U7" s="8"/>
      <c r="V7" s="8"/>
      <c r="W7" s="8"/>
      <c r="X7" s="8"/>
      <c r="Y7" s="8"/>
      <c r="Z7" s="8"/>
    </row>
    <row r="8" spans="1:26" ht="15.75" customHeight="1" thickBot="1">
      <c r="A8" s="273" t="s">
        <v>1393</v>
      </c>
      <c r="B8" s="274" t="s">
        <v>988</v>
      </c>
      <c r="C8" s="272"/>
      <c r="D8" s="8"/>
      <c r="E8" s="8"/>
      <c r="F8" s="8"/>
      <c r="G8" s="8"/>
      <c r="H8" s="8"/>
      <c r="I8" s="8"/>
      <c r="J8" s="8"/>
      <c r="K8" s="8"/>
      <c r="L8" s="8"/>
      <c r="M8" s="8"/>
      <c r="N8" s="8"/>
      <c r="O8" s="8"/>
      <c r="P8" s="8"/>
      <c r="Q8" s="8"/>
      <c r="R8" s="8"/>
      <c r="S8" s="8"/>
      <c r="T8" s="8"/>
      <c r="U8" s="8"/>
      <c r="V8" s="8"/>
      <c r="W8" s="8"/>
      <c r="X8" s="8"/>
      <c r="Y8" s="8"/>
      <c r="Z8" s="8"/>
    </row>
    <row r="9" spans="1:26" ht="15.75" customHeight="1" thickBot="1">
      <c r="A9" s="273" t="s">
        <v>1393</v>
      </c>
      <c r="B9" s="272" t="s">
        <v>993</v>
      </c>
      <c r="C9" s="272"/>
      <c r="D9" s="8"/>
      <c r="E9" s="8"/>
      <c r="F9" s="8"/>
      <c r="G9" s="8"/>
      <c r="H9" s="8"/>
      <c r="I9" s="8"/>
      <c r="J9" s="8"/>
      <c r="K9" s="8"/>
      <c r="L9" s="8"/>
      <c r="M9" s="8"/>
      <c r="N9" s="8"/>
      <c r="O9" s="8"/>
      <c r="P9" s="8"/>
      <c r="Q9" s="8"/>
      <c r="R9" s="8"/>
      <c r="S9" s="8"/>
      <c r="T9" s="8"/>
      <c r="U9" s="8"/>
      <c r="V9" s="8"/>
      <c r="W9" s="8"/>
      <c r="X9" s="8"/>
      <c r="Y9" s="8"/>
      <c r="Z9" s="8"/>
    </row>
    <row r="10" spans="1:26" ht="15.75" customHeight="1" thickBot="1">
      <c r="A10" s="273" t="s">
        <v>1393</v>
      </c>
      <c r="B10" s="272" t="s">
        <v>997</v>
      </c>
      <c r="C10" s="272"/>
      <c r="D10" s="8"/>
      <c r="E10" s="8"/>
      <c r="F10" s="8"/>
      <c r="G10" s="8"/>
      <c r="H10" s="8"/>
      <c r="I10" s="8"/>
      <c r="J10" s="8"/>
      <c r="K10" s="8"/>
      <c r="L10" s="8"/>
      <c r="M10" s="8"/>
      <c r="N10" s="8"/>
      <c r="O10" s="8"/>
      <c r="P10" s="8"/>
      <c r="Q10" s="8"/>
      <c r="R10" s="8"/>
      <c r="S10" s="8"/>
      <c r="T10" s="8"/>
      <c r="U10" s="8"/>
      <c r="V10" s="8"/>
      <c r="W10" s="8"/>
      <c r="X10" s="8"/>
      <c r="Y10" s="8"/>
      <c r="Z10" s="8"/>
    </row>
    <row r="11" spans="1:26" ht="15.75" customHeight="1" thickBot="1">
      <c r="A11" s="273" t="s">
        <v>1393</v>
      </c>
      <c r="B11" s="272" t="s">
        <v>1002</v>
      </c>
      <c r="C11" s="272"/>
      <c r="D11" s="8"/>
      <c r="E11" s="8"/>
      <c r="F11" s="8"/>
      <c r="G11" s="8"/>
      <c r="H11" s="8"/>
      <c r="I11" s="8"/>
      <c r="J11" s="8"/>
      <c r="K11" s="8"/>
      <c r="L11" s="8"/>
      <c r="M11" s="8"/>
      <c r="N11" s="8"/>
      <c r="O11" s="8"/>
      <c r="P11" s="8"/>
      <c r="Q11" s="8"/>
      <c r="R11" s="8"/>
      <c r="S11" s="8"/>
      <c r="T11" s="8"/>
      <c r="U11" s="8"/>
      <c r="V11" s="8"/>
      <c r="W11" s="8"/>
      <c r="X11" s="8"/>
      <c r="Y11" s="8"/>
      <c r="Z11" s="8"/>
    </row>
    <row r="12" spans="1:26" ht="15.75" customHeight="1" thickBot="1">
      <c r="A12" s="273" t="s">
        <v>1393</v>
      </c>
      <c r="B12" s="272" t="s">
        <v>1006</v>
      </c>
      <c r="C12" s="272"/>
      <c r="D12" s="8"/>
      <c r="E12" s="8"/>
      <c r="F12" s="8"/>
      <c r="G12" s="8"/>
      <c r="H12" s="8"/>
      <c r="I12" s="8"/>
      <c r="J12" s="8"/>
      <c r="K12" s="8"/>
      <c r="L12" s="8"/>
      <c r="M12" s="8"/>
      <c r="N12" s="8"/>
      <c r="O12" s="8"/>
      <c r="P12" s="8"/>
      <c r="Q12" s="8"/>
      <c r="R12" s="8"/>
      <c r="S12" s="8"/>
      <c r="T12" s="8"/>
      <c r="U12" s="8"/>
      <c r="V12" s="8"/>
      <c r="W12" s="8"/>
      <c r="X12" s="8"/>
      <c r="Y12" s="8"/>
      <c r="Z12" s="8"/>
    </row>
    <row r="13" spans="1:26" ht="15.75" customHeight="1" thickBot="1">
      <c r="A13" s="275"/>
      <c r="B13" s="272" t="s">
        <v>1011</v>
      </c>
      <c r="C13" s="272"/>
      <c r="D13" s="8"/>
      <c r="E13" s="8"/>
      <c r="F13" s="8"/>
      <c r="G13" s="8"/>
      <c r="H13" s="8"/>
      <c r="I13" s="8"/>
      <c r="J13" s="8"/>
      <c r="K13" s="8"/>
      <c r="L13" s="8"/>
      <c r="M13" s="8"/>
      <c r="N13" s="8"/>
      <c r="O13" s="8"/>
      <c r="P13" s="8"/>
      <c r="Q13" s="8"/>
      <c r="R13" s="8"/>
      <c r="S13" s="8"/>
      <c r="T13" s="8"/>
      <c r="U13" s="8"/>
      <c r="V13" s="8"/>
      <c r="W13" s="8"/>
      <c r="X13" s="8"/>
      <c r="Y13" s="8"/>
      <c r="Z13" s="8"/>
    </row>
    <row r="14" spans="1:26" ht="15.75" customHeight="1" thickBot="1">
      <c r="A14" s="273" t="s">
        <v>1393</v>
      </c>
      <c r="B14" s="272" t="s">
        <v>1395</v>
      </c>
      <c r="C14" s="272"/>
      <c r="D14" s="8"/>
      <c r="E14" s="8"/>
      <c r="F14" s="8"/>
      <c r="G14" s="8"/>
      <c r="H14" s="8"/>
      <c r="I14" s="8"/>
      <c r="J14" s="8"/>
      <c r="K14" s="8"/>
      <c r="L14" s="8"/>
      <c r="M14" s="8"/>
      <c r="N14" s="8"/>
      <c r="O14" s="8"/>
      <c r="P14" s="8"/>
      <c r="Q14" s="8"/>
      <c r="R14" s="8"/>
      <c r="S14" s="8"/>
      <c r="T14" s="8"/>
      <c r="U14" s="8"/>
      <c r="V14" s="8"/>
      <c r="W14" s="8"/>
      <c r="X14" s="8"/>
      <c r="Y14" s="8"/>
      <c r="Z14" s="8"/>
    </row>
    <row r="15" spans="1:26" ht="15.75" customHeight="1" thickBot="1">
      <c r="A15" s="273" t="s">
        <v>1393</v>
      </c>
      <c r="B15" s="272" t="s">
        <v>1019</v>
      </c>
      <c r="C15" s="272"/>
      <c r="D15" s="8"/>
      <c r="E15" s="8"/>
      <c r="F15" s="8"/>
      <c r="G15" s="8"/>
      <c r="H15" s="8"/>
      <c r="I15" s="8"/>
      <c r="J15" s="8"/>
      <c r="K15" s="8"/>
      <c r="L15" s="8"/>
      <c r="M15" s="8"/>
      <c r="N15" s="8"/>
      <c r="O15" s="8"/>
      <c r="P15" s="8"/>
      <c r="Q15" s="8"/>
      <c r="R15" s="8"/>
      <c r="S15" s="8"/>
      <c r="T15" s="8"/>
      <c r="U15" s="8"/>
      <c r="V15" s="8"/>
      <c r="W15" s="8"/>
      <c r="X15" s="8"/>
      <c r="Y15" s="8"/>
      <c r="Z15" s="8"/>
    </row>
    <row r="16" spans="1:26" ht="15.75" customHeight="1" thickBot="1">
      <c r="A16" s="273" t="s">
        <v>1393</v>
      </c>
      <c r="B16" s="272" t="s">
        <v>1396</v>
      </c>
      <c r="C16" s="272"/>
      <c r="D16" s="8"/>
      <c r="E16" s="8"/>
      <c r="F16" s="8"/>
      <c r="G16" s="8"/>
      <c r="H16" s="8"/>
      <c r="I16" s="8"/>
      <c r="J16" s="8"/>
      <c r="K16" s="8"/>
      <c r="L16" s="8"/>
      <c r="M16" s="8"/>
      <c r="N16" s="8"/>
      <c r="O16" s="8"/>
      <c r="P16" s="8"/>
      <c r="Q16" s="8"/>
      <c r="R16" s="8"/>
      <c r="S16" s="8"/>
      <c r="T16" s="8"/>
      <c r="U16" s="8"/>
      <c r="V16" s="8"/>
      <c r="W16" s="8"/>
      <c r="X16" s="8"/>
      <c r="Y16" s="8"/>
      <c r="Z16" s="8"/>
    </row>
    <row r="17" spans="1:26" ht="15.75" customHeight="1" thickBot="1">
      <c r="A17" s="273" t="s">
        <v>1393</v>
      </c>
      <c r="B17" s="272" t="s">
        <v>1028</v>
      </c>
      <c r="C17" s="272"/>
      <c r="D17" s="8"/>
      <c r="E17" s="8"/>
      <c r="F17" s="8"/>
      <c r="G17" s="8"/>
      <c r="H17" s="8"/>
      <c r="I17" s="8"/>
      <c r="J17" s="8"/>
      <c r="K17" s="8"/>
      <c r="L17" s="8"/>
      <c r="M17" s="8"/>
      <c r="N17" s="8"/>
      <c r="O17" s="8"/>
      <c r="P17" s="8"/>
      <c r="Q17" s="8"/>
      <c r="R17" s="8"/>
      <c r="S17" s="8"/>
      <c r="T17" s="8"/>
      <c r="U17" s="8"/>
      <c r="V17" s="8"/>
      <c r="W17" s="8"/>
      <c r="X17" s="8"/>
      <c r="Y17" s="8"/>
      <c r="Z17" s="8"/>
    </row>
    <row r="18" spans="1:26" ht="15.75" customHeight="1" thickBot="1">
      <c r="A18" s="273" t="s">
        <v>1393</v>
      </c>
      <c r="B18" s="272" t="s">
        <v>1032</v>
      </c>
      <c r="C18" s="272"/>
      <c r="D18" s="8"/>
      <c r="E18" s="8"/>
      <c r="F18" s="8"/>
      <c r="G18" s="8"/>
      <c r="H18" s="8"/>
      <c r="I18" s="8"/>
      <c r="J18" s="8"/>
      <c r="K18" s="8"/>
      <c r="L18" s="8"/>
      <c r="M18" s="8"/>
      <c r="N18" s="8"/>
      <c r="O18" s="8"/>
      <c r="P18" s="8"/>
      <c r="Q18" s="8"/>
      <c r="R18" s="8"/>
      <c r="S18" s="8"/>
      <c r="T18" s="8"/>
      <c r="U18" s="8"/>
      <c r="V18" s="8"/>
      <c r="W18" s="8"/>
      <c r="X18" s="8"/>
      <c r="Y18" s="8"/>
      <c r="Z18" s="8"/>
    </row>
    <row r="19" spans="1:26" ht="15.75" customHeight="1" thickBot="1">
      <c r="A19" s="273" t="s">
        <v>1393</v>
      </c>
      <c r="B19" s="272" t="s">
        <v>1036</v>
      </c>
      <c r="C19" s="272"/>
      <c r="D19" s="8"/>
      <c r="E19" s="8"/>
      <c r="F19" s="8"/>
      <c r="G19" s="8"/>
      <c r="H19" s="8"/>
      <c r="I19" s="8"/>
      <c r="J19" s="8"/>
      <c r="K19" s="8"/>
      <c r="L19" s="8"/>
      <c r="M19" s="8"/>
      <c r="N19" s="8"/>
      <c r="O19" s="8"/>
      <c r="P19" s="8"/>
      <c r="Q19" s="8"/>
      <c r="R19" s="8"/>
      <c r="S19" s="8"/>
      <c r="T19" s="8"/>
      <c r="U19" s="8"/>
      <c r="V19" s="8"/>
      <c r="W19" s="8"/>
      <c r="X19" s="8"/>
      <c r="Y19" s="8"/>
      <c r="Z19" s="8"/>
    </row>
    <row r="20" spans="1:26" ht="15.75" customHeight="1" thickBot="1">
      <c r="A20" s="273" t="s">
        <v>1393</v>
      </c>
      <c r="B20" s="272" t="s">
        <v>1039</v>
      </c>
      <c r="C20" s="272"/>
      <c r="D20" s="8"/>
      <c r="E20" s="8"/>
      <c r="F20" s="8"/>
      <c r="G20" s="8"/>
      <c r="H20" s="8"/>
      <c r="I20" s="8"/>
      <c r="J20" s="8"/>
      <c r="K20" s="8"/>
      <c r="L20" s="8"/>
      <c r="M20" s="8"/>
      <c r="N20" s="8"/>
      <c r="O20" s="8"/>
      <c r="P20" s="8"/>
      <c r="Q20" s="8"/>
      <c r="R20" s="8"/>
      <c r="S20" s="8"/>
      <c r="T20" s="8"/>
      <c r="U20" s="8"/>
      <c r="V20" s="8"/>
      <c r="W20" s="8"/>
      <c r="X20" s="8"/>
      <c r="Y20" s="8"/>
      <c r="Z20" s="8"/>
    </row>
    <row r="21" spans="1:26" ht="15.75" customHeight="1" thickBot="1">
      <c r="A21" s="273" t="s">
        <v>1393</v>
      </c>
      <c r="B21" s="272" t="s">
        <v>1041</v>
      </c>
      <c r="C21" s="272"/>
      <c r="D21" s="8"/>
      <c r="E21" s="8"/>
      <c r="F21" s="8"/>
      <c r="G21" s="8"/>
      <c r="H21" s="8"/>
      <c r="I21" s="8"/>
      <c r="J21" s="8"/>
      <c r="K21" s="8"/>
      <c r="L21" s="8"/>
      <c r="M21" s="8"/>
      <c r="N21" s="8"/>
      <c r="O21" s="8"/>
      <c r="P21" s="8"/>
      <c r="Q21" s="8"/>
      <c r="R21" s="8"/>
      <c r="S21" s="8"/>
      <c r="T21" s="8"/>
      <c r="U21" s="8"/>
      <c r="V21" s="8"/>
      <c r="W21" s="8"/>
      <c r="X21" s="8"/>
      <c r="Y21" s="8"/>
      <c r="Z21" s="8"/>
    </row>
    <row r="22" spans="1:26" ht="15.75" customHeight="1" thickBot="1">
      <c r="A22" s="273" t="s">
        <v>1393</v>
      </c>
      <c r="B22" s="272" t="s">
        <v>1043</v>
      </c>
      <c r="C22" s="272"/>
      <c r="D22" s="8"/>
      <c r="E22" s="8"/>
      <c r="F22" s="8"/>
      <c r="G22" s="8"/>
      <c r="H22" s="8"/>
      <c r="I22" s="8"/>
      <c r="J22" s="8"/>
      <c r="K22" s="8"/>
      <c r="L22" s="8"/>
      <c r="M22" s="8"/>
      <c r="N22" s="8"/>
      <c r="O22" s="8"/>
      <c r="P22" s="8"/>
      <c r="Q22" s="8"/>
      <c r="R22" s="8"/>
      <c r="S22" s="8"/>
      <c r="T22" s="8"/>
      <c r="U22" s="8"/>
      <c r="V22" s="8"/>
      <c r="W22" s="8"/>
      <c r="X22" s="8"/>
      <c r="Y22" s="8"/>
      <c r="Z22" s="8"/>
    </row>
    <row r="23" spans="1:26" ht="27" customHeight="1" thickBot="1">
      <c r="A23" s="273" t="s">
        <v>1393</v>
      </c>
      <c r="B23" s="272" t="s">
        <v>1397</v>
      </c>
      <c r="C23" s="272"/>
      <c r="D23" s="8"/>
      <c r="E23" s="8"/>
      <c r="F23" s="8"/>
      <c r="G23" s="8"/>
      <c r="H23" s="8"/>
      <c r="I23" s="8"/>
      <c r="J23" s="8"/>
      <c r="K23" s="8"/>
      <c r="L23" s="8"/>
      <c r="M23" s="8"/>
      <c r="N23" s="8"/>
      <c r="O23" s="8"/>
      <c r="P23" s="8"/>
      <c r="Q23" s="8"/>
      <c r="R23" s="8"/>
      <c r="S23" s="8"/>
      <c r="T23" s="8"/>
      <c r="U23" s="8"/>
      <c r="V23" s="8"/>
      <c r="W23" s="8"/>
      <c r="X23" s="8"/>
      <c r="Y23" s="8"/>
      <c r="Z23" s="8"/>
    </row>
    <row r="24" spans="1:26" ht="15.75" customHeight="1" thickBot="1">
      <c r="A24" s="275"/>
      <c r="B24" s="272" t="s">
        <v>1047</v>
      </c>
      <c r="C24" s="272"/>
      <c r="D24" s="8"/>
      <c r="E24" s="8"/>
      <c r="F24" s="8"/>
      <c r="G24" s="8"/>
      <c r="H24" s="8"/>
      <c r="I24" s="8"/>
      <c r="J24" s="8"/>
      <c r="K24" s="8"/>
      <c r="L24" s="8"/>
      <c r="M24" s="8"/>
      <c r="N24" s="8"/>
      <c r="O24" s="8"/>
      <c r="P24" s="8"/>
      <c r="Q24" s="8"/>
      <c r="R24" s="8"/>
      <c r="S24" s="8"/>
      <c r="T24" s="8"/>
      <c r="U24" s="8"/>
      <c r="V24" s="8"/>
      <c r="W24" s="8"/>
      <c r="X24" s="8"/>
      <c r="Y24" s="8"/>
      <c r="Z24" s="8"/>
    </row>
    <row r="25" spans="1:26" ht="27" customHeight="1" thickBot="1">
      <c r="A25" s="275"/>
      <c r="B25" s="272" t="s">
        <v>1398</v>
      </c>
      <c r="C25" s="272"/>
      <c r="D25" s="8"/>
      <c r="E25" s="8"/>
      <c r="F25" s="8"/>
      <c r="G25" s="8"/>
      <c r="H25" s="8"/>
      <c r="I25" s="8"/>
      <c r="J25" s="8"/>
      <c r="K25" s="8"/>
      <c r="L25" s="8"/>
      <c r="M25" s="8"/>
      <c r="N25" s="8"/>
      <c r="O25" s="8"/>
      <c r="P25" s="8"/>
      <c r="Q25" s="8"/>
      <c r="R25" s="8"/>
      <c r="S25" s="8"/>
      <c r="T25" s="8"/>
      <c r="U25" s="8"/>
      <c r="V25" s="8"/>
      <c r="W25" s="8"/>
      <c r="X25" s="8"/>
      <c r="Y25" s="8"/>
      <c r="Z25" s="8"/>
    </row>
    <row r="26" spans="1:26" ht="15.75" customHeight="1">
      <c r="A26" s="9"/>
      <c r="B26" s="8"/>
      <c r="C26" s="8"/>
      <c r="D26" s="8"/>
      <c r="E26" s="8"/>
      <c r="F26" s="8"/>
      <c r="G26" s="8"/>
      <c r="H26" s="8"/>
      <c r="I26" s="8"/>
      <c r="J26" s="8"/>
      <c r="K26" s="8"/>
      <c r="L26" s="8"/>
      <c r="M26" s="8"/>
      <c r="N26" s="8"/>
      <c r="O26" s="8"/>
      <c r="P26" s="8"/>
      <c r="Q26" s="8"/>
      <c r="R26" s="8"/>
      <c r="S26" s="8"/>
      <c r="T26" s="8"/>
      <c r="U26" s="8"/>
      <c r="V26" s="8"/>
      <c r="W26" s="8"/>
      <c r="X26" s="8"/>
      <c r="Y26" s="8"/>
      <c r="Z26" s="8"/>
    </row>
    <row r="27" spans="1:26" ht="15.75" customHeight="1">
      <c r="A27" s="9" t="s">
        <v>505</v>
      </c>
      <c r="B27" s="8"/>
      <c r="C27" s="8"/>
      <c r="D27" s="8"/>
      <c r="E27" s="8"/>
      <c r="F27" s="8"/>
      <c r="G27" s="8"/>
      <c r="H27" s="8"/>
      <c r="I27" s="8"/>
      <c r="J27" s="8"/>
      <c r="K27" s="8"/>
      <c r="L27" s="8"/>
      <c r="M27" s="8"/>
      <c r="N27" s="8"/>
      <c r="O27" s="8"/>
      <c r="P27" s="8"/>
      <c r="Q27" s="8"/>
      <c r="R27" s="8"/>
      <c r="S27" s="8"/>
      <c r="T27" s="8"/>
      <c r="U27" s="8"/>
      <c r="V27" s="8"/>
      <c r="W27" s="8"/>
      <c r="X27" s="8"/>
      <c r="Y27" s="8"/>
      <c r="Z27" s="8"/>
    </row>
    <row r="28" spans="1:26" ht="15.75" customHeight="1">
      <c r="A28" s="8"/>
      <c r="B28" s="8"/>
      <c r="C28" s="8"/>
      <c r="D28" s="8"/>
      <c r="E28" s="8"/>
      <c r="F28" s="8"/>
      <c r="G28" s="8"/>
      <c r="H28" s="8"/>
      <c r="I28" s="8"/>
      <c r="J28" s="8"/>
      <c r="K28" s="8"/>
      <c r="L28" s="8"/>
      <c r="M28" s="8"/>
      <c r="N28" s="8"/>
      <c r="O28" s="8"/>
      <c r="P28" s="8"/>
      <c r="Q28" s="8"/>
      <c r="R28" s="8"/>
      <c r="S28" s="8"/>
      <c r="T28" s="8"/>
      <c r="U28" s="8"/>
      <c r="V28" s="8"/>
      <c r="W28" s="8"/>
      <c r="X28" s="8"/>
      <c r="Y28" s="8"/>
      <c r="Z28" s="8"/>
    </row>
    <row r="29" spans="1:26" ht="15.75" customHeight="1">
      <c r="A29" s="9" t="s">
        <v>506</v>
      </c>
      <c r="B29" s="8"/>
      <c r="C29" s="8"/>
      <c r="D29" s="8"/>
      <c r="E29" s="8"/>
      <c r="F29" s="8"/>
      <c r="G29" s="8"/>
      <c r="H29" s="8"/>
      <c r="I29" s="8"/>
      <c r="J29" s="8"/>
      <c r="K29" s="8"/>
      <c r="L29" s="8"/>
      <c r="M29" s="8"/>
      <c r="N29" s="8"/>
      <c r="O29" s="8"/>
      <c r="P29" s="8"/>
      <c r="Q29" s="8"/>
      <c r="R29" s="8"/>
      <c r="S29" s="8"/>
      <c r="T29" s="8"/>
      <c r="U29" s="8"/>
      <c r="V29" s="8"/>
      <c r="W29" s="8"/>
      <c r="X29" s="8"/>
      <c r="Y29" s="8"/>
      <c r="Z29" s="8"/>
    </row>
    <row r="30" spans="1:26" ht="31.5" customHeight="1">
      <c r="A30" s="198" t="s">
        <v>507</v>
      </c>
      <c r="B30" s="197"/>
      <c r="C30" s="197"/>
      <c r="D30" s="197"/>
      <c r="E30" s="8"/>
      <c r="F30" s="8"/>
      <c r="G30" s="8"/>
      <c r="H30" s="8"/>
      <c r="I30" s="8"/>
      <c r="J30" s="8"/>
      <c r="K30" s="8"/>
      <c r="L30" s="8"/>
      <c r="M30" s="8"/>
      <c r="N30" s="8"/>
      <c r="O30" s="8"/>
      <c r="P30" s="8"/>
      <c r="Q30" s="8"/>
      <c r="R30" s="8"/>
      <c r="S30" s="8"/>
      <c r="T30" s="8"/>
      <c r="U30" s="8"/>
      <c r="V30" s="8"/>
      <c r="W30" s="8"/>
      <c r="X30" s="8"/>
      <c r="Y30" s="8"/>
      <c r="Z30" s="8"/>
    </row>
    <row r="31" spans="1:26" ht="15.75" customHeight="1" thickBot="1">
      <c r="A31" s="21"/>
      <c r="B31" s="21"/>
      <c r="C31" s="21"/>
      <c r="D31" s="21"/>
      <c r="E31" s="8"/>
      <c r="F31" s="8"/>
      <c r="G31" s="8"/>
      <c r="H31" s="8"/>
      <c r="I31" s="8"/>
      <c r="J31" s="8"/>
      <c r="K31" s="8"/>
      <c r="L31" s="8"/>
      <c r="M31" s="8"/>
      <c r="N31" s="8"/>
      <c r="O31" s="8"/>
      <c r="P31" s="8"/>
      <c r="Q31" s="8"/>
      <c r="R31" s="8"/>
      <c r="S31" s="8"/>
      <c r="T31" s="8"/>
      <c r="U31" s="8"/>
      <c r="V31" s="8"/>
      <c r="W31" s="8"/>
      <c r="X31" s="8"/>
      <c r="Y31" s="8"/>
      <c r="Z31" s="8"/>
    </row>
    <row r="32" spans="1:26" ht="15.75" customHeight="1" thickBot="1">
      <c r="A32" s="271" t="s">
        <v>1393</v>
      </c>
      <c r="B32" s="272" t="s">
        <v>984</v>
      </c>
      <c r="C32" s="272"/>
      <c r="D32" s="8"/>
      <c r="E32" s="8"/>
      <c r="F32" s="8"/>
      <c r="G32" s="8"/>
      <c r="H32" s="8"/>
      <c r="I32" s="8"/>
      <c r="J32" s="8"/>
      <c r="K32" s="8"/>
      <c r="L32" s="8"/>
      <c r="M32" s="8"/>
      <c r="N32" s="8"/>
      <c r="O32" s="8"/>
      <c r="P32" s="8"/>
      <c r="Q32" s="8"/>
      <c r="R32" s="8"/>
      <c r="S32" s="8"/>
      <c r="T32" s="8"/>
      <c r="U32" s="8"/>
      <c r="V32" s="8"/>
      <c r="W32" s="8"/>
      <c r="X32" s="8"/>
      <c r="Y32" s="8"/>
      <c r="Z32" s="8"/>
    </row>
    <row r="33" spans="1:26" ht="15.75" customHeight="1" thickBot="1">
      <c r="A33" s="275"/>
      <c r="B33" s="272" t="s">
        <v>989</v>
      </c>
      <c r="C33" s="272"/>
      <c r="D33" s="8"/>
      <c r="E33" s="8"/>
      <c r="F33" s="8"/>
      <c r="G33" s="8"/>
      <c r="H33" s="8"/>
      <c r="I33" s="8"/>
      <c r="J33" s="8"/>
      <c r="K33" s="8"/>
      <c r="L33" s="8"/>
      <c r="M33" s="8"/>
      <c r="N33" s="8"/>
      <c r="O33" s="8"/>
      <c r="P33" s="8"/>
      <c r="Q33" s="8"/>
      <c r="R33" s="8"/>
      <c r="S33" s="8"/>
      <c r="T33" s="8"/>
      <c r="U33" s="8"/>
      <c r="V33" s="8"/>
      <c r="W33" s="8"/>
      <c r="X33" s="8"/>
      <c r="Y33" s="8"/>
      <c r="Z33" s="8"/>
    </row>
    <row r="34" spans="1:26" ht="15.75" customHeight="1" thickBot="1">
      <c r="A34" s="273" t="s">
        <v>1393</v>
      </c>
      <c r="B34" s="272" t="s">
        <v>994</v>
      </c>
      <c r="C34" s="272"/>
      <c r="D34" s="8"/>
      <c r="E34" s="8"/>
      <c r="F34" s="8"/>
      <c r="G34" s="8"/>
      <c r="H34" s="8"/>
      <c r="I34" s="8"/>
      <c r="J34" s="8"/>
      <c r="K34" s="8"/>
      <c r="L34" s="8"/>
      <c r="M34" s="8"/>
      <c r="N34" s="8"/>
      <c r="O34" s="8"/>
      <c r="P34" s="8"/>
      <c r="Q34" s="8"/>
      <c r="R34" s="8"/>
      <c r="S34" s="8"/>
      <c r="T34" s="8"/>
      <c r="U34" s="8"/>
      <c r="V34" s="8"/>
      <c r="W34" s="8"/>
      <c r="X34" s="8"/>
      <c r="Y34" s="8"/>
      <c r="Z34" s="8"/>
    </row>
    <row r="35" spans="1:26" ht="15.75" customHeight="1" thickBot="1">
      <c r="A35" s="273" t="s">
        <v>1393</v>
      </c>
      <c r="B35" s="272" t="s">
        <v>998</v>
      </c>
      <c r="C35" s="272"/>
      <c r="D35" s="8"/>
      <c r="E35" s="8"/>
      <c r="F35" s="8"/>
      <c r="G35" s="8"/>
      <c r="H35" s="8"/>
      <c r="I35" s="8"/>
      <c r="J35" s="8"/>
      <c r="K35" s="8"/>
      <c r="L35" s="8"/>
      <c r="M35" s="8"/>
      <c r="N35" s="8"/>
      <c r="O35" s="8"/>
      <c r="P35" s="8"/>
      <c r="Q35" s="8"/>
      <c r="R35" s="8"/>
      <c r="S35" s="8"/>
      <c r="T35" s="8"/>
      <c r="U35" s="8"/>
      <c r="V35" s="8"/>
      <c r="W35" s="8"/>
      <c r="X35" s="8"/>
      <c r="Y35" s="8"/>
      <c r="Z35" s="8"/>
    </row>
    <row r="36" spans="1:26" ht="15.75" customHeight="1" thickBot="1">
      <c r="A36" s="273" t="s">
        <v>1393</v>
      </c>
      <c r="B36" s="272" t="s">
        <v>232</v>
      </c>
      <c r="C36" s="272"/>
      <c r="D36" s="8"/>
      <c r="E36" s="8"/>
      <c r="F36" s="8"/>
      <c r="G36" s="8"/>
      <c r="H36" s="8"/>
      <c r="I36" s="8"/>
      <c r="J36" s="8"/>
      <c r="K36" s="8"/>
      <c r="L36" s="8"/>
      <c r="M36" s="8"/>
      <c r="N36" s="8"/>
      <c r="O36" s="8"/>
      <c r="P36" s="8"/>
      <c r="Q36" s="8"/>
      <c r="R36" s="8"/>
      <c r="S36" s="8"/>
      <c r="T36" s="8"/>
      <c r="U36" s="8"/>
      <c r="V36" s="8"/>
      <c r="W36" s="8"/>
      <c r="X36" s="8"/>
      <c r="Y36" s="8"/>
      <c r="Z36" s="8"/>
    </row>
    <row r="37" spans="1:26" ht="15.75" customHeight="1" thickBot="1">
      <c r="A37" s="273" t="s">
        <v>1393</v>
      </c>
      <c r="B37" s="272" t="s">
        <v>1025</v>
      </c>
      <c r="C37" s="272"/>
      <c r="D37" s="8"/>
      <c r="E37" s="8"/>
      <c r="F37" s="8"/>
      <c r="G37" s="8"/>
      <c r="H37" s="8"/>
      <c r="I37" s="8"/>
      <c r="J37" s="8"/>
      <c r="K37" s="8"/>
      <c r="L37" s="8"/>
      <c r="M37" s="8"/>
      <c r="N37" s="8"/>
      <c r="O37" s="8"/>
      <c r="P37" s="8"/>
      <c r="Q37" s="8"/>
      <c r="R37" s="8"/>
      <c r="S37" s="8"/>
      <c r="T37" s="8"/>
      <c r="U37" s="8"/>
      <c r="V37" s="8"/>
      <c r="W37" s="8"/>
      <c r="X37" s="8"/>
      <c r="Y37" s="8"/>
      <c r="Z37" s="8"/>
    </row>
    <row r="38" spans="1:26" ht="15.75" customHeight="1" thickBot="1">
      <c r="A38" s="273" t="s">
        <v>1393</v>
      </c>
      <c r="B38" s="272" t="s">
        <v>1007</v>
      </c>
      <c r="C38" s="272"/>
      <c r="D38" s="8"/>
      <c r="E38" s="8"/>
      <c r="F38" s="8"/>
      <c r="G38" s="8"/>
      <c r="H38" s="8"/>
      <c r="I38" s="8"/>
      <c r="J38" s="8"/>
      <c r="K38" s="8"/>
      <c r="L38" s="8"/>
      <c r="M38" s="8"/>
      <c r="N38" s="8"/>
      <c r="O38" s="8"/>
      <c r="P38" s="8"/>
      <c r="Q38" s="8"/>
      <c r="R38" s="8"/>
      <c r="S38" s="8"/>
      <c r="T38" s="8"/>
      <c r="U38" s="8"/>
      <c r="V38" s="8"/>
      <c r="W38" s="8"/>
      <c r="X38" s="8"/>
      <c r="Y38" s="8"/>
      <c r="Z38" s="8"/>
    </row>
    <row r="39" spans="1:26" ht="15.75" customHeight="1" thickBot="1">
      <c r="A39" s="273" t="s">
        <v>1393</v>
      </c>
      <c r="B39" s="272" t="s">
        <v>1012</v>
      </c>
      <c r="C39" s="272"/>
      <c r="D39" s="8"/>
      <c r="E39" s="8"/>
      <c r="F39" s="8"/>
      <c r="G39" s="8"/>
      <c r="H39" s="8"/>
      <c r="I39" s="8"/>
      <c r="J39" s="8"/>
      <c r="K39" s="8"/>
      <c r="L39" s="8"/>
      <c r="M39" s="8"/>
      <c r="N39" s="8"/>
      <c r="O39" s="8"/>
      <c r="P39" s="8"/>
      <c r="Q39" s="8"/>
      <c r="R39" s="8"/>
      <c r="S39" s="8"/>
      <c r="T39" s="8"/>
      <c r="U39" s="8"/>
      <c r="V39" s="8"/>
      <c r="W39" s="8"/>
      <c r="X39" s="8"/>
      <c r="Y39" s="8"/>
      <c r="Z39" s="8"/>
    </row>
    <row r="40" spans="1:26" ht="15.75" customHeight="1" thickBot="1">
      <c r="A40" s="273" t="s">
        <v>1393</v>
      </c>
      <c r="B40" s="272" t="s">
        <v>227</v>
      </c>
      <c r="C40" s="272"/>
      <c r="D40" s="8"/>
      <c r="E40" s="8"/>
      <c r="F40" s="8"/>
      <c r="G40" s="8"/>
      <c r="H40" s="8"/>
      <c r="I40" s="8"/>
      <c r="J40" s="8"/>
      <c r="K40" s="8"/>
      <c r="L40" s="8"/>
      <c r="M40" s="8"/>
      <c r="N40" s="8"/>
      <c r="O40" s="8"/>
      <c r="P40" s="8"/>
      <c r="Q40" s="8"/>
      <c r="R40" s="8"/>
      <c r="S40" s="8"/>
      <c r="T40" s="8"/>
      <c r="U40" s="8"/>
      <c r="V40" s="8"/>
      <c r="W40" s="8"/>
      <c r="X40" s="8"/>
      <c r="Y40" s="8"/>
      <c r="Z40" s="8"/>
    </row>
    <row r="41" spans="1:26" ht="15.75" customHeight="1" thickBot="1">
      <c r="A41" s="273" t="s">
        <v>1393</v>
      </c>
      <c r="B41" s="272" t="s">
        <v>1020</v>
      </c>
      <c r="C41" s="272"/>
      <c r="D41" s="8"/>
      <c r="E41" s="8"/>
      <c r="F41" s="8"/>
      <c r="G41" s="8"/>
      <c r="H41" s="8"/>
      <c r="I41" s="8"/>
      <c r="J41" s="8"/>
      <c r="K41" s="8"/>
      <c r="L41" s="8"/>
      <c r="M41" s="8"/>
      <c r="N41" s="8"/>
      <c r="O41" s="8"/>
      <c r="P41" s="8"/>
      <c r="Q41" s="8"/>
      <c r="R41" s="8"/>
      <c r="S41" s="8"/>
      <c r="T41" s="8"/>
      <c r="U41" s="8"/>
      <c r="V41" s="8"/>
      <c r="W41" s="8"/>
      <c r="X41" s="8"/>
      <c r="Y41" s="8"/>
      <c r="Z41" s="8"/>
    </row>
    <row r="42" spans="1:26" ht="15.75" customHeight="1" thickBot="1">
      <c r="A42" s="273" t="s">
        <v>1393</v>
      </c>
      <c r="B42" s="272" t="s">
        <v>1399</v>
      </c>
      <c r="C42" s="272"/>
      <c r="D42" s="8"/>
      <c r="E42" s="8"/>
      <c r="F42" s="8"/>
      <c r="G42" s="8"/>
      <c r="H42" s="8"/>
      <c r="I42" s="8"/>
      <c r="J42" s="8"/>
      <c r="K42" s="8"/>
      <c r="L42" s="8"/>
      <c r="M42" s="8"/>
      <c r="N42" s="8"/>
      <c r="O42" s="8"/>
      <c r="P42" s="8"/>
      <c r="Q42" s="8"/>
      <c r="R42" s="8"/>
      <c r="S42" s="8"/>
      <c r="T42" s="8"/>
      <c r="U42" s="8"/>
      <c r="V42" s="8"/>
      <c r="W42" s="8"/>
      <c r="X42" s="8"/>
      <c r="Y42" s="8"/>
      <c r="Z42" s="8"/>
    </row>
    <row r="43" spans="1:26" ht="15.75" customHeight="1" thickBot="1">
      <c r="A43" s="273" t="s">
        <v>1393</v>
      </c>
      <c r="B43" s="272" t="s">
        <v>1400</v>
      </c>
      <c r="C43" s="272"/>
      <c r="D43" s="8"/>
      <c r="E43" s="8"/>
      <c r="F43" s="8"/>
      <c r="G43" s="8"/>
      <c r="H43" s="8"/>
      <c r="I43" s="8"/>
      <c r="J43" s="8"/>
      <c r="K43" s="8"/>
      <c r="L43" s="8"/>
      <c r="M43" s="8"/>
      <c r="N43" s="8"/>
      <c r="O43" s="8"/>
      <c r="P43" s="8"/>
      <c r="Q43" s="8"/>
      <c r="R43" s="8"/>
      <c r="S43" s="8"/>
      <c r="T43" s="8"/>
      <c r="U43" s="8"/>
      <c r="V43" s="8"/>
      <c r="W43" s="8"/>
      <c r="X43" s="8"/>
      <c r="Y43" s="8"/>
      <c r="Z43" s="8"/>
    </row>
    <row r="44" spans="1:26" ht="15.75" customHeight="1" thickBot="1">
      <c r="A44" s="275"/>
      <c r="B44" s="272" t="s">
        <v>1401</v>
      </c>
      <c r="C44" s="272"/>
      <c r="D44" s="24"/>
      <c r="E44" s="8"/>
      <c r="F44" s="8"/>
      <c r="G44" s="8"/>
      <c r="H44" s="8"/>
      <c r="I44" s="8"/>
      <c r="J44" s="8"/>
      <c r="K44" s="8"/>
      <c r="L44" s="8"/>
      <c r="M44" s="8"/>
      <c r="N44" s="8"/>
      <c r="O44" s="8"/>
      <c r="P44" s="8"/>
      <c r="Q44" s="8"/>
      <c r="R44" s="8"/>
      <c r="S44" s="8"/>
      <c r="T44" s="8"/>
      <c r="U44" s="8"/>
      <c r="V44" s="8"/>
      <c r="W44" s="8"/>
      <c r="X44" s="8"/>
      <c r="Y44" s="8"/>
      <c r="Z44" s="8"/>
    </row>
    <row r="45" spans="1:26" ht="15.75" customHeight="1">
      <c r="A45" s="8"/>
      <c r="B45" s="8"/>
      <c r="C45" s="8"/>
      <c r="D45" s="8"/>
      <c r="E45" s="8"/>
      <c r="F45" s="8"/>
      <c r="G45" s="8"/>
      <c r="H45" s="8"/>
      <c r="I45" s="8"/>
      <c r="J45" s="8"/>
      <c r="K45" s="8"/>
      <c r="L45" s="8"/>
      <c r="M45" s="8"/>
      <c r="N45" s="8"/>
      <c r="O45" s="8"/>
      <c r="P45" s="8"/>
      <c r="Q45" s="8"/>
      <c r="R45" s="8"/>
      <c r="S45" s="8"/>
      <c r="T45" s="8"/>
      <c r="U45" s="8"/>
      <c r="V45" s="8"/>
      <c r="W45" s="8"/>
      <c r="X45" s="8"/>
      <c r="Y45" s="8"/>
      <c r="Z45" s="8"/>
    </row>
    <row r="46" spans="1:26" ht="15.75" customHeight="1">
      <c r="A46" s="8"/>
      <c r="B46" s="8"/>
      <c r="C46" s="8"/>
      <c r="D46" s="8"/>
      <c r="E46" s="8"/>
      <c r="F46" s="8"/>
      <c r="G46" s="8"/>
      <c r="H46" s="8"/>
      <c r="I46" s="8"/>
      <c r="J46" s="8"/>
      <c r="K46" s="8"/>
      <c r="L46" s="8"/>
      <c r="M46" s="8"/>
      <c r="N46" s="8"/>
      <c r="O46" s="8"/>
      <c r="P46" s="8"/>
      <c r="Q46" s="8"/>
      <c r="R46" s="8"/>
      <c r="S46" s="8"/>
      <c r="T46" s="8"/>
      <c r="U46" s="8"/>
      <c r="V46" s="8"/>
      <c r="W46" s="8"/>
      <c r="X46" s="8"/>
      <c r="Y46" s="8"/>
      <c r="Z46" s="8"/>
    </row>
    <row r="47" spans="1:26" ht="15.75" customHeight="1">
      <c r="A47" s="8"/>
      <c r="B47" s="8"/>
      <c r="C47" s="8"/>
      <c r="D47" s="8"/>
      <c r="E47" s="8"/>
      <c r="F47" s="8"/>
      <c r="G47" s="8"/>
      <c r="H47" s="8"/>
      <c r="I47" s="8"/>
      <c r="J47" s="8"/>
      <c r="K47" s="8"/>
      <c r="L47" s="8"/>
      <c r="M47" s="8"/>
      <c r="N47" s="8"/>
      <c r="O47" s="8"/>
      <c r="P47" s="8"/>
      <c r="Q47" s="8"/>
      <c r="R47" s="8"/>
      <c r="S47" s="8"/>
      <c r="T47" s="8"/>
      <c r="U47" s="8"/>
      <c r="V47" s="8"/>
      <c r="W47" s="8"/>
      <c r="X47" s="8"/>
      <c r="Y47" s="8"/>
      <c r="Z47" s="8"/>
    </row>
    <row r="48" spans="1:26" ht="15.75" customHeight="1">
      <c r="A48" s="8"/>
      <c r="B48" s="8"/>
      <c r="C48" s="8"/>
      <c r="D48" s="8"/>
      <c r="E48" s="8"/>
      <c r="F48" s="8"/>
      <c r="G48" s="8"/>
      <c r="H48" s="8"/>
      <c r="I48" s="8"/>
      <c r="J48" s="8"/>
      <c r="K48" s="8"/>
      <c r="L48" s="8"/>
      <c r="M48" s="8"/>
      <c r="N48" s="8"/>
      <c r="O48" s="8"/>
      <c r="P48" s="8"/>
      <c r="Q48" s="8"/>
      <c r="R48" s="8"/>
      <c r="S48" s="8"/>
      <c r="T48" s="8"/>
      <c r="U48" s="8"/>
      <c r="V48" s="8"/>
      <c r="W48" s="8"/>
      <c r="X48" s="8"/>
      <c r="Y48" s="8"/>
      <c r="Z48" s="8"/>
    </row>
    <row r="49" spans="1:26" ht="15.75" customHeight="1">
      <c r="A49" s="204" t="s">
        <v>508</v>
      </c>
      <c r="B49" s="200"/>
      <c r="C49" s="200"/>
      <c r="D49" s="201"/>
      <c r="E49" s="8"/>
      <c r="F49" s="8"/>
      <c r="G49" s="8"/>
      <c r="H49" s="8"/>
      <c r="I49" s="8"/>
      <c r="J49" s="8"/>
      <c r="K49" s="8"/>
      <c r="L49" s="8"/>
      <c r="M49" s="8"/>
      <c r="N49" s="8"/>
      <c r="O49" s="8"/>
      <c r="P49" s="8"/>
      <c r="Q49" s="8"/>
      <c r="R49" s="8"/>
      <c r="S49" s="8"/>
      <c r="T49" s="8"/>
      <c r="U49" s="8"/>
      <c r="V49" s="8"/>
      <c r="W49" s="8"/>
      <c r="X49" s="8"/>
      <c r="Y49" s="8"/>
      <c r="Z49" s="8"/>
    </row>
    <row r="50" spans="1:26" ht="15.75" customHeight="1">
      <c r="A50" s="8"/>
      <c r="B50" s="8"/>
      <c r="C50" s="8"/>
      <c r="D50" s="8"/>
      <c r="E50" s="8"/>
      <c r="F50" s="8"/>
      <c r="G50" s="8"/>
      <c r="H50" s="8"/>
      <c r="I50" s="8"/>
      <c r="J50" s="8"/>
      <c r="K50" s="8"/>
      <c r="L50" s="8"/>
      <c r="M50" s="8"/>
      <c r="N50" s="8"/>
      <c r="O50" s="8"/>
      <c r="P50" s="8"/>
      <c r="Q50" s="8"/>
      <c r="R50" s="8"/>
      <c r="S50" s="8"/>
      <c r="T50" s="8"/>
      <c r="U50" s="8"/>
      <c r="V50" s="8"/>
      <c r="W50" s="8"/>
      <c r="X50" s="8"/>
      <c r="Y50" s="8"/>
      <c r="Z50" s="8"/>
    </row>
    <row r="51" spans="1:26" ht="15.75" customHeight="1">
      <c r="A51" s="8"/>
      <c r="B51" s="8"/>
      <c r="C51" s="8"/>
      <c r="D51" s="8"/>
      <c r="E51" s="8"/>
      <c r="F51" s="8"/>
      <c r="G51" s="8"/>
      <c r="H51" s="8"/>
      <c r="I51" s="8"/>
      <c r="J51" s="8"/>
      <c r="K51" s="8"/>
      <c r="L51" s="8"/>
      <c r="M51" s="8"/>
      <c r="N51" s="8"/>
      <c r="O51" s="8"/>
      <c r="P51" s="8"/>
      <c r="Q51" s="8"/>
      <c r="R51" s="8"/>
      <c r="S51" s="8"/>
      <c r="T51" s="8"/>
      <c r="U51" s="8"/>
      <c r="V51" s="8"/>
      <c r="W51" s="8"/>
      <c r="X51" s="8"/>
      <c r="Y51" s="8"/>
      <c r="Z51" s="8"/>
    </row>
    <row r="52" spans="1:26" ht="15.75" customHeight="1">
      <c r="A52" s="8"/>
      <c r="B52" s="8"/>
      <c r="C52" s="8"/>
      <c r="D52" s="8"/>
      <c r="E52" s="8"/>
      <c r="F52" s="8"/>
      <c r="G52" s="8"/>
      <c r="H52" s="8"/>
      <c r="I52" s="8"/>
      <c r="J52" s="8"/>
      <c r="K52" s="8"/>
      <c r="L52" s="8"/>
      <c r="M52" s="8"/>
      <c r="N52" s="8"/>
      <c r="O52" s="8"/>
      <c r="P52" s="8"/>
      <c r="Q52" s="8"/>
      <c r="R52" s="8"/>
      <c r="S52" s="8"/>
      <c r="T52" s="8"/>
      <c r="U52" s="8"/>
      <c r="V52" s="8"/>
      <c r="W52" s="8"/>
      <c r="X52" s="8"/>
      <c r="Y52" s="8"/>
      <c r="Z52" s="8"/>
    </row>
    <row r="53" spans="1:26" ht="15.75" customHeight="1">
      <c r="A53" s="8"/>
      <c r="B53" s="8"/>
      <c r="C53" s="8"/>
      <c r="D53" s="8"/>
      <c r="E53" s="8"/>
      <c r="F53" s="8"/>
      <c r="G53" s="8"/>
      <c r="H53" s="8"/>
      <c r="I53" s="8"/>
      <c r="J53" s="8"/>
      <c r="K53" s="8"/>
      <c r="L53" s="8"/>
      <c r="M53" s="8"/>
      <c r="N53" s="8"/>
      <c r="O53" s="8"/>
      <c r="P53" s="8"/>
      <c r="Q53" s="8"/>
      <c r="R53" s="8"/>
      <c r="S53" s="8"/>
      <c r="T53" s="8"/>
      <c r="U53" s="8"/>
      <c r="V53" s="8"/>
      <c r="W53" s="8"/>
      <c r="X53" s="8"/>
      <c r="Y53" s="8"/>
      <c r="Z53" s="8"/>
    </row>
    <row r="54" spans="1:26" ht="15.75" customHeight="1">
      <c r="A54" s="8"/>
      <c r="B54" s="8"/>
      <c r="C54" s="8"/>
      <c r="D54" s="8"/>
      <c r="E54" s="8"/>
      <c r="F54" s="8"/>
      <c r="G54" s="8"/>
      <c r="H54" s="8"/>
      <c r="I54" s="8"/>
      <c r="J54" s="8"/>
      <c r="K54" s="8"/>
      <c r="L54" s="8"/>
      <c r="M54" s="8"/>
      <c r="N54" s="8"/>
      <c r="O54" s="8"/>
      <c r="P54" s="8"/>
      <c r="Q54" s="8"/>
      <c r="R54" s="8"/>
      <c r="S54" s="8"/>
      <c r="T54" s="8"/>
      <c r="U54" s="8"/>
      <c r="V54" s="8"/>
      <c r="W54" s="8"/>
      <c r="X54" s="8"/>
      <c r="Y54" s="8"/>
      <c r="Z54" s="8"/>
    </row>
    <row r="55" spans="1:26" ht="15.75" customHeight="1">
      <c r="A55" s="8"/>
      <c r="B55" s="8"/>
      <c r="C55" s="8"/>
      <c r="D55" s="8"/>
      <c r="E55" s="8"/>
      <c r="F55" s="8"/>
      <c r="G55" s="8"/>
      <c r="H55" s="8"/>
      <c r="I55" s="8"/>
      <c r="J55" s="8"/>
      <c r="K55" s="8"/>
      <c r="L55" s="8"/>
      <c r="M55" s="8"/>
      <c r="N55" s="8"/>
      <c r="O55" s="8"/>
      <c r="P55" s="8"/>
      <c r="Q55" s="8"/>
      <c r="R55" s="8"/>
      <c r="S55" s="8"/>
      <c r="T55" s="8"/>
      <c r="U55" s="8"/>
      <c r="V55" s="8"/>
      <c r="W55" s="8"/>
      <c r="X55" s="8"/>
      <c r="Y55" s="8"/>
      <c r="Z55" s="8"/>
    </row>
    <row r="56" spans="1:26" ht="15.75" customHeight="1">
      <c r="A56" s="8"/>
      <c r="B56" s="8"/>
      <c r="C56" s="8"/>
      <c r="D56" s="8"/>
      <c r="E56" s="8"/>
      <c r="F56" s="8"/>
      <c r="G56" s="8"/>
      <c r="H56" s="8"/>
      <c r="I56" s="8"/>
      <c r="J56" s="8"/>
      <c r="K56" s="8"/>
      <c r="L56" s="8"/>
      <c r="M56" s="8"/>
      <c r="N56" s="8"/>
      <c r="O56" s="8"/>
      <c r="P56" s="8"/>
      <c r="Q56" s="8"/>
      <c r="R56" s="8"/>
      <c r="S56" s="8"/>
      <c r="T56" s="8"/>
      <c r="U56" s="8"/>
      <c r="V56" s="8"/>
      <c r="W56" s="8"/>
      <c r="X56" s="8"/>
      <c r="Y56" s="8"/>
      <c r="Z56" s="8"/>
    </row>
    <row r="57" spans="1:26" ht="15.75" customHeight="1">
      <c r="A57" s="8"/>
      <c r="B57" s="8"/>
      <c r="C57" s="8"/>
      <c r="D57" s="8"/>
      <c r="E57" s="8"/>
      <c r="F57" s="8"/>
      <c r="G57" s="8"/>
      <c r="H57" s="8"/>
      <c r="I57" s="8"/>
      <c r="J57" s="8"/>
      <c r="K57" s="8"/>
      <c r="L57" s="8"/>
      <c r="M57" s="8"/>
      <c r="N57" s="8"/>
      <c r="O57" s="8"/>
      <c r="P57" s="8"/>
      <c r="Q57" s="8"/>
      <c r="R57" s="8"/>
      <c r="S57" s="8"/>
      <c r="T57" s="8"/>
      <c r="U57" s="8"/>
      <c r="V57" s="8"/>
      <c r="W57" s="8"/>
      <c r="X57" s="8"/>
      <c r="Y57" s="8"/>
      <c r="Z57" s="8"/>
    </row>
    <row r="58" spans="1:26" ht="15.75" customHeight="1">
      <c r="A58" s="8"/>
      <c r="B58" s="8"/>
      <c r="C58" s="8"/>
      <c r="D58" s="8"/>
      <c r="E58" s="8"/>
      <c r="F58" s="8"/>
      <c r="G58" s="8"/>
      <c r="H58" s="8"/>
      <c r="I58" s="8"/>
      <c r="J58" s="8"/>
      <c r="K58" s="8"/>
      <c r="L58" s="8"/>
      <c r="M58" s="8"/>
      <c r="N58" s="8"/>
      <c r="O58" s="8"/>
      <c r="P58" s="8"/>
      <c r="Q58" s="8"/>
      <c r="R58" s="8"/>
      <c r="S58" s="8"/>
      <c r="T58" s="8"/>
      <c r="U58" s="8"/>
      <c r="V58" s="8"/>
      <c r="W58" s="8"/>
      <c r="X58" s="8"/>
      <c r="Y58" s="8"/>
      <c r="Z58" s="8"/>
    </row>
    <row r="59" spans="1:26" ht="15.75" customHeight="1">
      <c r="A59" s="8"/>
      <c r="B59" s="8"/>
      <c r="C59" s="8"/>
      <c r="D59" s="8"/>
      <c r="E59" s="8"/>
      <c r="F59" s="8"/>
      <c r="G59" s="8"/>
      <c r="H59" s="8"/>
      <c r="I59" s="8"/>
      <c r="J59" s="8"/>
      <c r="K59" s="8"/>
      <c r="L59" s="8"/>
      <c r="M59" s="8"/>
      <c r="N59" s="8"/>
      <c r="O59" s="8"/>
      <c r="P59" s="8"/>
      <c r="Q59" s="8"/>
      <c r="R59" s="8"/>
      <c r="S59" s="8"/>
      <c r="T59" s="8"/>
      <c r="U59" s="8"/>
      <c r="V59" s="8"/>
      <c r="W59" s="8"/>
      <c r="X59" s="8"/>
      <c r="Y59" s="8"/>
      <c r="Z59" s="8"/>
    </row>
    <row r="60" spans="1:26" ht="15.75" customHeight="1">
      <c r="A60" s="8"/>
      <c r="B60" s="8"/>
      <c r="C60" s="8"/>
      <c r="D60" s="8"/>
      <c r="E60" s="8"/>
      <c r="F60" s="8"/>
      <c r="G60" s="8"/>
      <c r="H60" s="8"/>
      <c r="I60" s="8"/>
      <c r="J60" s="8"/>
      <c r="K60" s="8"/>
      <c r="L60" s="8"/>
      <c r="M60" s="8"/>
      <c r="N60" s="8"/>
      <c r="O60" s="8"/>
      <c r="P60" s="8"/>
      <c r="Q60" s="8"/>
      <c r="R60" s="8"/>
      <c r="S60" s="8"/>
      <c r="T60" s="8"/>
      <c r="U60" s="8"/>
      <c r="V60" s="8"/>
      <c r="W60" s="8"/>
      <c r="X60" s="8"/>
      <c r="Y60" s="8"/>
      <c r="Z60" s="8"/>
    </row>
    <row r="61" spans="1:26" ht="15.75" customHeight="1">
      <c r="A61" s="8"/>
      <c r="B61" s="8"/>
      <c r="C61" s="8"/>
      <c r="D61" s="8"/>
      <c r="E61" s="8"/>
      <c r="F61" s="8"/>
      <c r="G61" s="8"/>
      <c r="H61" s="8"/>
      <c r="I61" s="8"/>
      <c r="J61" s="8"/>
      <c r="K61" s="8"/>
      <c r="L61" s="8"/>
      <c r="M61" s="8"/>
      <c r="N61" s="8"/>
      <c r="O61" s="8"/>
      <c r="P61" s="8"/>
      <c r="Q61" s="8"/>
      <c r="R61" s="8"/>
      <c r="S61" s="8"/>
      <c r="T61" s="8"/>
      <c r="U61" s="8"/>
      <c r="V61" s="8"/>
      <c r="W61" s="8"/>
      <c r="X61" s="8"/>
      <c r="Y61" s="8"/>
      <c r="Z61" s="8"/>
    </row>
    <row r="62" spans="1:26" ht="15.75" customHeight="1">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ht="15.75" customHeight="1">
      <c r="A63" s="8"/>
      <c r="B63" s="8"/>
      <c r="C63" s="8"/>
      <c r="D63" s="8"/>
      <c r="E63" s="8"/>
      <c r="F63" s="8"/>
      <c r="G63" s="8"/>
      <c r="H63" s="8"/>
      <c r="I63" s="8"/>
      <c r="J63" s="8"/>
      <c r="K63" s="8"/>
      <c r="L63" s="8"/>
      <c r="M63" s="8"/>
      <c r="N63" s="8"/>
      <c r="O63" s="8"/>
      <c r="P63" s="8"/>
      <c r="Q63" s="8"/>
      <c r="R63" s="8"/>
      <c r="S63" s="8"/>
      <c r="T63" s="8"/>
      <c r="U63" s="8"/>
      <c r="V63" s="8"/>
      <c r="W63" s="8"/>
      <c r="X63" s="8"/>
      <c r="Y63" s="8"/>
      <c r="Z63" s="8"/>
    </row>
    <row r="64" spans="1:26" ht="15.75" customHeight="1">
      <c r="A64" s="8"/>
      <c r="B64" s="8"/>
      <c r="C64" s="8"/>
      <c r="D64" s="8"/>
      <c r="E64" s="8"/>
      <c r="F64" s="8"/>
      <c r="G64" s="8"/>
      <c r="H64" s="8"/>
      <c r="I64" s="8"/>
      <c r="J64" s="8"/>
      <c r="K64" s="8"/>
      <c r="L64" s="8"/>
      <c r="M64" s="8"/>
      <c r="N64" s="8"/>
      <c r="O64" s="8"/>
      <c r="P64" s="8"/>
      <c r="Q64" s="8"/>
      <c r="R64" s="8"/>
      <c r="S64" s="8"/>
      <c r="T64" s="8"/>
      <c r="U64" s="8"/>
      <c r="V64" s="8"/>
      <c r="W64" s="8"/>
      <c r="X64" s="8"/>
      <c r="Y64" s="8"/>
      <c r="Z64" s="8"/>
    </row>
    <row r="65" spans="1:26" ht="15.75" customHeight="1">
      <c r="A65" s="8"/>
      <c r="B65" s="8"/>
      <c r="C65" s="8"/>
      <c r="D65" s="8"/>
      <c r="E65" s="8"/>
      <c r="F65" s="8"/>
      <c r="G65" s="8"/>
      <c r="H65" s="8"/>
      <c r="I65" s="8"/>
      <c r="J65" s="8"/>
      <c r="K65" s="8"/>
      <c r="L65" s="8"/>
      <c r="M65" s="8"/>
      <c r="N65" s="8"/>
      <c r="O65" s="8"/>
      <c r="P65" s="8"/>
      <c r="Q65" s="8"/>
      <c r="R65" s="8"/>
      <c r="S65" s="8"/>
      <c r="T65" s="8"/>
      <c r="U65" s="8"/>
      <c r="V65" s="8"/>
      <c r="W65" s="8"/>
      <c r="X65" s="8"/>
      <c r="Y65" s="8"/>
      <c r="Z65" s="8"/>
    </row>
    <row r="66" spans="1:26" ht="15.75" customHeight="1">
      <c r="A66" s="8"/>
      <c r="B66" s="8"/>
      <c r="C66" s="8"/>
      <c r="D66" s="8"/>
      <c r="E66" s="8"/>
      <c r="F66" s="8"/>
      <c r="G66" s="8"/>
      <c r="H66" s="8"/>
      <c r="I66" s="8"/>
      <c r="J66" s="8"/>
      <c r="K66" s="8"/>
      <c r="L66" s="8"/>
      <c r="M66" s="8"/>
      <c r="N66" s="8"/>
      <c r="O66" s="8"/>
      <c r="P66" s="8"/>
      <c r="Q66" s="8"/>
      <c r="R66" s="8"/>
      <c r="S66" s="8"/>
      <c r="T66" s="8"/>
      <c r="U66" s="8"/>
      <c r="V66" s="8"/>
      <c r="W66" s="8"/>
      <c r="X66" s="8"/>
      <c r="Y66" s="8"/>
      <c r="Z66" s="8"/>
    </row>
    <row r="67" spans="1:26" ht="15.75" customHeight="1">
      <c r="A67" s="8"/>
      <c r="B67" s="8"/>
      <c r="C67" s="8"/>
      <c r="D67" s="8"/>
      <c r="E67" s="8"/>
      <c r="F67" s="8"/>
      <c r="G67" s="8"/>
      <c r="H67" s="8"/>
      <c r="I67" s="8"/>
      <c r="J67" s="8"/>
      <c r="K67" s="8"/>
      <c r="L67" s="8"/>
      <c r="M67" s="8"/>
      <c r="N67" s="8"/>
      <c r="O67" s="8"/>
      <c r="P67" s="8"/>
      <c r="Q67" s="8"/>
      <c r="R67" s="8"/>
      <c r="S67" s="8"/>
      <c r="T67" s="8"/>
      <c r="U67" s="8"/>
      <c r="V67" s="8"/>
      <c r="W67" s="8"/>
      <c r="X67" s="8"/>
      <c r="Y67" s="8"/>
      <c r="Z67" s="8"/>
    </row>
    <row r="68" spans="1:26" ht="15.75" customHeight="1">
      <c r="A68" s="8"/>
      <c r="B68" s="8"/>
      <c r="C68" s="8"/>
      <c r="D68" s="8"/>
      <c r="E68" s="8"/>
      <c r="F68" s="8"/>
      <c r="G68" s="8"/>
      <c r="H68" s="8"/>
      <c r="I68" s="8"/>
      <c r="J68" s="8"/>
      <c r="K68" s="8"/>
      <c r="L68" s="8"/>
      <c r="M68" s="8"/>
      <c r="N68" s="8"/>
      <c r="O68" s="8"/>
      <c r="P68" s="8"/>
      <c r="Q68" s="8"/>
      <c r="R68" s="8"/>
      <c r="S68" s="8"/>
      <c r="T68" s="8"/>
      <c r="U68" s="8"/>
      <c r="V68" s="8"/>
      <c r="W68" s="8"/>
      <c r="X68" s="8"/>
      <c r="Y68" s="8"/>
      <c r="Z68" s="8"/>
    </row>
    <row r="69" spans="1:26" ht="15.75" customHeight="1">
      <c r="A69" s="8"/>
      <c r="B69" s="8"/>
      <c r="C69" s="8"/>
      <c r="D69" s="8"/>
      <c r="E69" s="8"/>
      <c r="F69" s="8"/>
      <c r="G69" s="8"/>
      <c r="H69" s="8"/>
      <c r="I69" s="8"/>
      <c r="J69" s="8"/>
      <c r="K69" s="8"/>
      <c r="L69" s="8"/>
      <c r="M69" s="8"/>
      <c r="N69" s="8"/>
      <c r="O69" s="8"/>
      <c r="P69" s="8"/>
      <c r="Q69" s="8"/>
      <c r="R69" s="8"/>
      <c r="S69" s="8"/>
      <c r="T69" s="8"/>
      <c r="U69" s="8"/>
      <c r="V69" s="8"/>
      <c r="W69" s="8"/>
      <c r="X69" s="8"/>
      <c r="Y69" s="8"/>
      <c r="Z69" s="8"/>
    </row>
    <row r="70" spans="1:26" ht="15.75" customHeight="1">
      <c r="A70" s="8"/>
      <c r="B70" s="8"/>
      <c r="C70" s="8"/>
      <c r="D70" s="8"/>
      <c r="E70" s="8"/>
      <c r="F70" s="8"/>
      <c r="G70" s="8"/>
      <c r="H70" s="8"/>
      <c r="I70" s="8"/>
      <c r="J70" s="8"/>
      <c r="K70" s="8"/>
      <c r="L70" s="8"/>
      <c r="M70" s="8"/>
      <c r="N70" s="8"/>
      <c r="O70" s="8"/>
      <c r="P70" s="8"/>
      <c r="Q70" s="8"/>
      <c r="R70" s="8"/>
      <c r="S70" s="8"/>
      <c r="T70" s="8"/>
      <c r="U70" s="8"/>
      <c r="V70" s="8"/>
      <c r="W70" s="8"/>
      <c r="X70" s="8"/>
      <c r="Y70" s="8"/>
      <c r="Z70" s="8"/>
    </row>
    <row r="71" spans="1:26" ht="15.75" customHeight="1">
      <c r="A71" s="8"/>
      <c r="B71" s="8"/>
      <c r="C71" s="8"/>
      <c r="D71" s="8"/>
      <c r="E71" s="8"/>
      <c r="F71" s="8"/>
      <c r="G71" s="8"/>
      <c r="H71" s="8"/>
      <c r="I71" s="8"/>
      <c r="J71" s="8"/>
      <c r="K71" s="8"/>
      <c r="L71" s="8"/>
      <c r="M71" s="8"/>
      <c r="N71" s="8"/>
      <c r="O71" s="8"/>
      <c r="P71" s="8"/>
      <c r="Q71" s="8"/>
      <c r="R71" s="8"/>
      <c r="S71" s="8"/>
      <c r="T71" s="8"/>
      <c r="U71" s="8"/>
      <c r="V71" s="8"/>
      <c r="W71" s="8"/>
      <c r="X71" s="8"/>
      <c r="Y71" s="8"/>
      <c r="Z71" s="8"/>
    </row>
    <row r="72" spans="1:26" ht="15.75" customHeight="1">
      <c r="A72" s="8"/>
      <c r="B72" s="8"/>
      <c r="C72" s="8"/>
      <c r="D72" s="8"/>
      <c r="E72" s="8"/>
      <c r="F72" s="8"/>
      <c r="G72" s="8"/>
      <c r="H72" s="8"/>
      <c r="I72" s="8"/>
      <c r="J72" s="8"/>
      <c r="K72" s="8"/>
      <c r="L72" s="8"/>
      <c r="M72" s="8"/>
      <c r="N72" s="8"/>
      <c r="O72" s="8"/>
      <c r="P72" s="8"/>
      <c r="Q72" s="8"/>
      <c r="R72" s="8"/>
      <c r="S72" s="8"/>
      <c r="T72" s="8"/>
      <c r="U72" s="8"/>
      <c r="V72" s="8"/>
      <c r="W72" s="8"/>
      <c r="X72" s="8"/>
      <c r="Y72" s="8"/>
      <c r="Z72" s="8"/>
    </row>
    <row r="73" spans="1:26" ht="15.75" customHeight="1">
      <c r="A73" s="8"/>
      <c r="B73" s="8"/>
      <c r="C73" s="8"/>
      <c r="D73" s="8"/>
      <c r="E73" s="8"/>
      <c r="F73" s="8"/>
      <c r="G73" s="8"/>
      <c r="H73" s="8"/>
      <c r="I73" s="8"/>
      <c r="J73" s="8"/>
      <c r="K73" s="8"/>
      <c r="L73" s="8"/>
      <c r="M73" s="8"/>
      <c r="N73" s="8"/>
      <c r="O73" s="8"/>
      <c r="P73" s="8"/>
      <c r="Q73" s="8"/>
      <c r="R73" s="8"/>
      <c r="S73" s="8"/>
      <c r="T73" s="8"/>
      <c r="U73" s="8"/>
      <c r="V73" s="8"/>
      <c r="W73" s="8"/>
      <c r="X73" s="8"/>
      <c r="Y73" s="8"/>
      <c r="Z73" s="8"/>
    </row>
    <row r="74" spans="1:26" ht="15.75" customHeight="1">
      <c r="A74" s="8"/>
      <c r="B74" s="8"/>
      <c r="C74" s="8"/>
      <c r="D74" s="8"/>
      <c r="E74" s="8"/>
      <c r="F74" s="8"/>
      <c r="G74" s="8"/>
      <c r="H74" s="8"/>
      <c r="I74" s="8"/>
      <c r="J74" s="8"/>
      <c r="K74" s="8"/>
      <c r="L74" s="8"/>
      <c r="M74" s="8"/>
      <c r="N74" s="8"/>
      <c r="O74" s="8"/>
      <c r="P74" s="8"/>
      <c r="Q74" s="8"/>
      <c r="R74" s="8"/>
      <c r="S74" s="8"/>
      <c r="T74" s="8"/>
      <c r="U74" s="8"/>
      <c r="V74" s="8"/>
      <c r="W74" s="8"/>
      <c r="X74" s="8"/>
      <c r="Y74" s="8"/>
      <c r="Z74" s="8"/>
    </row>
    <row r="75" spans="1:26" ht="15.75" customHeight="1">
      <c r="A75" s="8"/>
      <c r="B75" s="8"/>
      <c r="C75" s="8"/>
      <c r="D75" s="8"/>
      <c r="E75" s="8"/>
      <c r="F75" s="8"/>
      <c r="G75" s="8"/>
      <c r="H75" s="8"/>
      <c r="I75" s="8"/>
      <c r="J75" s="8"/>
      <c r="K75" s="8"/>
      <c r="L75" s="8"/>
      <c r="M75" s="8"/>
      <c r="N75" s="8"/>
      <c r="O75" s="8"/>
      <c r="P75" s="8"/>
      <c r="Q75" s="8"/>
      <c r="R75" s="8"/>
      <c r="S75" s="8"/>
      <c r="T75" s="8"/>
      <c r="U75" s="8"/>
      <c r="V75" s="8"/>
      <c r="W75" s="8"/>
      <c r="X75" s="8"/>
      <c r="Y75" s="8"/>
      <c r="Z75" s="8"/>
    </row>
    <row r="76" spans="1:26" ht="15.75" customHeight="1">
      <c r="A76" s="8"/>
      <c r="B76" s="8"/>
      <c r="C76" s="8"/>
      <c r="D76" s="8"/>
      <c r="E76" s="8"/>
      <c r="F76" s="8"/>
      <c r="G76" s="8"/>
      <c r="H76" s="8"/>
      <c r="I76" s="8"/>
      <c r="J76" s="8"/>
      <c r="K76" s="8"/>
      <c r="L76" s="8"/>
      <c r="M76" s="8"/>
      <c r="N76" s="8"/>
      <c r="O76" s="8"/>
      <c r="P76" s="8"/>
      <c r="Q76" s="8"/>
      <c r="R76" s="8"/>
      <c r="S76" s="8"/>
      <c r="T76" s="8"/>
      <c r="U76" s="8"/>
      <c r="V76" s="8"/>
      <c r="W76" s="8"/>
      <c r="X76" s="8"/>
      <c r="Y76" s="8"/>
      <c r="Z76" s="8"/>
    </row>
    <row r="77" spans="1:26" ht="15.75" customHeight="1">
      <c r="A77" s="8"/>
      <c r="B77" s="8"/>
      <c r="C77" s="8"/>
      <c r="D77" s="8"/>
      <c r="E77" s="8"/>
      <c r="F77" s="8"/>
      <c r="G77" s="8"/>
      <c r="H77" s="8"/>
      <c r="I77" s="8"/>
      <c r="J77" s="8"/>
      <c r="K77" s="8"/>
      <c r="L77" s="8"/>
      <c r="M77" s="8"/>
      <c r="N77" s="8"/>
      <c r="O77" s="8"/>
      <c r="P77" s="8"/>
      <c r="Q77" s="8"/>
      <c r="R77" s="8"/>
      <c r="S77" s="8"/>
      <c r="T77" s="8"/>
      <c r="U77" s="8"/>
      <c r="V77" s="8"/>
      <c r="W77" s="8"/>
      <c r="X77" s="8"/>
      <c r="Y77" s="8"/>
      <c r="Z77" s="8"/>
    </row>
    <row r="78" spans="1:26" ht="15.75" customHeight="1">
      <c r="A78" s="8"/>
      <c r="B78" s="8"/>
      <c r="C78" s="8"/>
      <c r="D78" s="8"/>
      <c r="E78" s="8"/>
      <c r="F78" s="8"/>
      <c r="G78" s="8"/>
      <c r="H78" s="8"/>
      <c r="I78" s="8"/>
      <c r="J78" s="8"/>
      <c r="K78" s="8"/>
      <c r="L78" s="8"/>
      <c r="M78" s="8"/>
      <c r="N78" s="8"/>
      <c r="O78" s="8"/>
      <c r="P78" s="8"/>
      <c r="Q78" s="8"/>
      <c r="R78" s="8"/>
      <c r="S78" s="8"/>
      <c r="T78" s="8"/>
      <c r="U78" s="8"/>
      <c r="V78" s="8"/>
      <c r="W78" s="8"/>
      <c r="X78" s="8"/>
      <c r="Y78" s="8"/>
      <c r="Z78" s="8"/>
    </row>
    <row r="79" spans="1:26" ht="15.75" customHeight="1">
      <c r="A79" s="8"/>
      <c r="B79" s="8"/>
      <c r="C79" s="8"/>
      <c r="D79" s="8"/>
      <c r="E79" s="8"/>
      <c r="F79" s="8"/>
      <c r="G79" s="8"/>
      <c r="H79" s="8"/>
      <c r="I79" s="8"/>
      <c r="J79" s="8"/>
      <c r="K79" s="8"/>
      <c r="L79" s="8"/>
      <c r="M79" s="8"/>
      <c r="N79" s="8"/>
      <c r="O79" s="8"/>
      <c r="P79" s="8"/>
      <c r="Q79" s="8"/>
      <c r="R79" s="8"/>
      <c r="S79" s="8"/>
      <c r="T79" s="8"/>
      <c r="U79" s="8"/>
      <c r="V79" s="8"/>
      <c r="W79" s="8"/>
      <c r="X79" s="8"/>
      <c r="Y79" s="8"/>
      <c r="Z79" s="8"/>
    </row>
    <row r="80" spans="1:26" ht="15.75" customHeight="1">
      <c r="A80" s="8"/>
      <c r="B80" s="8"/>
      <c r="C80" s="8"/>
      <c r="D80" s="8"/>
      <c r="E80" s="8"/>
      <c r="F80" s="8"/>
      <c r="G80" s="8"/>
      <c r="H80" s="8"/>
      <c r="I80" s="8"/>
      <c r="J80" s="8"/>
      <c r="K80" s="8"/>
      <c r="L80" s="8"/>
      <c r="M80" s="8"/>
      <c r="N80" s="8"/>
      <c r="O80" s="8"/>
      <c r="P80" s="8"/>
      <c r="Q80" s="8"/>
      <c r="R80" s="8"/>
      <c r="S80" s="8"/>
      <c r="T80" s="8"/>
      <c r="U80" s="8"/>
      <c r="V80" s="8"/>
      <c r="W80" s="8"/>
      <c r="X80" s="8"/>
      <c r="Y80" s="8"/>
      <c r="Z80" s="8"/>
    </row>
    <row r="81" spans="1:26" ht="15.75" customHeight="1">
      <c r="A81" s="8"/>
      <c r="B81" s="8"/>
      <c r="C81" s="8"/>
      <c r="D81" s="8"/>
      <c r="E81" s="8"/>
      <c r="F81" s="8"/>
      <c r="G81" s="8"/>
      <c r="H81" s="8"/>
      <c r="I81" s="8"/>
      <c r="J81" s="8"/>
      <c r="K81" s="8"/>
      <c r="L81" s="8"/>
      <c r="M81" s="8"/>
      <c r="N81" s="8"/>
      <c r="O81" s="8"/>
      <c r="P81" s="8"/>
      <c r="Q81" s="8"/>
      <c r="R81" s="8"/>
      <c r="S81" s="8"/>
      <c r="T81" s="8"/>
      <c r="U81" s="8"/>
      <c r="V81" s="8"/>
      <c r="W81" s="8"/>
      <c r="X81" s="8"/>
      <c r="Y81" s="8"/>
      <c r="Z81" s="8"/>
    </row>
    <row r="82" spans="1:26" ht="15.75" customHeight="1">
      <c r="A82" s="8"/>
      <c r="B82" s="8"/>
      <c r="C82" s="8"/>
      <c r="D82" s="8"/>
      <c r="E82" s="8"/>
      <c r="F82" s="8"/>
      <c r="G82" s="8"/>
      <c r="H82" s="8"/>
      <c r="I82" s="8"/>
      <c r="J82" s="8"/>
      <c r="K82" s="8"/>
      <c r="L82" s="8"/>
      <c r="M82" s="8"/>
      <c r="N82" s="8"/>
      <c r="O82" s="8"/>
      <c r="P82" s="8"/>
      <c r="Q82" s="8"/>
      <c r="R82" s="8"/>
      <c r="S82" s="8"/>
      <c r="T82" s="8"/>
      <c r="U82" s="8"/>
      <c r="V82" s="8"/>
      <c r="W82" s="8"/>
      <c r="X82" s="8"/>
      <c r="Y82" s="8"/>
      <c r="Z82" s="8"/>
    </row>
    <row r="83" spans="1:26" ht="15.75" customHeight="1">
      <c r="A83" s="8"/>
      <c r="B83" s="8"/>
      <c r="C83" s="8"/>
      <c r="D83" s="8"/>
      <c r="E83" s="8"/>
      <c r="F83" s="8"/>
      <c r="G83" s="8"/>
      <c r="H83" s="8"/>
      <c r="I83" s="8"/>
      <c r="J83" s="8"/>
      <c r="K83" s="8"/>
      <c r="L83" s="8"/>
      <c r="M83" s="8"/>
      <c r="N83" s="8"/>
      <c r="O83" s="8"/>
      <c r="P83" s="8"/>
      <c r="Q83" s="8"/>
      <c r="R83" s="8"/>
      <c r="S83" s="8"/>
      <c r="T83" s="8"/>
      <c r="U83" s="8"/>
      <c r="V83" s="8"/>
      <c r="W83" s="8"/>
      <c r="X83" s="8"/>
      <c r="Y83" s="8"/>
      <c r="Z83" s="8"/>
    </row>
    <row r="84" spans="1:26" ht="15.75" customHeight="1">
      <c r="A84" s="8"/>
      <c r="B84" s="8"/>
      <c r="C84" s="8"/>
      <c r="D84" s="8"/>
      <c r="E84" s="8"/>
      <c r="F84" s="8"/>
      <c r="G84" s="8"/>
      <c r="H84" s="8"/>
      <c r="I84" s="8"/>
      <c r="J84" s="8"/>
      <c r="K84" s="8"/>
      <c r="L84" s="8"/>
      <c r="M84" s="8"/>
      <c r="N84" s="8"/>
      <c r="O84" s="8"/>
      <c r="P84" s="8"/>
      <c r="Q84" s="8"/>
      <c r="R84" s="8"/>
      <c r="S84" s="8"/>
      <c r="T84" s="8"/>
      <c r="U84" s="8"/>
      <c r="V84" s="8"/>
      <c r="W84" s="8"/>
      <c r="X84" s="8"/>
      <c r="Y84" s="8"/>
      <c r="Z84" s="8"/>
    </row>
    <row r="85" spans="1:26" ht="15.75" customHeight="1">
      <c r="A85" s="8"/>
      <c r="B85" s="8"/>
      <c r="C85" s="8"/>
      <c r="D85" s="8"/>
      <c r="E85" s="8"/>
      <c r="F85" s="8"/>
      <c r="G85" s="8"/>
      <c r="H85" s="8"/>
      <c r="I85" s="8"/>
      <c r="J85" s="8"/>
      <c r="K85" s="8"/>
      <c r="L85" s="8"/>
      <c r="M85" s="8"/>
      <c r="N85" s="8"/>
      <c r="O85" s="8"/>
      <c r="P85" s="8"/>
      <c r="Q85" s="8"/>
      <c r="R85" s="8"/>
      <c r="S85" s="8"/>
      <c r="T85" s="8"/>
      <c r="U85" s="8"/>
      <c r="V85" s="8"/>
      <c r="W85" s="8"/>
      <c r="X85" s="8"/>
      <c r="Y85" s="8"/>
      <c r="Z85" s="8"/>
    </row>
    <row r="86" spans="1:26" ht="15.75" customHeight="1">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ht="15.75" customHeight="1">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ht="15.75" customHeight="1">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ht="15.75" customHeight="1">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ht="15.75" customHeight="1">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ht="15.75" customHeight="1">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5.75" customHeight="1">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5.75" customHeight="1">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5.75" customHeight="1">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5.75" customHeight="1">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5.75" customHeight="1">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5.75" customHeight="1">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5.75" customHeight="1">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5.75" customHeight="1">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5.75"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5.75" customHeight="1">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5.75"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5.75"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5.75"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5.75" customHeight="1">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5.75" customHeight="1">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5.75" customHeight="1">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5.75"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5.75"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5.75"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5.75"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5.7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5.7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5.7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5.7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5.7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5.7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5.75"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5.75"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5.75"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5.7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5.75"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5.7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5.7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5.75"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5.7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5.7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5.75"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5.7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5.7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5.7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5.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5.7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5.7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5.7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5.7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5.7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5.7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5.7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5.7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5.7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5.7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5.7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5.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5.7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5.7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5.7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5.7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5.7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5.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5.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5.7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5.7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5.7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5.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5.7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5.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5.7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5.7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5.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5.7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5.7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5.7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5.7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5.7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5.7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5.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5.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5.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5.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5.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5.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5.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5.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5.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5.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5.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5.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5.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5.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5.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5.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5.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5.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5.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5.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5.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5.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5.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5.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5.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5.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5.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5.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5.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5.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5.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5.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5.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5.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5.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5.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5.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5.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5.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5.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5.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5.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5.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5.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5.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5.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5.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5.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5.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5.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5.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5.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5.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5.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5.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5.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5.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5.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5.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5.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5.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5.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5.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5.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5.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5.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5.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5.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5.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5.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5.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5.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5.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5.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5.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5.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5.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5.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5.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5.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5.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5.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5.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5.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5.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5.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5.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5.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5.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5.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5.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5.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5.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5.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5.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5.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5.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5.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5.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5.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5.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5.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5.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5.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5.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5.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5.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5.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5.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5.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5.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5.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5.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5.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5.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5.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5.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5.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5.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5.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5.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5.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5.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5.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5.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5.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5.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5.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5.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5.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5.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5.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5.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5.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5.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5.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5.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5.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5.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5.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5.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5.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5.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5.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5.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5.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5.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5.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sheetData>
  <mergeCells count="3">
    <mergeCell ref="A1:D1"/>
    <mergeCell ref="A30:D30"/>
    <mergeCell ref="A49:D49"/>
  </mergeCells>
  <pageMargins left="0.7" right="0.7" top="0.75" bottom="0.75" header="0" footer="0"/>
  <pageSetup orientation="landscape"/>
  <headerFooter>
    <oddHeader>&amp;C</oddHeader>
    <oddFooter>&amp;C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9"/>
  <sheetViews>
    <sheetView showGridLines="0" workbookViewId="0">
      <selection activeCell="E84" sqref="E84"/>
    </sheetView>
  </sheetViews>
  <sheetFormatPr defaultColWidth="11.19921875" defaultRowHeight="15" customHeight="1"/>
  <cols>
    <col min="1" max="1" width="53" customWidth="1"/>
    <col min="2" max="2" width="21.8984375" customWidth="1"/>
    <col min="3" max="3" width="21.3984375" customWidth="1"/>
    <col min="4" max="4" width="11" customWidth="1"/>
    <col min="5" max="5" width="38.3984375" customWidth="1"/>
    <col min="6" max="6" width="10.8984375" customWidth="1"/>
    <col min="7" max="26" width="11" customWidth="1"/>
  </cols>
  <sheetData>
    <row r="1" spans="1:26" ht="15.75" customHeight="1">
      <c r="A1" s="246" t="s">
        <v>509</v>
      </c>
      <c r="B1" s="200"/>
      <c r="C1" s="200"/>
      <c r="D1" s="201"/>
      <c r="E1" s="9"/>
      <c r="F1" s="8"/>
      <c r="G1" s="8"/>
      <c r="H1" s="8"/>
      <c r="I1" s="8"/>
      <c r="J1" s="8"/>
      <c r="K1" s="8"/>
      <c r="L1" s="8"/>
      <c r="M1" s="8"/>
      <c r="N1" s="8"/>
      <c r="O1" s="8"/>
      <c r="P1" s="8"/>
      <c r="Q1" s="8"/>
      <c r="R1" s="8"/>
      <c r="S1" s="8"/>
      <c r="T1" s="8"/>
      <c r="U1" s="8"/>
      <c r="V1" s="8"/>
      <c r="W1" s="8"/>
      <c r="X1" s="8"/>
      <c r="Y1" s="8"/>
      <c r="Z1" s="8"/>
    </row>
    <row r="2" spans="1:26" ht="15.75" customHeight="1">
      <c r="A2" s="8"/>
      <c r="B2" s="8"/>
      <c r="C2" s="8"/>
      <c r="D2" s="8"/>
      <c r="E2" s="8"/>
      <c r="F2" s="8"/>
      <c r="G2" s="8"/>
      <c r="H2" s="8"/>
      <c r="I2" s="8"/>
      <c r="J2" s="8"/>
      <c r="K2" s="8"/>
      <c r="L2" s="8"/>
      <c r="M2" s="8"/>
      <c r="N2" s="8"/>
      <c r="O2" s="8"/>
      <c r="P2" s="8"/>
      <c r="Q2" s="8"/>
      <c r="R2" s="8"/>
      <c r="S2" s="8"/>
      <c r="T2" s="8"/>
      <c r="U2" s="8"/>
      <c r="V2" s="8"/>
      <c r="W2" s="8"/>
      <c r="X2" s="8"/>
      <c r="Y2" s="8"/>
      <c r="Z2" s="8"/>
    </row>
    <row r="3" spans="1:26" ht="15.75" customHeight="1">
      <c r="A3" s="9" t="s">
        <v>510</v>
      </c>
      <c r="B3" s="8"/>
      <c r="C3" s="8"/>
      <c r="D3" s="8"/>
      <c r="E3" s="8"/>
      <c r="F3" s="8"/>
      <c r="G3" s="8"/>
      <c r="H3" s="8"/>
      <c r="I3" s="8"/>
      <c r="J3" s="8"/>
      <c r="K3" s="8"/>
      <c r="L3" s="8"/>
      <c r="M3" s="8"/>
      <c r="N3" s="8"/>
      <c r="O3" s="8"/>
      <c r="P3" s="8"/>
      <c r="Q3" s="8"/>
      <c r="R3" s="8"/>
      <c r="S3" s="8"/>
      <c r="T3" s="8"/>
      <c r="U3" s="8"/>
      <c r="V3" s="8"/>
      <c r="W3" s="8"/>
      <c r="X3" s="8"/>
      <c r="Y3" s="8"/>
      <c r="Z3" s="8"/>
    </row>
    <row r="4" spans="1:26" ht="15.75" customHeight="1">
      <c r="A4" s="8"/>
      <c r="B4" s="8"/>
      <c r="C4" s="8"/>
      <c r="D4" s="8"/>
      <c r="E4" s="8"/>
      <c r="F4" s="8"/>
      <c r="G4" s="8"/>
      <c r="H4" s="8"/>
      <c r="I4" s="8"/>
      <c r="J4" s="8"/>
      <c r="K4" s="8"/>
      <c r="L4" s="8"/>
      <c r="M4" s="8"/>
      <c r="N4" s="8"/>
      <c r="O4" s="8"/>
      <c r="P4" s="8"/>
      <c r="Q4" s="8"/>
      <c r="R4" s="8"/>
      <c r="S4" s="8"/>
      <c r="T4" s="8"/>
      <c r="U4" s="8"/>
      <c r="V4" s="8"/>
      <c r="W4" s="8"/>
      <c r="X4" s="8"/>
      <c r="Y4" s="8"/>
      <c r="Z4" s="8"/>
    </row>
    <row r="5" spans="1:26" ht="15.75" customHeight="1">
      <c r="A5" s="198" t="s">
        <v>511</v>
      </c>
      <c r="B5" s="197"/>
      <c r="C5" s="197"/>
      <c r="D5" s="197"/>
      <c r="E5" s="8"/>
      <c r="F5" s="8"/>
      <c r="G5" s="8"/>
      <c r="H5" s="8"/>
      <c r="I5" s="8"/>
      <c r="J5" s="8"/>
      <c r="K5" s="8"/>
      <c r="L5" s="8"/>
      <c r="M5" s="8"/>
      <c r="N5" s="8"/>
      <c r="O5" s="8"/>
      <c r="P5" s="8"/>
      <c r="Q5" s="8"/>
      <c r="R5" s="8"/>
      <c r="S5" s="8"/>
      <c r="T5" s="8"/>
      <c r="U5" s="8"/>
      <c r="V5" s="8"/>
      <c r="W5" s="8"/>
      <c r="X5" s="8"/>
      <c r="Y5" s="8"/>
      <c r="Z5" s="8"/>
    </row>
    <row r="6" spans="1:26" ht="15.75" customHeight="1">
      <c r="A6" s="197"/>
      <c r="B6" s="197"/>
      <c r="C6" s="197"/>
      <c r="D6" s="197"/>
      <c r="E6" s="8"/>
      <c r="F6" s="8"/>
      <c r="G6" s="8"/>
      <c r="H6" s="8"/>
      <c r="I6" s="8"/>
      <c r="J6" s="8"/>
      <c r="K6" s="8"/>
      <c r="L6" s="8"/>
      <c r="M6" s="8"/>
      <c r="N6" s="8"/>
      <c r="O6" s="8"/>
      <c r="P6" s="8"/>
      <c r="Q6" s="8"/>
      <c r="R6" s="8"/>
      <c r="S6" s="8"/>
      <c r="T6" s="8"/>
      <c r="U6" s="8"/>
      <c r="V6" s="8"/>
      <c r="W6" s="8"/>
      <c r="X6" s="8"/>
      <c r="Y6" s="8"/>
      <c r="Z6" s="8"/>
    </row>
    <row r="7" spans="1:26" ht="15.75" customHeight="1">
      <c r="A7" s="8"/>
      <c r="B7" s="8"/>
      <c r="C7" s="8"/>
      <c r="D7" s="8"/>
      <c r="E7" s="8"/>
      <c r="F7" s="8"/>
      <c r="G7" s="8"/>
      <c r="H7" s="8"/>
      <c r="I7" s="8"/>
      <c r="J7" s="8"/>
      <c r="K7" s="8"/>
      <c r="L7" s="8"/>
      <c r="M7" s="8"/>
      <c r="N7" s="8"/>
      <c r="O7" s="8"/>
      <c r="P7" s="8"/>
      <c r="Q7" s="8"/>
      <c r="R7" s="8"/>
      <c r="S7" s="8"/>
      <c r="T7" s="8"/>
      <c r="U7" s="8"/>
      <c r="V7" s="8"/>
      <c r="W7" s="8"/>
      <c r="X7" s="8"/>
      <c r="Y7" s="8"/>
      <c r="Z7" s="8"/>
    </row>
    <row r="8" spans="1:26" ht="15.75" customHeight="1">
      <c r="A8" s="8"/>
      <c r="B8" s="40" t="s">
        <v>512</v>
      </c>
      <c r="C8" s="72" t="s">
        <v>513</v>
      </c>
      <c r="D8" s="8"/>
      <c r="E8" s="8"/>
      <c r="F8" s="8"/>
      <c r="G8" s="8"/>
      <c r="H8" s="8"/>
      <c r="I8" s="8"/>
      <c r="J8" s="8"/>
      <c r="K8" s="8"/>
      <c r="L8" s="8"/>
      <c r="M8" s="8"/>
      <c r="N8" s="8"/>
      <c r="O8" s="8"/>
      <c r="P8" s="8"/>
      <c r="Q8" s="8"/>
      <c r="R8" s="8"/>
      <c r="S8" s="8"/>
      <c r="T8" s="8"/>
      <c r="U8" s="8"/>
      <c r="V8" s="8"/>
      <c r="W8" s="8"/>
      <c r="X8" s="8"/>
      <c r="Y8" s="8"/>
      <c r="Z8" s="8"/>
    </row>
    <row r="9" spans="1:26" ht="33.75" customHeight="1">
      <c r="A9" s="144" t="s">
        <v>514</v>
      </c>
      <c r="B9" s="131">
        <v>0.51900000000000002</v>
      </c>
      <c r="C9" s="131">
        <v>0.47899999999999998</v>
      </c>
      <c r="D9" s="8"/>
      <c r="E9" s="8"/>
      <c r="F9" s="8"/>
      <c r="G9" s="8"/>
      <c r="H9" s="8"/>
      <c r="I9" s="8"/>
      <c r="J9" s="8"/>
      <c r="K9" s="8"/>
      <c r="L9" s="8"/>
      <c r="M9" s="8"/>
      <c r="N9" s="8"/>
      <c r="O9" s="8"/>
      <c r="P9" s="8"/>
      <c r="Q9" s="8"/>
      <c r="R9" s="8"/>
      <c r="S9" s="8"/>
      <c r="T9" s="8"/>
      <c r="U9" s="8"/>
      <c r="V9" s="8"/>
      <c r="W9" s="8"/>
      <c r="X9" s="8"/>
      <c r="Y9" s="8"/>
      <c r="Z9" s="8"/>
    </row>
    <row r="10" spans="1:26" ht="33.75" customHeight="1">
      <c r="A10" s="143" t="s">
        <v>515</v>
      </c>
      <c r="B10" s="131">
        <v>0</v>
      </c>
      <c r="C10" s="131">
        <v>0</v>
      </c>
      <c r="D10" s="8"/>
      <c r="E10" s="8"/>
      <c r="F10" s="8"/>
      <c r="G10" s="8"/>
      <c r="H10" s="8"/>
      <c r="I10" s="8"/>
      <c r="J10" s="8"/>
      <c r="K10" s="8"/>
      <c r="L10" s="8"/>
      <c r="M10" s="8"/>
      <c r="N10" s="8"/>
      <c r="O10" s="8"/>
      <c r="P10" s="8"/>
      <c r="Q10" s="8"/>
      <c r="R10" s="8"/>
      <c r="S10" s="8"/>
      <c r="T10" s="8"/>
      <c r="U10" s="8"/>
      <c r="V10" s="8"/>
      <c r="W10" s="8"/>
      <c r="X10" s="8"/>
      <c r="Y10" s="8"/>
      <c r="Z10" s="8"/>
    </row>
    <row r="11" spans="1:26" ht="33.75" customHeight="1">
      <c r="A11" s="143" t="s">
        <v>516</v>
      </c>
      <c r="B11" s="131">
        <v>0</v>
      </c>
      <c r="C11" s="131">
        <v>0</v>
      </c>
      <c r="D11" s="8"/>
      <c r="E11" s="8"/>
      <c r="F11" s="8"/>
      <c r="G11" s="8"/>
      <c r="H11" s="8"/>
      <c r="I11" s="8"/>
      <c r="J11" s="8"/>
      <c r="K11" s="8"/>
      <c r="L11" s="8"/>
      <c r="M11" s="8"/>
      <c r="N11" s="8"/>
      <c r="O11" s="8"/>
      <c r="P11" s="8"/>
      <c r="Q11" s="8"/>
      <c r="R11" s="8"/>
      <c r="S11" s="8"/>
      <c r="T11" s="8"/>
      <c r="U11" s="8"/>
      <c r="V11" s="8"/>
      <c r="W11" s="8"/>
      <c r="X11" s="8"/>
      <c r="Y11" s="8"/>
      <c r="Z11" s="8"/>
    </row>
    <row r="12" spans="1:26" ht="33.75" customHeight="1">
      <c r="A12" s="144" t="s">
        <v>517</v>
      </c>
      <c r="B12" s="131">
        <v>0.95</v>
      </c>
      <c r="C12" s="131">
        <v>0.63</v>
      </c>
      <c r="D12" s="8"/>
      <c r="E12" s="8"/>
      <c r="F12" s="8"/>
      <c r="G12" s="8"/>
      <c r="H12" s="8"/>
      <c r="I12" s="8"/>
      <c r="J12" s="8"/>
      <c r="K12" s="8"/>
      <c r="L12" s="8"/>
      <c r="M12" s="8"/>
      <c r="N12" s="8"/>
      <c r="O12" s="8"/>
      <c r="P12" s="8"/>
      <c r="Q12" s="8"/>
      <c r="R12" s="8"/>
      <c r="S12" s="8"/>
      <c r="T12" s="8"/>
      <c r="U12" s="8"/>
      <c r="V12" s="8"/>
      <c r="W12" s="8"/>
      <c r="X12" s="8"/>
      <c r="Y12" s="8"/>
      <c r="Z12" s="8"/>
    </row>
    <row r="13" spans="1:26" ht="33.75" customHeight="1">
      <c r="A13" s="143" t="s">
        <v>518</v>
      </c>
      <c r="B13" s="131">
        <v>0.05</v>
      </c>
      <c r="C13" s="131">
        <v>0.37</v>
      </c>
      <c r="D13" s="8"/>
      <c r="E13" s="8"/>
      <c r="F13" s="8"/>
      <c r="G13" s="8"/>
      <c r="H13" s="8"/>
      <c r="I13" s="8"/>
      <c r="J13" s="8"/>
      <c r="K13" s="8"/>
      <c r="L13" s="8"/>
      <c r="M13" s="8"/>
      <c r="N13" s="8"/>
      <c r="O13" s="8"/>
      <c r="P13" s="8"/>
      <c r="Q13" s="8"/>
      <c r="R13" s="8"/>
      <c r="S13" s="8"/>
      <c r="T13" s="8"/>
      <c r="U13" s="8"/>
      <c r="V13" s="8"/>
      <c r="W13" s="8"/>
      <c r="X13" s="8"/>
      <c r="Y13" s="8"/>
      <c r="Z13" s="8"/>
    </row>
    <row r="14" spans="1:26" ht="33.75" customHeight="1">
      <c r="A14" s="143" t="s">
        <v>519</v>
      </c>
      <c r="B14" s="131">
        <v>7.0000000000000001E-3</v>
      </c>
      <c r="C14" s="131">
        <v>2.4E-2</v>
      </c>
      <c r="D14" s="8"/>
      <c r="E14" s="8"/>
      <c r="F14" s="8"/>
      <c r="G14" s="8"/>
      <c r="H14" s="8"/>
      <c r="I14" s="8"/>
      <c r="J14" s="8"/>
      <c r="K14" s="8"/>
      <c r="L14" s="8"/>
      <c r="M14" s="8"/>
      <c r="N14" s="8"/>
      <c r="O14" s="8"/>
      <c r="P14" s="8"/>
      <c r="Q14" s="8"/>
      <c r="R14" s="8"/>
      <c r="S14" s="8"/>
      <c r="T14" s="8"/>
      <c r="U14" s="8"/>
      <c r="V14" s="8"/>
      <c r="W14" s="8"/>
      <c r="X14" s="8"/>
      <c r="Y14" s="8"/>
      <c r="Z14" s="8"/>
    </row>
    <row r="15" spans="1:26" ht="33.75" customHeight="1">
      <c r="A15" s="143" t="s">
        <v>520</v>
      </c>
      <c r="B15" s="106">
        <v>18</v>
      </c>
      <c r="C15" s="106">
        <v>20</v>
      </c>
      <c r="D15" s="8"/>
      <c r="E15" s="8"/>
      <c r="F15" s="8"/>
      <c r="G15" s="8"/>
      <c r="H15" s="8"/>
      <c r="I15" s="8"/>
      <c r="J15" s="8"/>
      <c r="K15" s="8"/>
      <c r="L15" s="8"/>
      <c r="M15" s="8"/>
      <c r="N15" s="8"/>
      <c r="O15" s="8"/>
      <c r="P15" s="8"/>
      <c r="Q15" s="8"/>
      <c r="R15" s="8"/>
      <c r="S15" s="8"/>
      <c r="T15" s="8"/>
      <c r="U15" s="8"/>
      <c r="V15" s="8"/>
      <c r="W15" s="8"/>
      <c r="X15" s="8"/>
      <c r="Y15" s="8"/>
      <c r="Z15" s="8"/>
    </row>
    <row r="16" spans="1:26" ht="33.75" customHeight="1">
      <c r="A16" s="143" t="s">
        <v>521</v>
      </c>
      <c r="B16" s="106">
        <v>18</v>
      </c>
      <c r="C16" s="106">
        <v>20</v>
      </c>
      <c r="D16" s="8"/>
      <c r="E16" s="8"/>
      <c r="F16" s="8"/>
      <c r="G16" s="8"/>
      <c r="H16" s="8"/>
      <c r="I16" s="8"/>
      <c r="J16" s="8"/>
      <c r="K16" s="8"/>
      <c r="L16" s="8"/>
      <c r="M16" s="8"/>
      <c r="N16" s="8"/>
      <c r="O16" s="8"/>
      <c r="P16" s="8"/>
      <c r="Q16" s="8"/>
      <c r="R16" s="8"/>
      <c r="S16" s="8"/>
      <c r="T16" s="8"/>
      <c r="U16" s="8"/>
      <c r="V16" s="8"/>
      <c r="W16" s="8"/>
      <c r="X16" s="8"/>
      <c r="Y16" s="8"/>
      <c r="Z16" s="8"/>
    </row>
    <row r="17" spans="1:26" ht="15.75" customHeight="1">
      <c r="A17" s="8"/>
      <c r="B17" s="8"/>
      <c r="C17" s="8"/>
      <c r="D17" s="8"/>
      <c r="E17" s="8"/>
      <c r="F17" s="8"/>
      <c r="G17" s="8"/>
      <c r="H17" s="8"/>
      <c r="I17" s="8"/>
      <c r="J17" s="8"/>
      <c r="K17" s="8"/>
      <c r="L17" s="8"/>
      <c r="M17" s="8"/>
      <c r="N17" s="8"/>
      <c r="O17" s="8"/>
      <c r="P17" s="8"/>
      <c r="Q17" s="8"/>
      <c r="R17" s="8"/>
      <c r="S17" s="8"/>
      <c r="T17" s="8"/>
      <c r="U17" s="8"/>
      <c r="V17" s="8"/>
      <c r="W17" s="8"/>
      <c r="X17" s="8"/>
      <c r="Y17" s="8"/>
      <c r="Z17" s="8"/>
    </row>
    <row r="18" spans="1:26" ht="15.75" customHeight="1">
      <c r="A18" s="8"/>
      <c r="B18" s="8"/>
      <c r="C18" s="8"/>
      <c r="D18" s="8"/>
      <c r="E18" s="8"/>
      <c r="F18" s="8"/>
      <c r="G18" s="8"/>
      <c r="H18" s="8"/>
      <c r="I18" s="8"/>
      <c r="J18" s="8"/>
      <c r="K18" s="8"/>
      <c r="L18" s="8"/>
      <c r="M18" s="8"/>
      <c r="N18" s="8"/>
      <c r="O18" s="8"/>
      <c r="P18" s="8"/>
      <c r="Q18" s="8"/>
      <c r="R18" s="8"/>
      <c r="S18" s="8"/>
      <c r="T18" s="8"/>
      <c r="U18" s="8"/>
      <c r="V18" s="8"/>
      <c r="W18" s="8"/>
      <c r="X18" s="8"/>
      <c r="Y18" s="8"/>
      <c r="Z18" s="8"/>
    </row>
    <row r="19" spans="1:26" ht="15.75" customHeight="1">
      <c r="A19" s="8"/>
      <c r="B19" s="8"/>
      <c r="C19" s="8"/>
      <c r="D19" s="8"/>
      <c r="E19" s="8"/>
      <c r="F19" s="8"/>
      <c r="G19" s="8"/>
      <c r="H19" s="8"/>
      <c r="I19" s="8"/>
      <c r="J19" s="8"/>
      <c r="K19" s="8"/>
      <c r="L19" s="8"/>
      <c r="M19" s="8"/>
      <c r="N19" s="8"/>
      <c r="O19" s="8"/>
      <c r="P19" s="8"/>
      <c r="Q19" s="8"/>
      <c r="R19" s="8"/>
      <c r="S19" s="8"/>
      <c r="T19" s="8"/>
      <c r="U19" s="8"/>
      <c r="V19" s="8"/>
      <c r="W19" s="8"/>
      <c r="X19" s="8"/>
      <c r="Y19" s="8"/>
      <c r="Z19" s="8"/>
    </row>
    <row r="20" spans="1:26" ht="15.75" customHeight="1">
      <c r="A20" s="8"/>
      <c r="B20" s="8"/>
      <c r="C20" s="8"/>
      <c r="D20" s="8"/>
      <c r="E20" s="8"/>
      <c r="F20" s="8"/>
      <c r="G20" s="8"/>
      <c r="H20" s="8"/>
      <c r="I20" s="8"/>
      <c r="J20" s="8"/>
      <c r="K20" s="8"/>
      <c r="L20" s="8"/>
      <c r="M20" s="8"/>
      <c r="N20" s="8"/>
      <c r="O20" s="8"/>
      <c r="P20" s="8"/>
      <c r="Q20" s="8"/>
      <c r="R20" s="8"/>
      <c r="S20" s="8"/>
      <c r="T20" s="8"/>
      <c r="U20" s="8"/>
      <c r="V20" s="8"/>
      <c r="W20" s="8"/>
      <c r="X20" s="8"/>
      <c r="Y20" s="8"/>
      <c r="Z20" s="8"/>
    </row>
    <row r="21" spans="1:26" ht="15.75" customHeight="1">
      <c r="A21" s="8"/>
      <c r="B21" s="8"/>
      <c r="C21" s="8"/>
      <c r="D21" s="8"/>
      <c r="E21" s="8"/>
      <c r="F21" s="8"/>
      <c r="G21" s="8"/>
      <c r="H21" s="8"/>
      <c r="I21" s="8"/>
      <c r="J21" s="8"/>
      <c r="K21" s="8"/>
      <c r="L21" s="8"/>
      <c r="M21" s="8"/>
      <c r="N21" s="8"/>
      <c r="O21" s="8"/>
      <c r="P21" s="8"/>
      <c r="Q21" s="8"/>
      <c r="R21" s="8"/>
      <c r="S21" s="8"/>
      <c r="T21" s="8"/>
      <c r="U21" s="8"/>
      <c r="V21" s="8"/>
      <c r="W21" s="8"/>
      <c r="X21" s="8"/>
      <c r="Y21" s="8"/>
      <c r="Z21" s="8"/>
    </row>
    <row r="22" spans="1:26" ht="15.75" customHeight="1">
      <c r="A22" s="8"/>
      <c r="B22" s="8"/>
      <c r="C22" s="8"/>
      <c r="D22" s="8"/>
      <c r="E22" s="8"/>
      <c r="F22" s="8"/>
      <c r="G22" s="8"/>
      <c r="H22" s="8"/>
      <c r="I22" s="8"/>
      <c r="J22" s="8"/>
      <c r="K22" s="8"/>
      <c r="L22" s="8"/>
      <c r="M22" s="8"/>
      <c r="N22" s="8"/>
      <c r="O22" s="8"/>
      <c r="P22" s="8"/>
      <c r="Q22" s="8"/>
      <c r="R22" s="8"/>
      <c r="S22" s="8"/>
      <c r="T22" s="8"/>
      <c r="U22" s="8"/>
      <c r="V22" s="8"/>
      <c r="W22" s="8"/>
      <c r="X22" s="8"/>
      <c r="Y22" s="8"/>
      <c r="Z22" s="8"/>
    </row>
    <row r="23" spans="1:26" ht="15.75" customHeight="1">
      <c r="A23" s="8"/>
      <c r="B23" s="8"/>
      <c r="C23" s="8"/>
      <c r="D23" s="8"/>
      <c r="E23" s="8"/>
      <c r="F23" s="8"/>
      <c r="G23" s="8"/>
      <c r="H23" s="8"/>
      <c r="I23" s="8"/>
      <c r="J23" s="8"/>
      <c r="K23" s="8"/>
      <c r="L23" s="8"/>
      <c r="M23" s="8"/>
      <c r="N23" s="8"/>
      <c r="O23" s="8"/>
      <c r="P23" s="8"/>
      <c r="Q23" s="8"/>
      <c r="R23" s="8"/>
      <c r="S23" s="8"/>
      <c r="T23" s="8"/>
      <c r="U23" s="8"/>
      <c r="V23" s="8"/>
      <c r="W23" s="8"/>
      <c r="X23" s="8"/>
      <c r="Y23" s="8"/>
      <c r="Z23" s="8"/>
    </row>
    <row r="24" spans="1:26" ht="15.75" customHeight="1">
      <c r="A24" s="9" t="s">
        <v>522</v>
      </c>
      <c r="B24" s="8"/>
      <c r="C24" s="8"/>
      <c r="D24" s="8"/>
      <c r="E24" s="8"/>
      <c r="F24" s="8"/>
      <c r="G24" s="8"/>
      <c r="H24" s="8"/>
      <c r="I24" s="8"/>
      <c r="J24" s="8"/>
      <c r="K24" s="8"/>
      <c r="L24" s="8"/>
      <c r="M24" s="8"/>
      <c r="N24" s="8"/>
      <c r="O24" s="8"/>
      <c r="P24" s="8"/>
      <c r="Q24" s="8"/>
      <c r="R24" s="8"/>
      <c r="S24" s="8"/>
      <c r="T24" s="8"/>
      <c r="U24" s="8"/>
      <c r="V24" s="8"/>
      <c r="W24" s="8"/>
      <c r="X24" s="8"/>
      <c r="Y24" s="8"/>
      <c r="Z24" s="8"/>
    </row>
    <row r="25" spans="1:26" ht="15.75" customHeight="1">
      <c r="A25" s="8" t="s">
        <v>523</v>
      </c>
      <c r="B25" s="8"/>
      <c r="C25" s="8"/>
      <c r="D25" s="8"/>
      <c r="E25" s="8"/>
      <c r="F25" s="8"/>
      <c r="G25" s="8"/>
      <c r="H25" s="8"/>
      <c r="I25" s="8"/>
      <c r="J25" s="8"/>
      <c r="K25" s="8"/>
      <c r="L25" s="8"/>
      <c r="M25" s="8"/>
      <c r="N25" s="8"/>
      <c r="O25" s="8"/>
      <c r="P25" s="8"/>
      <c r="Q25" s="8"/>
      <c r="R25" s="8"/>
      <c r="S25" s="8"/>
      <c r="T25" s="8"/>
      <c r="U25" s="8"/>
      <c r="V25" s="8"/>
      <c r="W25" s="8"/>
      <c r="X25" s="8"/>
      <c r="Y25" s="8"/>
      <c r="Z25" s="8"/>
    </row>
    <row r="26" spans="1:26" ht="15.75" customHeight="1" thickBot="1">
      <c r="A26" s="8"/>
      <c r="B26" s="8"/>
      <c r="C26" s="8"/>
      <c r="D26" s="8"/>
      <c r="E26" s="8"/>
      <c r="F26" s="8"/>
      <c r="G26" s="8"/>
      <c r="H26" s="8"/>
      <c r="I26" s="8"/>
      <c r="J26" s="8"/>
      <c r="K26" s="8"/>
      <c r="L26" s="8"/>
      <c r="M26" s="8"/>
      <c r="N26" s="8"/>
      <c r="O26" s="8"/>
      <c r="P26" s="8"/>
      <c r="Q26" s="8"/>
      <c r="R26" s="8"/>
      <c r="S26" s="8"/>
      <c r="T26" s="8"/>
      <c r="U26" s="8"/>
      <c r="V26" s="8"/>
      <c r="W26" s="8"/>
      <c r="X26" s="8"/>
      <c r="Y26" s="8"/>
      <c r="Z26" s="8"/>
    </row>
    <row r="27" spans="1:26" ht="15.75" customHeight="1" thickBot="1">
      <c r="A27" s="271" t="s">
        <v>1393</v>
      </c>
      <c r="B27" s="272" t="s">
        <v>985</v>
      </c>
      <c r="C27" s="278"/>
      <c r="D27" s="276"/>
      <c r="E27" s="8"/>
      <c r="F27" s="8"/>
      <c r="G27" s="8"/>
      <c r="H27" s="8"/>
      <c r="I27" s="8"/>
      <c r="J27" s="8"/>
      <c r="K27" s="8"/>
      <c r="L27" s="8"/>
      <c r="M27" s="8"/>
      <c r="N27" s="8"/>
      <c r="O27" s="8"/>
      <c r="P27" s="8"/>
      <c r="Q27" s="8"/>
      <c r="R27" s="8"/>
      <c r="S27" s="8"/>
      <c r="T27" s="8"/>
      <c r="U27" s="8"/>
      <c r="V27" s="8"/>
      <c r="W27" s="8"/>
      <c r="X27" s="8"/>
      <c r="Y27" s="8"/>
      <c r="Z27" s="8"/>
    </row>
    <row r="28" spans="1:26" ht="15.75" customHeight="1" thickBot="1">
      <c r="A28" s="273" t="s">
        <v>1393</v>
      </c>
      <c r="B28" s="276" t="s">
        <v>990</v>
      </c>
      <c r="C28" s="278"/>
      <c r="D28" s="272"/>
      <c r="E28" s="8"/>
      <c r="F28" s="8"/>
      <c r="G28" s="8"/>
      <c r="H28" s="8"/>
      <c r="I28" s="8"/>
      <c r="J28" s="8"/>
      <c r="K28" s="8"/>
      <c r="L28" s="8"/>
      <c r="M28" s="8"/>
      <c r="N28" s="8"/>
      <c r="O28" s="8"/>
      <c r="P28" s="8"/>
      <c r="Q28" s="8"/>
      <c r="R28" s="8"/>
      <c r="S28" s="8"/>
      <c r="T28" s="8"/>
      <c r="U28" s="8"/>
      <c r="V28" s="8"/>
      <c r="W28" s="8"/>
      <c r="X28" s="8"/>
      <c r="Y28" s="8"/>
      <c r="Z28" s="8"/>
    </row>
    <row r="29" spans="1:26" ht="15.75" customHeight="1" thickBot="1">
      <c r="A29" s="273" t="s">
        <v>1393</v>
      </c>
      <c r="B29" s="276" t="s">
        <v>995</v>
      </c>
      <c r="C29" s="278"/>
      <c r="D29" s="272"/>
      <c r="E29" s="8"/>
      <c r="F29" s="8"/>
      <c r="G29" s="8"/>
      <c r="H29" s="8"/>
      <c r="I29" s="8"/>
      <c r="J29" s="8"/>
      <c r="K29" s="8"/>
      <c r="L29" s="8"/>
      <c r="M29" s="8"/>
      <c r="N29" s="8"/>
      <c r="O29" s="8"/>
      <c r="P29" s="8"/>
      <c r="Q29" s="8"/>
      <c r="R29" s="8"/>
      <c r="S29" s="8"/>
      <c r="T29" s="8"/>
      <c r="U29" s="8"/>
      <c r="V29" s="8"/>
      <c r="W29" s="8"/>
      <c r="X29" s="8"/>
      <c r="Y29" s="8"/>
      <c r="Z29" s="8"/>
    </row>
    <row r="30" spans="1:26" ht="15.75" customHeight="1" thickBot="1">
      <c r="A30" s="273" t="s">
        <v>1393</v>
      </c>
      <c r="B30" s="276" t="s">
        <v>999</v>
      </c>
      <c r="C30" s="278"/>
      <c r="D30" s="272"/>
      <c r="E30" s="8"/>
      <c r="F30" s="8"/>
      <c r="G30" s="8"/>
      <c r="H30" s="8"/>
      <c r="I30" s="8"/>
      <c r="J30" s="8"/>
      <c r="K30" s="8"/>
      <c r="L30" s="8"/>
      <c r="M30" s="8"/>
      <c r="N30" s="8"/>
      <c r="O30" s="8"/>
      <c r="P30" s="8"/>
      <c r="Q30" s="8"/>
      <c r="R30" s="8"/>
      <c r="S30" s="8"/>
      <c r="T30" s="8"/>
      <c r="U30" s="8"/>
      <c r="V30" s="8"/>
      <c r="W30" s="8"/>
      <c r="X30" s="8"/>
      <c r="Y30" s="8"/>
      <c r="Z30" s="8"/>
    </row>
    <row r="31" spans="1:26" ht="15.75" customHeight="1" thickBot="1">
      <c r="A31" s="273" t="s">
        <v>1393</v>
      </c>
      <c r="B31" s="276" t="s">
        <v>1003</v>
      </c>
      <c r="C31" s="278"/>
      <c r="D31" s="272"/>
      <c r="E31" s="8"/>
      <c r="F31" s="8"/>
      <c r="G31" s="8"/>
      <c r="H31" s="8"/>
      <c r="I31" s="8"/>
      <c r="J31" s="8"/>
      <c r="K31" s="8"/>
      <c r="L31" s="8"/>
      <c r="M31" s="8"/>
      <c r="N31" s="8"/>
      <c r="O31" s="8"/>
      <c r="P31" s="8"/>
      <c r="Q31" s="8"/>
      <c r="R31" s="8"/>
      <c r="S31" s="8"/>
      <c r="T31" s="8"/>
      <c r="U31" s="8"/>
      <c r="V31" s="8"/>
      <c r="W31" s="8"/>
      <c r="X31" s="8"/>
      <c r="Y31" s="8"/>
      <c r="Z31" s="8"/>
    </row>
    <row r="32" spans="1:26" ht="15.75" customHeight="1" thickBot="1">
      <c r="A32" s="273" t="s">
        <v>1393</v>
      </c>
      <c r="B32" s="279" t="s">
        <v>1008</v>
      </c>
      <c r="C32" s="280"/>
      <c r="D32" s="280"/>
      <c r="E32" s="8"/>
      <c r="F32" s="8"/>
      <c r="G32" s="8"/>
      <c r="H32" s="8"/>
      <c r="I32" s="8"/>
      <c r="J32" s="8"/>
      <c r="K32" s="8"/>
      <c r="L32" s="8"/>
      <c r="M32" s="8"/>
      <c r="N32" s="8"/>
      <c r="O32" s="8"/>
      <c r="P32" s="8"/>
      <c r="Q32" s="8"/>
      <c r="R32" s="8"/>
      <c r="S32" s="8"/>
      <c r="T32" s="8"/>
      <c r="U32" s="8"/>
      <c r="V32" s="8"/>
      <c r="W32" s="8"/>
      <c r="X32" s="8"/>
      <c r="Y32" s="8"/>
      <c r="Z32" s="8"/>
    </row>
    <row r="33" spans="1:26" ht="15.75" customHeight="1" thickBot="1">
      <c r="A33" s="273" t="s">
        <v>1393</v>
      </c>
      <c r="B33" s="276" t="s">
        <v>1013</v>
      </c>
      <c r="C33" s="278"/>
      <c r="D33" s="272"/>
      <c r="E33" s="8"/>
      <c r="F33" s="8"/>
      <c r="G33" s="8"/>
      <c r="H33" s="8"/>
      <c r="I33" s="8"/>
      <c r="J33" s="8"/>
      <c r="K33" s="8"/>
      <c r="L33" s="8"/>
      <c r="M33" s="8"/>
      <c r="N33" s="8"/>
      <c r="O33" s="8"/>
      <c r="P33" s="8"/>
      <c r="Q33" s="8"/>
      <c r="R33" s="8"/>
      <c r="S33" s="8"/>
      <c r="T33" s="8"/>
      <c r="U33" s="8"/>
      <c r="V33" s="8"/>
      <c r="W33" s="8"/>
      <c r="X33" s="8"/>
      <c r="Y33" s="8"/>
      <c r="Z33" s="8"/>
    </row>
    <row r="34" spans="1:26" ht="15.75" customHeight="1" thickBot="1">
      <c r="A34" s="273" t="s">
        <v>1393</v>
      </c>
      <c r="B34" s="276" t="s">
        <v>1016</v>
      </c>
      <c r="C34" s="278"/>
      <c r="D34" s="272"/>
      <c r="E34" s="8"/>
      <c r="F34" s="8"/>
      <c r="G34" s="8"/>
      <c r="H34" s="8"/>
      <c r="I34" s="8"/>
      <c r="J34" s="8"/>
      <c r="K34" s="8"/>
      <c r="L34" s="8"/>
      <c r="M34" s="8"/>
      <c r="N34" s="8"/>
      <c r="O34" s="8"/>
      <c r="P34" s="8"/>
      <c r="Q34" s="8"/>
      <c r="R34" s="8"/>
      <c r="S34" s="8"/>
      <c r="T34" s="8"/>
      <c r="U34" s="8"/>
      <c r="V34" s="8"/>
      <c r="W34" s="8"/>
      <c r="X34" s="8"/>
      <c r="Y34" s="8"/>
      <c r="Z34" s="8"/>
    </row>
    <row r="35" spans="1:26" ht="15.75" customHeight="1" thickBot="1">
      <c r="A35" s="273" t="s">
        <v>1393</v>
      </c>
      <c r="B35" s="276" t="s">
        <v>1021</v>
      </c>
      <c r="C35" s="278"/>
      <c r="D35" s="272"/>
      <c r="E35" s="8"/>
      <c r="F35" s="8"/>
      <c r="G35" s="8"/>
      <c r="H35" s="8"/>
      <c r="I35" s="8"/>
      <c r="J35" s="8"/>
      <c r="K35" s="8"/>
      <c r="L35" s="8"/>
      <c r="M35" s="8"/>
      <c r="N35" s="8"/>
      <c r="O35" s="8"/>
      <c r="P35" s="8"/>
      <c r="Q35" s="8"/>
      <c r="R35" s="8"/>
      <c r="S35" s="8"/>
      <c r="T35" s="8"/>
      <c r="U35" s="8"/>
      <c r="V35" s="8"/>
      <c r="W35" s="8"/>
      <c r="X35" s="8"/>
      <c r="Y35" s="8"/>
      <c r="Z35" s="8"/>
    </row>
    <row r="36" spans="1:26" s="194" customFormat="1" ht="15.75" customHeight="1" thickBot="1">
      <c r="A36" s="275"/>
      <c r="B36" s="276" t="s">
        <v>1026</v>
      </c>
      <c r="C36" s="278"/>
      <c r="D36" s="272"/>
      <c r="E36" s="8"/>
      <c r="F36" s="8"/>
      <c r="G36" s="8"/>
      <c r="H36" s="8"/>
      <c r="I36" s="8"/>
      <c r="J36" s="8"/>
      <c r="K36" s="8"/>
      <c r="L36" s="8"/>
      <c r="M36" s="8"/>
      <c r="N36" s="8"/>
      <c r="O36" s="8"/>
      <c r="P36" s="8"/>
      <c r="Q36" s="8"/>
      <c r="R36" s="8"/>
      <c r="S36" s="8"/>
      <c r="T36" s="8"/>
      <c r="U36" s="8"/>
      <c r="V36" s="8"/>
      <c r="W36" s="8"/>
      <c r="X36" s="8"/>
      <c r="Y36" s="8"/>
      <c r="Z36" s="8"/>
    </row>
    <row r="37" spans="1:26" ht="15.75" customHeight="1" thickBot="1">
      <c r="A37" s="273" t="s">
        <v>1393</v>
      </c>
      <c r="B37" s="276" t="s">
        <v>1030</v>
      </c>
      <c r="C37" s="278"/>
      <c r="D37" s="272"/>
      <c r="E37" s="8"/>
      <c r="F37" s="8"/>
      <c r="G37" s="8"/>
      <c r="H37" s="8"/>
      <c r="I37" s="8"/>
      <c r="J37" s="8"/>
      <c r="K37" s="8"/>
      <c r="L37" s="8"/>
      <c r="M37" s="8"/>
      <c r="N37" s="8"/>
      <c r="O37" s="8"/>
      <c r="P37" s="8"/>
      <c r="Q37" s="8"/>
      <c r="R37" s="8"/>
      <c r="S37" s="8"/>
      <c r="T37" s="8"/>
      <c r="U37" s="8"/>
      <c r="V37" s="8"/>
      <c r="W37" s="8"/>
      <c r="X37" s="8"/>
      <c r="Y37" s="8"/>
      <c r="Z37" s="8"/>
    </row>
    <row r="38" spans="1:26" s="194" customFormat="1" ht="15.75" customHeight="1" thickBot="1">
      <c r="A38" s="273" t="s">
        <v>1393</v>
      </c>
      <c r="B38" s="276" t="s">
        <v>1402</v>
      </c>
      <c r="C38" s="278"/>
      <c r="D38" s="272"/>
      <c r="E38" s="8"/>
      <c r="F38" s="8"/>
      <c r="G38" s="8"/>
      <c r="H38" s="8"/>
      <c r="I38" s="8"/>
      <c r="J38" s="8"/>
      <c r="K38" s="8"/>
      <c r="L38" s="8"/>
      <c r="M38" s="8"/>
      <c r="N38" s="8"/>
      <c r="O38" s="8"/>
      <c r="P38" s="8"/>
      <c r="Q38" s="8"/>
      <c r="R38" s="8"/>
      <c r="S38" s="8"/>
      <c r="T38" s="8"/>
      <c r="U38" s="8"/>
      <c r="V38" s="8"/>
      <c r="W38" s="8"/>
      <c r="X38" s="8"/>
      <c r="Y38" s="8"/>
      <c r="Z38" s="8"/>
    </row>
    <row r="39" spans="1:26" s="194" customFormat="1" ht="15.75" customHeight="1" thickBot="1">
      <c r="A39" s="275"/>
      <c r="B39" s="276" t="s">
        <v>1034</v>
      </c>
      <c r="C39" s="278"/>
      <c r="D39" s="272"/>
      <c r="E39" s="8"/>
      <c r="F39" s="8"/>
      <c r="G39" s="8"/>
      <c r="H39" s="8"/>
      <c r="I39" s="8"/>
      <c r="J39" s="8"/>
      <c r="K39" s="8"/>
      <c r="L39" s="8"/>
      <c r="M39" s="8"/>
      <c r="N39" s="8"/>
      <c r="O39" s="8"/>
      <c r="P39" s="8"/>
      <c r="Q39" s="8"/>
      <c r="R39" s="8"/>
      <c r="S39" s="8"/>
      <c r="T39" s="8"/>
      <c r="U39" s="8"/>
      <c r="V39" s="8"/>
      <c r="W39" s="8"/>
      <c r="X39" s="8"/>
      <c r="Y39" s="8"/>
      <c r="Z39" s="8"/>
    </row>
    <row r="40" spans="1:26" s="194" customFormat="1" ht="15.75" customHeight="1" thickBot="1">
      <c r="A40" s="273" t="s">
        <v>1393</v>
      </c>
      <c r="B40" s="276" t="s">
        <v>1038</v>
      </c>
      <c r="C40" s="278"/>
      <c r="D40" s="272"/>
      <c r="E40" s="8"/>
      <c r="F40" s="8"/>
      <c r="G40" s="8"/>
      <c r="H40" s="8"/>
      <c r="I40" s="8"/>
      <c r="J40" s="8"/>
      <c r="K40" s="8"/>
      <c r="L40" s="8"/>
      <c r="M40" s="8"/>
      <c r="N40" s="8"/>
      <c r="O40" s="8"/>
      <c r="P40" s="8"/>
      <c r="Q40" s="8"/>
      <c r="R40" s="8"/>
      <c r="S40" s="8"/>
      <c r="T40" s="8"/>
      <c r="U40" s="8"/>
      <c r="V40" s="8"/>
      <c r="W40" s="8"/>
      <c r="X40" s="8"/>
      <c r="Y40" s="8"/>
      <c r="Z40" s="8"/>
    </row>
    <row r="41" spans="1:26" s="194" customFormat="1" ht="15.75" customHeight="1" thickBot="1">
      <c r="A41" s="275"/>
      <c r="B41" s="276" t="s">
        <v>1040</v>
      </c>
      <c r="C41" s="278"/>
      <c r="D41" s="272"/>
      <c r="E41" s="8"/>
      <c r="F41" s="8"/>
      <c r="G41" s="8"/>
      <c r="H41" s="8"/>
      <c r="I41" s="8"/>
      <c r="J41" s="8"/>
      <c r="K41" s="8"/>
      <c r="L41" s="8"/>
      <c r="M41" s="8"/>
      <c r="N41" s="8"/>
      <c r="O41" s="8"/>
      <c r="P41" s="8"/>
      <c r="Q41" s="8"/>
      <c r="R41" s="8"/>
      <c r="S41" s="8"/>
      <c r="T41" s="8"/>
      <c r="U41" s="8"/>
      <c r="V41" s="8"/>
      <c r="W41" s="8"/>
      <c r="X41" s="8"/>
      <c r="Y41" s="8"/>
      <c r="Z41" s="8"/>
    </row>
    <row r="42" spans="1:26" s="194" customFormat="1" ht="15.75" customHeight="1" thickBot="1">
      <c r="A42" s="273" t="s">
        <v>1393</v>
      </c>
      <c r="B42" s="276" t="s">
        <v>1042</v>
      </c>
      <c r="C42" s="278"/>
      <c r="D42" s="272"/>
      <c r="E42" s="8"/>
      <c r="F42" s="8"/>
      <c r="G42" s="8"/>
      <c r="H42" s="8"/>
      <c r="I42" s="8"/>
      <c r="J42" s="8"/>
      <c r="K42" s="8"/>
      <c r="L42" s="8"/>
      <c r="M42" s="8"/>
      <c r="N42" s="8"/>
      <c r="O42" s="8"/>
      <c r="P42" s="8"/>
      <c r="Q42" s="8"/>
      <c r="R42" s="8"/>
      <c r="S42" s="8"/>
      <c r="T42" s="8"/>
      <c r="U42" s="8"/>
      <c r="V42" s="8"/>
      <c r="W42" s="8"/>
      <c r="X42" s="8"/>
      <c r="Y42" s="8"/>
      <c r="Z42" s="8"/>
    </row>
    <row r="43" spans="1:26" s="194" customFormat="1" ht="15.75" customHeight="1" thickBot="1">
      <c r="A43" s="273" t="s">
        <v>1393</v>
      </c>
      <c r="B43" s="276" t="s">
        <v>1044</v>
      </c>
      <c r="C43" s="278"/>
      <c r="D43" s="272"/>
      <c r="E43" s="8"/>
      <c r="F43" s="8"/>
      <c r="G43" s="8"/>
      <c r="H43" s="8"/>
      <c r="I43" s="8"/>
      <c r="J43" s="8"/>
      <c r="K43" s="8"/>
      <c r="L43" s="8"/>
      <c r="M43" s="8"/>
      <c r="N43" s="8"/>
      <c r="O43" s="8"/>
      <c r="P43" s="8"/>
      <c r="Q43" s="8"/>
      <c r="R43" s="8"/>
      <c r="S43" s="8"/>
      <c r="T43" s="8"/>
      <c r="U43" s="8"/>
      <c r="V43" s="8"/>
      <c r="W43" s="8"/>
      <c r="X43" s="8"/>
      <c r="Y43" s="8"/>
      <c r="Z43" s="8"/>
    </row>
    <row r="44" spans="1:26" s="194" customFormat="1" ht="15.75" customHeight="1" thickBot="1">
      <c r="A44" s="275"/>
      <c r="B44" s="276" t="s">
        <v>1046</v>
      </c>
      <c r="C44" s="278"/>
      <c r="D44" s="272"/>
      <c r="E44" s="8"/>
      <c r="F44" s="8"/>
      <c r="G44" s="8"/>
      <c r="H44" s="8"/>
      <c r="I44" s="8"/>
      <c r="J44" s="8"/>
      <c r="K44" s="8"/>
      <c r="L44" s="8"/>
      <c r="M44" s="8"/>
      <c r="N44" s="8"/>
      <c r="O44" s="8"/>
      <c r="P44" s="8"/>
      <c r="Q44" s="8"/>
      <c r="R44" s="8"/>
      <c r="S44" s="8"/>
      <c r="T44" s="8"/>
      <c r="U44" s="8"/>
      <c r="V44" s="8"/>
      <c r="W44" s="8"/>
      <c r="X44" s="8"/>
      <c r="Y44" s="8"/>
      <c r="Z44" s="8"/>
    </row>
    <row r="45" spans="1:26" ht="15.75" customHeight="1" thickBot="1">
      <c r="A45" s="273" t="s">
        <v>1393</v>
      </c>
      <c r="B45" s="276" t="s">
        <v>1048</v>
      </c>
      <c r="C45" s="278"/>
      <c r="D45" s="272"/>
      <c r="E45" s="8"/>
      <c r="F45" s="8"/>
      <c r="G45" s="8"/>
      <c r="H45" s="8"/>
      <c r="I45" s="8"/>
      <c r="J45" s="8"/>
      <c r="K45" s="8"/>
      <c r="L45" s="8"/>
      <c r="M45" s="8"/>
      <c r="N45" s="8"/>
      <c r="O45" s="8"/>
      <c r="P45" s="8"/>
      <c r="Q45" s="8"/>
      <c r="R45" s="8"/>
      <c r="S45" s="8"/>
      <c r="T45" s="8"/>
      <c r="U45" s="8"/>
      <c r="V45" s="8"/>
      <c r="W45" s="8"/>
      <c r="X45" s="8"/>
      <c r="Y45" s="8"/>
      <c r="Z45" s="8"/>
    </row>
    <row r="46" spans="1:26" ht="15.75" customHeight="1" thickBot="1">
      <c r="A46" s="275"/>
      <c r="B46" s="276" t="s">
        <v>1049</v>
      </c>
      <c r="C46" s="278"/>
      <c r="D46" s="272"/>
      <c r="E46" s="8"/>
      <c r="F46" s="8"/>
      <c r="G46" s="8"/>
      <c r="H46" s="8"/>
      <c r="I46" s="8"/>
      <c r="J46" s="8"/>
      <c r="K46" s="8"/>
      <c r="L46" s="8"/>
      <c r="M46" s="8"/>
      <c r="N46" s="8"/>
      <c r="O46" s="8"/>
      <c r="P46" s="8"/>
      <c r="Q46" s="8"/>
      <c r="R46" s="8"/>
      <c r="S46" s="8"/>
      <c r="T46" s="8"/>
      <c r="U46" s="8"/>
      <c r="V46" s="8"/>
      <c r="W46" s="8"/>
      <c r="X46" s="8"/>
      <c r="Y46" s="8"/>
      <c r="Z46" s="8"/>
    </row>
    <row r="47" spans="1:26" ht="15.75" customHeight="1" thickBot="1">
      <c r="A47" s="273" t="s">
        <v>1393</v>
      </c>
      <c r="B47" s="276" t="s">
        <v>1050</v>
      </c>
      <c r="C47" s="278"/>
      <c r="D47" s="272"/>
      <c r="E47" s="8"/>
      <c r="F47" s="8"/>
      <c r="G47" s="8"/>
      <c r="H47" s="8"/>
      <c r="I47" s="8"/>
      <c r="J47" s="8"/>
      <c r="K47" s="8"/>
      <c r="L47" s="8"/>
      <c r="M47" s="8"/>
      <c r="N47" s="8"/>
      <c r="O47" s="8"/>
      <c r="P47" s="8"/>
      <c r="Q47" s="8"/>
      <c r="R47" s="8"/>
      <c r="S47" s="8"/>
      <c r="T47" s="8"/>
      <c r="U47" s="8"/>
      <c r="V47" s="8"/>
      <c r="W47" s="8"/>
      <c r="X47" s="8"/>
      <c r="Y47" s="8"/>
      <c r="Z47" s="8"/>
    </row>
    <row r="48" spans="1:26" ht="15.75" customHeight="1">
      <c r="A48" s="8"/>
      <c r="B48" s="8"/>
      <c r="C48" s="8"/>
      <c r="D48" s="8"/>
      <c r="E48" s="8"/>
      <c r="F48" s="8"/>
      <c r="G48" s="8"/>
      <c r="H48" s="8"/>
      <c r="I48" s="8"/>
      <c r="J48" s="8"/>
      <c r="K48" s="8"/>
      <c r="L48" s="8"/>
      <c r="M48" s="8"/>
      <c r="N48" s="8"/>
      <c r="O48" s="8"/>
      <c r="P48" s="8"/>
      <c r="Q48" s="8"/>
      <c r="R48" s="8"/>
      <c r="S48" s="8"/>
      <c r="T48" s="8"/>
      <c r="U48" s="8"/>
      <c r="V48" s="8"/>
      <c r="W48" s="8"/>
      <c r="X48" s="8"/>
      <c r="Y48" s="8"/>
      <c r="Z48" s="8"/>
    </row>
    <row r="49" spans="1:26" ht="15.75" customHeight="1">
      <c r="A49" s="9" t="s">
        <v>524</v>
      </c>
      <c r="B49" s="8"/>
      <c r="C49" s="8"/>
      <c r="D49" s="8"/>
      <c r="E49" s="8"/>
      <c r="F49" s="8"/>
      <c r="G49" s="8"/>
      <c r="H49" s="8"/>
      <c r="I49" s="8"/>
      <c r="J49" s="8"/>
      <c r="K49" s="8"/>
      <c r="L49" s="8"/>
      <c r="M49" s="8"/>
      <c r="N49" s="8"/>
      <c r="O49" s="8"/>
      <c r="P49" s="8"/>
      <c r="Q49" s="8"/>
      <c r="R49" s="8"/>
      <c r="S49" s="8"/>
      <c r="T49" s="8"/>
      <c r="U49" s="8"/>
      <c r="V49" s="8"/>
      <c r="W49" s="8"/>
      <c r="X49" s="8"/>
      <c r="Y49" s="8"/>
      <c r="Z49" s="8"/>
    </row>
    <row r="50" spans="1:26" ht="15.75" customHeight="1">
      <c r="A50" s="8"/>
      <c r="B50" s="8"/>
      <c r="C50" s="8"/>
      <c r="D50" s="8"/>
      <c r="E50" s="8"/>
      <c r="F50" s="8"/>
      <c r="G50" s="8"/>
      <c r="H50" s="8"/>
      <c r="I50" s="8"/>
      <c r="J50" s="8"/>
      <c r="K50" s="8"/>
      <c r="L50" s="8"/>
      <c r="M50" s="8"/>
      <c r="N50" s="8"/>
      <c r="O50" s="8"/>
      <c r="P50" s="8"/>
      <c r="Q50" s="8"/>
      <c r="R50" s="8"/>
      <c r="S50" s="8"/>
      <c r="T50" s="8"/>
      <c r="U50" s="8"/>
      <c r="V50" s="8"/>
      <c r="W50" s="8"/>
      <c r="X50" s="8"/>
      <c r="Y50" s="8"/>
      <c r="Z50" s="8"/>
    </row>
    <row r="51" spans="1:26" ht="15.75" customHeight="1">
      <c r="A51" s="8" t="s">
        <v>525</v>
      </c>
      <c r="B51" s="8"/>
      <c r="C51" s="8"/>
      <c r="D51" s="8"/>
      <c r="E51" s="8"/>
      <c r="F51" s="8"/>
      <c r="G51" s="8"/>
      <c r="H51" s="8"/>
      <c r="I51" s="8"/>
      <c r="J51" s="8"/>
      <c r="K51" s="8"/>
      <c r="L51" s="8"/>
      <c r="M51" s="8"/>
      <c r="N51" s="8"/>
      <c r="O51" s="8"/>
      <c r="P51" s="8"/>
      <c r="Q51" s="8"/>
      <c r="R51" s="8"/>
      <c r="S51" s="8"/>
      <c r="T51" s="8"/>
      <c r="U51" s="8"/>
      <c r="V51" s="8"/>
      <c r="W51" s="8"/>
      <c r="X51" s="8"/>
      <c r="Y51" s="8"/>
      <c r="Z51" s="8"/>
    </row>
    <row r="52" spans="1:26" ht="15.75" customHeight="1">
      <c r="A52" s="8"/>
      <c r="B52" s="8"/>
      <c r="C52" s="8"/>
      <c r="D52" s="8"/>
      <c r="E52" s="8"/>
      <c r="F52" s="8"/>
      <c r="G52" s="8"/>
      <c r="H52" s="8"/>
      <c r="I52" s="8"/>
      <c r="J52" s="8"/>
      <c r="K52" s="8"/>
      <c r="L52" s="8"/>
      <c r="M52" s="8"/>
      <c r="N52" s="8"/>
      <c r="O52" s="8"/>
      <c r="P52" s="8"/>
      <c r="Q52" s="8"/>
      <c r="R52" s="8"/>
      <c r="S52" s="8"/>
      <c r="T52" s="8"/>
      <c r="U52" s="8"/>
      <c r="V52" s="8"/>
      <c r="W52" s="8"/>
      <c r="X52" s="8"/>
      <c r="Y52" s="8"/>
      <c r="Z52" s="8"/>
    </row>
    <row r="53" spans="1:26" ht="15.75" customHeight="1">
      <c r="A53" s="24" t="s">
        <v>526</v>
      </c>
      <c r="B53" s="8"/>
      <c r="C53" s="8"/>
      <c r="D53" s="8"/>
      <c r="E53" s="8"/>
      <c r="F53" s="8"/>
      <c r="G53" s="8"/>
      <c r="H53" s="8"/>
      <c r="I53" s="8"/>
      <c r="J53" s="8"/>
      <c r="K53" s="8"/>
      <c r="L53" s="8"/>
      <c r="M53" s="8"/>
      <c r="N53" s="8"/>
      <c r="O53" s="8"/>
      <c r="P53" s="8"/>
      <c r="Q53" s="8"/>
      <c r="R53" s="8"/>
      <c r="S53" s="8"/>
      <c r="T53" s="8"/>
      <c r="U53" s="8"/>
      <c r="V53" s="8"/>
      <c r="W53" s="8"/>
      <c r="X53" s="8"/>
      <c r="Y53" s="8"/>
      <c r="Z53" s="8"/>
    </row>
    <row r="54" spans="1:26" ht="15.75" customHeight="1">
      <c r="A54" s="23"/>
      <c r="B54" s="8"/>
      <c r="C54" s="8"/>
      <c r="D54" s="8"/>
      <c r="E54" s="8"/>
      <c r="F54" s="8"/>
      <c r="G54" s="8"/>
      <c r="H54" s="8"/>
      <c r="I54" s="8"/>
      <c r="J54" s="8"/>
      <c r="K54" s="8"/>
      <c r="L54" s="8"/>
      <c r="M54" s="8"/>
      <c r="N54" s="8"/>
      <c r="O54" s="8"/>
      <c r="P54" s="8"/>
      <c r="Q54" s="8"/>
      <c r="R54" s="8"/>
      <c r="S54" s="8"/>
      <c r="T54" s="8"/>
      <c r="U54" s="8"/>
      <c r="V54" s="8"/>
      <c r="W54" s="8"/>
      <c r="X54" s="8"/>
      <c r="Y54" s="8"/>
      <c r="Z54" s="8"/>
    </row>
    <row r="55" spans="1:26" ht="15.75" customHeight="1">
      <c r="A55" s="8"/>
      <c r="B55" s="8"/>
      <c r="C55" s="8"/>
      <c r="D55" s="8"/>
      <c r="E55" s="8"/>
      <c r="F55" s="8"/>
      <c r="G55" s="8"/>
      <c r="H55" s="8"/>
      <c r="I55" s="8"/>
      <c r="J55" s="8"/>
      <c r="K55" s="8"/>
      <c r="L55" s="8"/>
      <c r="M55" s="8"/>
      <c r="N55" s="8"/>
      <c r="O55" s="8"/>
      <c r="P55" s="8"/>
      <c r="Q55" s="8"/>
      <c r="R55" s="8"/>
      <c r="S55" s="8"/>
      <c r="T55" s="8"/>
      <c r="U55" s="8"/>
      <c r="V55" s="8"/>
      <c r="W55" s="8"/>
      <c r="X55" s="8"/>
      <c r="Y55" s="8"/>
      <c r="Z55" s="8"/>
    </row>
    <row r="56" spans="1:26" ht="15.75" customHeight="1">
      <c r="A56" s="8" t="s">
        <v>527</v>
      </c>
      <c r="B56" s="8"/>
      <c r="C56" s="8"/>
      <c r="D56" s="8"/>
      <c r="E56" s="8"/>
      <c r="F56" s="8"/>
      <c r="G56" s="8"/>
      <c r="H56" s="8"/>
      <c r="I56" s="8"/>
      <c r="J56" s="8"/>
      <c r="K56" s="8"/>
      <c r="L56" s="8"/>
      <c r="M56" s="8"/>
      <c r="N56" s="8"/>
      <c r="O56" s="8"/>
      <c r="P56" s="8"/>
      <c r="Q56" s="8"/>
      <c r="R56" s="8"/>
      <c r="S56" s="8"/>
      <c r="T56" s="8"/>
      <c r="U56" s="8"/>
      <c r="V56" s="8"/>
      <c r="W56" s="8"/>
      <c r="X56" s="8"/>
      <c r="Y56" s="8"/>
      <c r="Z56" s="8"/>
    </row>
    <row r="57" spans="1:26" ht="15.75" customHeight="1">
      <c r="A57" s="8"/>
      <c r="B57" s="8"/>
      <c r="C57" s="8"/>
      <c r="D57" s="8"/>
      <c r="E57" s="8"/>
      <c r="F57" s="8"/>
      <c r="G57" s="8"/>
      <c r="H57" s="8"/>
      <c r="I57" s="8"/>
      <c r="J57" s="8"/>
      <c r="K57" s="8"/>
      <c r="L57" s="8"/>
      <c r="M57" s="8"/>
      <c r="N57" s="8"/>
      <c r="O57" s="8"/>
      <c r="P57" s="8"/>
      <c r="Q57" s="8"/>
      <c r="R57" s="8"/>
      <c r="S57" s="8"/>
      <c r="T57" s="8"/>
      <c r="U57" s="8"/>
      <c r="V57" s="8"/>
      <c r="W57" s="8"/>
      <c r="X57" s="8"/>
      <c r="Y57" s="8"/>
      <c r="Z57" s="8"/>
    </row>
    <row r="58" spans="1:26" ht="15.75" customHeight="1">
      <c r="A58" s="24" t="s">
        <v>526</v>
      </c>
      <c r="B58" s="8"/>
      <c r="C58" s="8"/>
      <c r="D58" s="8"/>
      <c r="E58" s="8"/>
      <c r="F58" s="8"/>
      <c r="G58" s="8"/>
      <c r="H58" s="8"/>
      <c r="I58" s="8"/>
      <c r="J58" s="8"/>
      <c r="K58" s="8"/>
      <c r="L58" s="8"/>
      <c r="M58" s="8"/>
      <c r="N58" s="8"/>
      <c r="O58" s="8"/>
      <c r="P58" s="8"/>
      <c r="Q58" s="8"/>
      <c r="R58" s="8"/>
      <c r="S58" s="8"/>
      <c r="T58" s="8"/>
      <c r="U58" s="8"/>
      <c r="V58" s="8"/>
      <c r="W58" s="8"/>
      <c r="X58" s="8"/>
      <c r="Y58" s="8"/>
      <c r="Z58" s="8"/>
    </row>
    <row r="59" spans="1:26" ht="15.75" customHeight="1">
      <c r="A59" s="23"/>
      <c r="B59" s="8"/>
      <c r="C59" s="8"/>
      <c r="D59" s="8"/>
      <c r="E59" s="8"/>
      <c r="F59" s="8"/>
      <c r="G59" s="8"/>
      <c r="H59" s="8"/>
      <c r="I59" s="8"/>
      <c r="J59" s="8"/>
      <c r="K59" s="8"/>
      <c r="L59" s="8"/>
      <c r="M59" s="8"/>
      <c r="N59" s="8"/>
      <c r="O59" s="8"/>
      <c r="P59" s="8"/>
      <c r="Q59" s="8"/>
      <c r="R59" s="8"/>
      <c r="S59" s="8"/>
      <c r="T59" s="8"/>
      <c r="U59" s="8"/>
      <c r="V59" s="8"/>
      <c r="W59" s="8"/>
      <c r="X59" s="8"/>
      <c r="Y59" s="8"/>
      <c r="Z59" s="8"/>
    </row>
    <row r="60" spans="1:26" ht="15.75" customHeight="1">
      <c r="A60" s="8"/>
      <c r="B60" s="8"/>
      <c r="C60" s="8"/>
      <c r="D60" s="8"/>
      <c r="E60" s="8"/>
      <c r="F60" s="8"/>
      <c r="G60" s="8"/>
      <c r="H60" s="8"/>
      <c r="I60" s="8"/>
      <c r="J60" s="8"/>
      <c r="K60" s="8"/>
      <c r="L60" s="8"/>
      <c r="M60" s="8"/>
      <c r="N60" s="8"/>
      <c r="O60" s="8"/>
      <c r="P60" s="8"/>
      <c r="Q60" s="8"/>
      <c r="R60" s="8"/>
      <c r="S60" s="8"/>
      <c r="T60" s="8"/>
      <c r="U60" s="8"/>
      <c r="V60" s="8"/>
      <c r="W60" s="8"/>
      <c r="X60" s="8"/>
      <c r="Y60" s="8"/>
      <c r="Z60" s="8"/>
    </row>
    <row r="61" spans="1:26" ht="15.75" customHeight="1">
      <c r="A61" s="8" t="s">
        <v>528</v>
      </c>
      <c r="B61" s="8"/>
      <c r="C61" s="8"/>
      <c r="D61" s="8"/>
      <c r="E61" s="8"/>
      <c r="F61" s="8"/>
      <c r="G61" s="8"/>
      <c r="H61" s="8"/>
      <c r="I61" s="8"/>
      <c r="J61" s="8"/>
      <c r="K61" s="8"/>
      <c r="L61" s="8"/>
      <c r="M61" s="8"/>
      <c r="N61" s="8"/>
      <c r="O61" s="8"/>
      <c r="P61" s="8"/>
      <c r="Q61" s="8"/>
      <c r="R61" s="8"/>
      <c r="S61" s="8"/>
      <c r="T61" s="8"/>
      <c r="U61" s="8"/>
      <c r="V61" s="8"/>
      <c r="W61" s="8"/>
      <c r="X61" s="8"/>
      <c r="Y61" s="8"/>
      <c r="Z61" s="8"/>
    </row>
    <row r="62" spans="1:26" ht="15.75" customHeight="1">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ht="15.75" customHeight="1">
      <c r="A63" s="24" t="s">
        <v>526</v>
      </c>
      <c r="B63" s="8"/>
      <c r="C63" s="8"/>
      <c r="D63" s="8"/>
      <c r="E63" s="8"/>
      <c r="F63" s="8"/>
      <c r="G63" s="8"/>
      <c r="H63" s="8"/>
      <c r="I63" s="8"/>
      <c r="J63" s="8"/>
      <c r="K63" s="8"/>
      <c r="L63" s="8"/>
      <c r="M63" s="8"/>
      <c r="N63" s="8"/>
      <c r="O63" s="8"/>
      <c r="P63" s="8"/>
      <c r="Q63" s="8"/>
      <c r="R63" s="8"/>
      <c r="S63" s="8"/>
      <c r="T63" s="8"/>
      <c r="U63" s="8"/>
      <c r="V63" s="8"/>
      <c r="W63" s="8"/>
      <c r="X63" s="8"/>
      <c r="Y63" s="8"/>
      <c r="Z63" s="8"/>
    </row>
    <row r="64" spans="1:26" ht="15.75" customHeight="1">
      <c r="A64" s="23" t="s">
        <v>529</v>
      </c>
      <c r="B64" s="8"/>
      <c r="C64" s="8"/>
      <c r="D64" s="8"/>
      <c r="E64" s="8"/>
      <c r="F64" s="8"/>
      <c r="G64" s="8"/>
      <c r="H64" s="8"/>
      <c r="I64" s="8"/>
      <c r="J64" s="8"/>
      <c r="K64" s="8"/>
      <c r="L64" s="8"/>
      <c r="M64" s="8"/>
      <c r="N64" s="8"/>
      <c r="O64" s="8"/>
      <c r="P64" s="8"/>
      <c r="Q64" s="8"/>
      <c r="R64" s="8"/>
      <c r="S64" s="8"/>
      <c r="T64" s="8"/>
      <c r="U64" s="8"/>
      <c r="V64" s="8"/>
      <c r="W64" s="8"/>
      <c r="X64" s="8"/>
      <c r="Y64" s="8"/>
      <c r="Z64" s="8"/>
    </row>
    <row r="65" spans="1:26" s="194" customFormat="1" ht="15.75" customHeight="1">
      <c r="A65" s="282"/>
      <c r="B65" s="8"/>
      <c r="C65" s="8"/>
      <c r="D65" s="8"/>
      <c r="E65" s="8"/>
      <c r="F65" s="8"/>
      <c r="G65" s="8"/>
      <c r="H65" s="8"/>
      <c r="I65" s="8"/>
      <c r="J65" s="8"/>
      <c r="K65" s="8"/>
      <c r="L65" s="8"/>
      <c r="M65" s="8"/>
      <c r="N65" s="8"/>
      <c r="O65" s="8"/>
      <c r="P65" s="8"/>
      <c r="Q65" s="8"/>
      <c r="R65" s="8"/>
      <c r="S65" s="8"/>
      <c r="T65" s="8"/>
      <c r="U65" s="8"/>
      <c r="V65" s="8"/>
      <c r="W65" s="8"/>
      <c r="X65" s="8"/>
      <c r="Y65" s="8"/>
      <c r="Z65" s="8"/>
    </row>
    <row r="66" spans="1:26" ht="15.75" customHeight="1">
      <c r="A66" s="9" t="s">
        <v>530</v>
      </c>
      <c r="B66" s="8"/>
      <c r="C66" s="8"/>
      <c r="D66" s="8"/>
      <c r="E66" s="8"/>
      <c r="F66" s="8"/>
      <c r="G66" s="8"/>
      <c r="H66" s="8"/>
      <c r="I66" s="8"/>
      <c r="J66" s="8"/>
      <c r="K66" s="8"/>
      <c r="L66" s="8"/>
      <c r="M66" s="8"/>
      <c r="N66" s="8"/>
      <c r="O66" s="8"/>
      <c r="P66" s="8"/>
      <c r="Q66" s="8"/>
      <c r="R66" s="8"/>
      <c r="S66" s="8"/>
      <c r="T66" s="8"/>
      <c r="U66" s="8"/>
      <c r="V66" s="8"/>
      <c r="W66" s="8"/>
      <c r="X66" s="8"/>
      <c r="Y66" s="8"/>
      <c r="Z66" s="8"/>
    </row>
    <row r="67" spans="1:26" ht="15.75" customHeight="1">
      <c r="A67" s="8" t="s">
        <v>531</v>
      </c>
      <c r="B67" s="8"/>
      <c r="C67" s="8"/>
      <c r="D67" s="8"/>
      <c r="E67" s="8"/>
      <c r="F67" s="8"/>
      <c r="G67" s="8"/>
      <c r="H67" s="8"/>
      <c r="I67" s="8"/>
      <c r="J67" s="8"/>
      <c r="K67" s="8"/>
      <c r="L67" s="8"/>
      <c r="M67" s="8"/>
      <c r="N67" s="8"/>
      <c r="O67" s="8"/>
      <c r="P67" s="8"/>
      <c r="Q67" s="8"/>
      <c r="R67" s="8"/>
      <c r="S67" s="8"/>
      <c r="T67" s="8"/>
      <c r="U67" s="8"/>
      <c r="V67" s="8"/>
      <c r="W67" s="8"/>
      <c r="X67" s="8"/>
      <c r="Y67" s="8"/>
      <c r="Z67" s="8"/>
    </row>
    <row r="68" spans="1:26" ht="15.75" customHeight="1">
      <c r="A68" s="8"/>
      <c r="B68" s="8"/>
      <c r="C68" s="8"/>
      <c r="D68" s="8"/>
      <c r="E68" s="8"/>
      <c r="F68" s="8"/>
      <c r="G68" s="8"/>
      <c r="H68" s="8"/>
      <c r="I68" s="8"/>
      <c r="J68" s="8"/>
      <c r="K68" s="8"/>
      <c r="L68" s="8"/>
      <c r="M68" s="8"/>
      <c r="N68" s="8"/>
      <c r="O68" s="8"/>
      <c r="P68" s="8"/>
      <c r="Q68" s="8"/>
      <c r="R68" s="8"/>
      <c r="S68" s="8"/>
      <c r="T68" s="8"/>
      <c r="U68" s="8"/>
      <c r="V68" s="8"/>
      <c r="W68" s="8"/>
      <c r="X68" s="8"/>
      <c r="Y68" s="8"/>
      <c r="Z68" s="8"/>
    </row>
    <row r="69" spans="1:26" ht="15.75" customHeight="1" thickBot="1">
      <c r="A69" s="283"/>
      <c r="B69" s="276"/>
      <c r="C69" s="276"/>
      <c r="D69" s="276"/>
      <c r="E69" s="8"/>
      <c r="F69" s="8"/>
      <c r="G69" s="8"/>
      <c r="H69" s="8"/>
      <c r="I69" s="8"/>
      <c r="J69" s="8"/>
      <c r="K69" s="8"/>
      <c r="L69" s="8"/>
      <c r="M69" s="8"/>
      <c r="N69" s="8"/>
      <c r="O69" s="8"/>
      <c r="P69" s="8"/>
      <c r="Q69" s="8"/>
      <c r="R69" s="8"/>
      <c r="S69" s="8"/>
      <c r="T69" s="8"/>
      <c r="U69" s="8"/>
      <c r="V69" s="8"/>
      <c r="W69" s="8"/>
      <c r="X69" s="8"/>
      <c r="Y69" s="8"/>
      <c r="Z69" s="8"/>
    </row>
    <row r="70" spans="1:26" ht="15.75" customHeight="1" thickBot="1">
      <c r="A70" s="273" t="s">
        <v>1393</v>
      </c>
      <c r="B70" s="276" t="s">
        <v>1403</v>
      </c>
      <c r="C70" s="278"/>
      <c r="D70" s="272"/>
      <c r="E70" s="8"/>
      <c r="F70" s="8"/>
      <c r="G70" s="8"/>
      <c r="H70" s="8"/>
      <c r="I70" s="8"/>
      <c r="J70" s="8"/>
      <c r="K70" s="8"/>
      <c r="L70" s="8"/>
      <c r="M70" s="8"/>
      <c r="N70" s="8"/>
      <c r="O70" s="8"/>
      <c r="P70" s="8"/>
      <c r="Q70" s="8"/>
      <c r="R70" s="8"/>
      <c r="S70" s="8"/>
      <c r="T70" s="8"/>
      <c r="U70" s="8"/>
      <c r="V70" s="8"/>
      <c r="W70" s="8"/>
      <c r="X70" s="8"/>
      <c r="Y70" s="8"/>
      <c r="Z70" s="8"/>
    </row>
    <row r="71" spans="1:26" ht="15.75" customHeight="1" thickBot="1">
      <c r="A71" s="275"/>
      <c r="B71" s="276" t="s">
        <v>1404</v>
      </c>
      <c r="C71" s="278"/>
      <c r="D71" s="272"/>
      <c r="E71" s="8"/>
      <c r="F71" s="8"/>
      <c r="G71" s="8"/>
      <c r="H71" s="8"/>
      <c r="I71" s="8"/>
      <c r="J71" s="8"/>
      <c r="K71" s="8"/>
      <c r="L71" s="8"/>
      <c r="M71" s="8"/>
      <c r="N71" s="8"/>
      <c r="O71" s="8"/>
      <c r="P71" s="8"/>
      <c r="Q71" s="8"/>
      <c r="R71" s="8"/>
      <c r="S71" s="8"/>
      <c r="T71" s="8"/>
      <c r="U71" s="8"/>
      <c r="V71" s="8"/>
      <c r="W71" s="8"/>
      <c r="X71" s="8"/>
      <c r="Y71" s="8"/>
      <c r="Z71" s="8"/>
    </row>
    <row r="72" spans="1:26" ht="15.75" customHeight="1" thickBot="1">
      <c r="A72" s="275"/>
      <c r="B72" s="276" t="s">
        <v>1405</v>
      </c>
      <c r="C72" s="278"/>
      <c r="D72" s="272"/>
      <c r="E72" s="8"/>
      <c r="F72" s="8"/>
      <c r="G72" s="8"/>
      <c r="H72" s="8"/>
      <c r="I72" s="8"/>
      <c r="J72" s="8"/>
      <c r="K72" s="8"/>
      <c r="L72" s="8"/>
      <c r="M72" s="8"/>
      <c r="N72" s="8"/>
      <c r="O72" s="8"/>
      <c r="P72" s="8"/>
      <c r="Q72" s="8"/>
      <c r="R72" s="8"/>
      <c r="S72" s="8"/>
      <c r="T72" s="8"/>
      <c r="U72" s="8"/>
      <c r="V72" s="8"/>
      <c r="W72" s="8"/>
      <c r="X72" s="8"/>
      <c r="Y72" s="8"/>
      <c r="Z72" s="8"/>
    </row>
    <row r="73" spans="1:26" ht="15.75" customHeight="1" thickBot="1">
      <c r="A73" s="273" t="s">
        <v>1393</v>
      </c>
      <c r="B73" s="284" t="s">
        <v>987</v>
      </c>
      <c r="C73" s="285"/>
      <c r="D73" s="272"/>
      <c r="E73" s="8"/>
      <c r="F73" s="8"/>
      <c r="G73" s="8"/>
      <c r="H73" s="8"/>
      <c r="I73" s="8"/>
      <c r="J73" s="8"/>
      <c r="K73" s="8"/>
      <c r="L73" s="8"/>
      <c r="M73" s="8"/>
      <c r="N73" s="8"/>
      <c r="O73" s="8"/>
      <c r="P73" s="8"/>
      <c r="Q73" s="8"/>
      <c r="R73" s="8"/>
      <c r="S73" s="8"/>
      <c r="T73" s="8"/>
      <c r="U73" s="8"/>
      <c r="V73" s="8"/>
      <c r="W73" s="8"/>
      <c r="X73" s="8"/>
      <c r="Y73" s="8"/>
      <c r="Z73" s="8"/>
    </row>
    <row r="74" spans="1:26" ht="15.75" customHeight="1" thickBot="1">
      <c r="A74" s="273" t="s">
        <v>1393</v>
      </c>
      <c r="B74" s="284" t="s">
        <v>992</v>
      </c>
      <c r="C74" s="285"/>
      <c r="D74" s="272"/>
      <c r="E74" s="8"/>
      <c r="F74" s="8"/>
      <c r="G74" s="8"/>
      <c r="H74" s="8"/>
      <c r="I74" s="8"/>
      <c r="J74" s="8"/>
      <c r="K74" s="8"/>
      <c r="L74" s="8"/>
      <c r="M74" s="8"/>
      <c r="N74" s="8"/>
      <c r="O74" s="8"/>
      <c r="P74" s="8"/>
      <c r="Q74" s="8"/>
      <c r="R74" s="8"/>
      <c r="S74" s="8"/>
      <c r="T74" s="8"/>
      <c r="U74" s="8"/>
      <c r="V74" s="8"/>
      <c r="W74" s="8"/>
      <c r="X74" s="8"/>
      <c r="Y74" s="8"/>
      <c r="Z74" s="8"/>
    </row>
    <row r="75" spans="1:26" ht="15.75" customHeight="1" thickBot="1">
      <c r="A75" s="273" t="s">
        <v>1393</v>
      </c>
      <c r="B75" s="284" t="s">
        <v>1406</v>
      </c>
      <c r="C75" s="285"/>
      <c r="D75" s="272"/>
      <c r="E75" s="8"/>
      <c r="F75" s="8"/>
      <c r="G75" s="8"/>
      <c r="H75" s="8"/>
      <c r="I75" s="8"/>
      <c r="J75" s="8"/>
      <c r="K75" s="8"/>
      <c r="L75" s="8"/>
      <c r="M75" s="8"/>
      <c r="N75" s="8"/>
      <c r="O75" s="8"/>
      <c r="P75" s="8"/>
      <c r="Q75" s="8"/>
      <c r="R75" s="8"/>
      <c r="S75" s="8"/>
      <c r="T75" s="8"/>
      <c r="U75" s="8"/>
      <c r="V75" s="8"/>
      <c r="W75" s="8"/>
      <c r="X75" s="8"/>
      <c r="Y75" s="8"/>
      <c r="Z75" s="8"/>
    </row>
    <row r="76" spans="1:26" ht="15.75" customHeight="1" thickBot="1">
      <c r="A76" s="275"/>
      <c r="B76" s="284" t="s">
        <v>1023</v>
      </c>
      <c r="C76" s="285"/>
      <c r="D76" s="285"/>
      <c r="E76" s="8"/>
      <c r="F76" s="8"/>
      <c r="G76" s="8"/>
      <c r="H76" s="8"/>
      <c r="I76" s="8"/>
      <c r="J76" s="8"/>
      <c r="K76" s="8"/>
      <c r="L76" s="8"/>
      <c r="M76" s="8"/>
      <c r="N76" s="8"/>
      <c r="O76" s="8"/>
      <c r="P76" s="8"/>
      <c r="Q76" s="8"/>
      <c r="R76" s="8"/>
      <c r="S76" s="8"/>
      <c r="T76" s="8"/>
      <c r="U76" s="8"/>
      <c r="V76" s="8"/>
      <c r="W76" s="8"/>
      <c r="X76" s="8"/>
      <c r="Y76" s="8"/>
      <c r="Z76" s="8"/>
    </row>
    <row r="77" spans="1:26" ht="15.75" customHeight="1" thickBot="1">
      <c r="A77" s="275"/>
      <c r="B77" s="276" t="s">
        <v>1005</v>
      </c>
      <c r="C77" s="278"/>
      <c r="D77" s="272"/>
      <c r="E77" s="8"/>
      <c r="F77" s="8"/>
      <c r="G77" s="8"/>
      <c r="H77" s="8"/>
      <c r="I77" s="8"/>
      <c r="J77" s="8"/>
      <c r="K77" s="8"/>
      <c r="L77" s="8"/>
      <c r="M77" s="8"/>
      <c r="N77" s="8"/>
      <c r="O77" s="8"/>
      <c r="P77" s="8"/>
      <c r="Q77" s="8"/>
      <c r="R77" s="8"/>
      <c r="S77" s="8"/>
      <c r="T77" s="8"/>
      <c r="U77" s="8"/>
      <c r="V77" s="8"/>
      <c r="W77" s="8"/>
      <c r="X77" s="8"/>
      <c r="Y77" s="8"/>
      <c r="Z77" s="8"/>
    </row>
    <row r="78" spans="1:26" ht="15.75" customHeight="1" thickBot="1">
      <c r="A78" s="275"/>
      <c r="B78" s="276" t="s">
        <v>1001</v>
      </c>
      <c r="C78" s="278"/>
      <c r="D78" s="272"/>
      <c r="E78" s="8"/>
      <c r="F78" s="8"/>
      <c r="G78" s="8"/>
      <c r="H78" s="8"/>
      <c r="I78" s="8"/>
      <c r="J78" s="8"/>
      <c r="K78" s="8"/>
      <c r="L78" s="8"/>
      <c r="M78" s="8"/>
      <c r="N78" s="8"/>
      <c r="O78" s="8"/>
      <c r="P78" s="8"/>
      <c r="Q78" s="8"/>
      <c r="R78" s="8"/>
      <c r="S78" s="8"/>
      <c r="T78" s="8"/>
      <c r="U78" s="8"/>
      <c r="V78" s="8"/>
      <c r="W78" s="8"/>
      <c r="X78" s="8"/>
      <c r="Y78" s="8"/>
      <c r="Z78" s="8"/>
    </row>
    <row r="79" spans="1:26" ht="15.75" customHeight="1" thickBot="1">
      <c r="A79" s="273" t="s">
        <v>1393</v>
      </c>
      <c r="B79" s="276" t="s">
        <v>1031</v>
      </c>
      <c r="C79" s="278"/>
      <c r="D79" s="272"/>
      <c r="E79" s="8"/>
      <c r="F79" s="8"/>
      <c r="G79" s="8"/>
      <c r="H79" s="8"/>
      <c r="I79" s="8"/>
      <c r="J79" s="8"/>
      <c r="K79" s="8"/>
      <c r="L79" s="8"/>
      <c r="M79" s="8"/>
      <c r="N79" s="8"/>
      <c r="O79" s="8"/>
      <c r="P79" s="8"/>
      <c r="Q79" s="8"/>
      <c r="R79" s="8"/>
      <c r="S79" s="8"/>
      <c r="T79" s="8"/>
      <c r="U79" s="8"/>
      <c r="V79" s="8"/>
      <c r="W79" s="8"/>
      <c r="X79" s="8"/>
      <c r="Y79" s="8"/>
      <c r="Z79" s="8"/>
    </row>
    <row r="80" spans="1:26" ht="15.75" customHeight="1" thickBot="1">
      <c r="A80" s="275"/>
      <c r="B80" s="276" t="s">
        <v>1407</v>
      </c>
      <c r="C80" s="278"/>
      <c r="D80" s="272"/>
      <c r="E80" s="8"/>
      <c r="F80" s="8"/>
      <c r="G80" s="8"/>
      <c r="H80" s="8"/>
      <c r="I80" s="8"/>
      <c r="J80" s="8"/>
      <c r="K80" s="8"/>
      <c r="L80" s="8"/>
      <c r="M80" s="8"/>
      <c r="N80" s="8"/>
      <c r="O80" s="8"/>
      <c r="P80" s="8"/>
      <c r="Q80" s="8"/>
      <c r="R80" s="8"/>
      <c r="S80" s="8"/>
      <c r="T80" s="8"/>
      <c r="U80" s="8"/>
      <c r="V80" s="8"/>
      <c r="W80" s="8"/>
      <c r="X80" s="8"/>
      <c r="Y80" s="8"/>
      <c r="Z80" s="8"/>
    </row>
    <row r="81" spans="1:26" ht="15.75" customHeight="1" thickBot="1">
      <c r="A81" s="275"/>
      <c r="B81" s="276" t="s">
        <v>1010</v>
      </c>
      <c r="C81" s="278"/>
      <c r="D81" s="272"/>
      <c r="E81" s="8"/>
      <c r="F81" s="8"/>
      <c r="G81" s="8"/>
      <c r="H81" s="8"/>
      <c r="I81" s="8"/>
      <c r="J81" s="8"/>
      <c r="K81" s="8"/>
      <c r="L81" s="8"/>
      <c r="M81" s="8"/>
      <c r="N81" s="8"/>
      <c r="O81" s="8"/>
      <c r="P81" s="8"/>
      <c r="Q81" s="8"/>
      <c r="R81" s="8"/>
      <c r="S81" s="8"/>
      <c r="T81" s="8"/>
      <c r="U81" s="8"/>
      <c r="V81" s="8"/>
      <c r="W81" s="8"/>
      <c r="X81" s="8"/>
      <c r="Y81" s="8"/>
      <c r="Z81" s="8"/>
    </row>
    <row r="82" spans="1:26" ht="15.75" customHeight="1" thickBot="1">
      <c r="A82" s="275"/>
      <c r="B82" s="276" t="s">
        <v>1408</v>
      </c>
      <c r="C82" s="278"/>
      <c r="D82" s="272"/>
      <c r="E82" s="8"/>
      <c r="F82" s="8"/>
      <c r="G82" s="8"/>
      <c r="H82" s="8"/>
      <c r="I82" s="8"/>
      <c r="J82" s="8"/>
      <c r="K82" s="8"/>
      <c r="L82" s="8"/>
      <c r="M82" s="8"/>
      <c r="N82" s="8"/>
      <c r="O82" s="8"/>
      <c r="P82" s="8"/>
      <c r="Q82" s="8"/>
      <c r="R82" s="8"/>
      <c r="S82" s="8"/>
      <c r="T82" s="8"/>
      <c r="U82" s="8"/>
      <c r="V82" s="8"/>
      <c r="W82" s="8"/>
      <c r="X82" s="8"/>
      <c r="Y82" s="8"/>
      <c r="Z82" s="8"/>
    </row>
    <row r="83" spans="1:26" ht="15.75" customHeight="1">
      <c r="A83" s="8" t="s">
        <v>532</v>
      </c>
      <c r="B83" s="8"/>
      <c r="C83" s="8"/>
      <c r="D83" s="8"/>
      <c r="E83" s="8"/>
      <c r="F83" s="8"/>
      <c r="G83" s="8"/>
      <c r="H83" s="8"/>
      <c r="I83" s="8"/>
      <c r="J83" s="8"/>
      <c r="K83" s="8"/>
      <c r="L83" s="8"/>
      <c r="M83" s="8"/>
      <c r="N83" s="8"/>
      <c r="O83" s="8"/>
      <c r="P83" s="8"/>
      <c r="Q83" s="8"/>
      <c r="R83" s="8"/>
      <c r="S83" s="8"/>
      <c r="T83" s="8"/>
      <c r="U83" s="8"/>
      <c r="V83" s="8"/>
      <c r="W83" s="8"/>
      <c r="X83" s="8"/>
      <c r="Y83" s="8"/>
      <c r="Z83" s="8"/>
    </row>
    <row r="84" spans="1:26" ht="48" customHeight="1">
      <c r="A84" s="23"/>
      <c r="B84" s="8"/>
      <c r="C84" s="8"/>
      <c r="D84" s="8"/>
      <c r="E84" s="8"/>
      <c r="F84" s="8"/>
      <c r="G84" s="8"/>
      <c r="H84" s="8"/>
      <c r="I84" s="8"/>
      <c r="J84" s="8"/>
      <c r="K84" s="8"/>
      <c r="L84" s="8"/>
      <c r="M84" s="8"/>
      <c r="N84" s="8"/>
      <c r="O84" s="8"/>
      <c r="P84" s="8"/>
      <c r="Q84" s="8"/>
      <c r="R84" s="8"/>
      <c r="S84" s="8"/>
      <c r="T84" s="8"/>
      <c r="U84" s="8"/>
      <c r="V84" s="8"/>
      <c r="W84" s="8"/>
      <c r="X84" s="8"/>
      <c r="Y84" s="8"/>
      <c r="Z84" s="8"/>
    </row>
    <row r="85" spans="1:26" ht="15.75" customHeight="1">
      <c r="A85" s="8"/>
      <c r="B85" s="8"/>
      <c r="C85" s="8"/>
      <c r="D85" s="8"/>
      <c r="E85" s="8"/>
      <c r="F85" s="8"/>
      <c r="G85" s="8"/>
      <c r="H85" s="8"/>
      <c r="I85" s="8"/>
      <c r="J85" s="8"/>
      <c r="K85" s="8"/>
      <c r="L85" s="8"/>
      <c r="M85" s="8"/>
      <c r="N85" s="8"/>
      <c r="O85" s="8"/>
      <c r="P85" s="8"/>
      <c r="Q85" s="8"/>
      <c r="R85" s="8"/>
      <c r="S85" s="8"/>
      <c r="T85" s="8"/>
      <c r="U85" s="8"/>
      <c r="V85" s="8"/>
      <c r="W85" s="8"/>
      <c r="X85" s="8"/>
      <c r="Y85" s="8"/>
      <c r="Z85" s="8"/>
    </row>
    <row r="86" spans="1:26" ht="15.75" customHeight="1">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ht="15.75" customHeight="1">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ht="15.75" customHeight="1">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ht="15.75" customHeight="1">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ht="15.75" customHeight="1">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ht="15.75" customHeight="1">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5.75" customHeight="1">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5.75" customHeight="1">
      <c r="A93" s="246" t="s">
        <v>533</v>
      </c>
      <c r="B93" s="246"/>
      <c r="C93" s="246"/>
      <c r="D93" s="246"/>
      <c r="E93" s="8"/>
      <c r="F93" s="8"/>
      <c r="G93" s="8"/>
      <c r="H93" s="8"/>
      <c r="I93" s="8"/>
      <c r="J93" s="8"/>
      <c r="K93" s="8"/>
      <c r="L93" s="8"/>
      <c r="M93" s="8"/>
      <c r="N93" s="8"/>
      <c r="O93" s="8"/>
      <c r="P93" s="8"/>
      <c r="Q93" s="8"/>
      <c r="R93" s="8"/>
      <c r="S93" s="8"/>
      <c r="T93" s="8"/>
      <c r="U93" s="8"/>
      <c r="V93" s="8"/>
      <c r="W93" s="8"/>
      <c r="X93" s="8"/>
      <c r="Y93" s="8"/>
      <c r="Z93" s="8"/>
    </row>
    <row r="94" spans="1:26" ht="15.75" customHeight="1">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5.75" customHeight="1">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5.75" customHeight="1">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5.75" customHeight="1">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5.75" customHeight="1">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5.75" customHeight="1">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5.75"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5.75" customHeight="1">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5.75"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5.75"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5.75"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5.75" customHeight="1">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5.75" customHeight="1">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5.75" customHeight="1">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5.75"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5.75"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5.75"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5.75"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5.7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5.7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5.7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5.7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5.7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5.7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5.75"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5.75"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5.75"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5.7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5.75"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5.7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5.7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5.75"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5.7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5.7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5.75"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5.7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5.7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5.7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5.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5.7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5.7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5.7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5.7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5.7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5.7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5.7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5.7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5.7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5.7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5.7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5.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5.7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5.7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5.7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5.7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5.7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5.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5.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5.7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5.7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5.7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5.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5.7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5.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5.7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5.7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5.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5.7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5.7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5.7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5.7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5.7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5.7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5.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5.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5.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5.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5.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5.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5.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5.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5.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5.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5.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5.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5.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5.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5.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5.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5.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5.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5.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5.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5.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5.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5.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5.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5.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5.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5.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5.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5.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5.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5.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5.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5.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5.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5.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5.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5.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5.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5.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5.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5.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5.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5.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5.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5.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5.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5.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5.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5.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5.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5.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5.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5.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5.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5.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5.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5.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5.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5.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5.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5.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5.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5.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5.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5.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5.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5.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5.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5.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5.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5.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5.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5.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5.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5.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5.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5.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5.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5.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5.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5.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5.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5.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5.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5.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5.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5.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5.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5.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5.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5.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5.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5.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5.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5.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5.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5.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5.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5.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5.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5.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5.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5.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5.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5.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5.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5.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5.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5.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5.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5.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5.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5.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5.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5.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5.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5.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5.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5.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5.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5.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5.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5.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5.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5.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5.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5.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5.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5.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5.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5.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5.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5.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5.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5.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5.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5.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5.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5.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5.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5.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5.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5.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5.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5.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5.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5.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5.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5.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5.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row r="1001" spans="1:26" ht="15.75" customHeight="1">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row>
    <row r="1002" spans="1:26" ht="15.75" customHeight="1">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row>
    <row r="1003" spans="1:26" ht="15.75" customHeight="1">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row>
    <row r="1004" spans="1:26" ht="15.75" customHeight="1">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row>
    <row r="1005" spans="1:26" ht="15.75" customHeight="1">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row>
    <row r="1006" spans="1:26" ht="15.75" customHeight="1">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row>
    <row r="1007" spans="1:26" ht="15.75" customHeight="1">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row>
    <row r="1008" spans="1:26" ht="15.75" customHeight="1">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row>
    <row r="1009" spans="1:26" ht="15.75" customHeight="1">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row>
  </sheetData>
  <mergeCells count="8">
    <mergeCell ref="A1:D1"/>
    <mergeCell ref="A5:D6"/>
    <mergeCell ref="A93:D93"/>
    <mergeCell ref="B32:D32"/>
    <mergeCell ref="B73:C73"/>
    <mergeCell ref="B74:C74"/>
    <mergeCell ref="B75:C75"/>
    <mergeCell ref="B76:D76"/>
  </mergeCells>
  <conditionalFormatting sqref="B9:C14">
    <cfRule type="cellIs" dxfId="0" priority="1" operator="greaterThan">
      <formula>1</formula>
    </cfRule>
  </conditionalFormatting>
  <dataValidations count="2">
    <dataValidation type="decimal" allowBlank="1" showErrorMessage="1" sqref="B15:C16" xr:uid="{00000000-0002-0000-0600-000000000000}">
      <formula1>0</formula1>
      <formula2>200</formula2>
    </dataValidation>
    <dataValidation type="decimal" allowBlank="1" showErrorMessage="1" sqref="B9:C14" xr:uid="{00000000-0002-0000-0600-000001000000}">
      <formula1>0</formula1>
      <formula2>100</formula2>
    </dataValidation>
  </dataValidations>
  <pageMargins left="0.7" right="0.7" top="0.75" bottom="0.75" header="0" footer="0"/>
  <pageSetup orientation="landscape"/>
  <headerFooter>
    <oddHeader>&amp;C</oddHeader>
    <oddFooter>&amp;C</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activeCell="A17" sqref="A17:F17"/>
    </sheetView>
  </sheetViews>
  <sheetFormatPr defaultColWidth="11.19921875" defaultRowHeight="15" customHeight="1"/>
  <cols>
    <col min="1" max="1" width="11" customWidth="1"/>
    <col min="2" max="2" width="38.296875" customWidth="1"/>
    <col min="3" max="5" width="18.09765625" customWidth="1"/>
    <col min="6" max="26" width="11" customWidth="1"/>
  </cols>
  <sheetData>
    <row r="1" spans="1:26" ht="15.75" customHeight="1">
      <c r="A1" s="204" t="s">
        <v>534</v>
      </c>
      <c r="B1" s="200"/>
      <c r="C1" s="200"/>
      <c r="D1" s="200"/>
      <c r="E1" s="200"/>
      <c r="F1" s="201"/>
      <c r="G1" s="8"/>
      <c r="H1" s="8"/>
      <c r="I1" s="8"/>
      <c r="J1" s="8"/>
      <c r="K1" s="8"/>
      <c r="L1" s="8"/>
      <c r="M1" s="8"/>
      <c r="N1" s="8"/>
      <c r="O1" s="8"/>
      <c r="P1" s="8"/>
      <c r="Q1" s="8"/>
      <c r="R1" s="8"/>
      <c r="S1" s="8"/>
      <c r="T1" s="8"/>
      <c r="U1" s="8"/>
      <c r="V1" s="8"/>
      <c r="W1" s="8"/>
      <c r="X1" s="8"/>
      <c r="Y1" s="8"/>
      <c r="Z1" s="8"/>
    </row>
    <row r="2" spans="1:26" ht="15.75" customHeight="1">
      <c r="A2" s="8"/>
      <c r="B2" s="8"/>
      <c r="C2" s="8"/>
      <c r="D2" s="8"/>
      <c r="E2" s="8"/>
      <c r="F2" s="8"/>
      <c r="G2" s="8"/>
      <c r="H2" s="8"/>
      <c r="I2" s="8"/>
      <c r="J2" s="8"/>
      <c r="K2" s="8"/>
      <c r="L2" s="8"/>
      <c r="M2" s="8"/>
      <c r="N2" s="8"/>
      <c r="O2" s="8"/>
      <c r="P2" s="8"/>
      <c r="Q2" s="8"/>
      <c r="R2" s="8"/>
      <c r="S2" s="8"/>
      <c r="T2" s="8"/>
      <c r="U2" s="8"/>
      <c r="V2" s="8"/>
      <c r="W2" s="8"/>
      <c r="X2" s="8"/>
      <c r="Y2" s="8"/>
      <c r="Z2" s="8"/>
    </row>
    <row r="3" spans="1:26" ht="15.75" customHeight="1">
      <c r="A3" s="9" t="s">
        <v>535</v>
      </c>
      <c r="B3" s="8"/>
      <c r="C3" s="8"/>
      <c r="D3" s="8"/>
      <c r="E3" s="8"/>
      <c r="F3" s="8"/>
      <c r="G3" s="8"/>
      <c r="H3" s="8"/>
      <c r="I3" s="8"/>
      <c r="J3" s="8"/>
      <c r="K3" s="8"/>
      <c r="L3" s="8"/>
      <c r="M3" s="8"/>
      <c r="N3" s="8"/>
      <c r="O3" s="8"/>
      <c r="P3" s="8"/>
      <c r="Q3" s="8"/>
      <c r="R3" s="8"/>
      <c r="S3" s="8"/>
      <c r="T3" s="8"/>
      <c r="U3" s="8"/>
      <c r="V3" s="8"/>
      <c r="W3" s="8"/>
      <c r="X3" s="8"/>
      <c r="Y3" s="8"/>
      <c r="Z3" s="8"/>
    </row>
    <row r="4" spans="1:26" ht="15.75" customHeight="1">
      <c r="A4" s="8" t="s">
        <v>536</v>
      </c>
      <c r="B4" s="8"/>
      <c r="C4" s="8"/>
      <c r="D4" s="8"/>
      <c r="E4" s="8"/>
      <c r="F4" s="8"/>
      <c r="G4" s="8"/>
      <c r="H4" s="8"/>
      <c r="I4" s="8"/>
      <c r="J4" s="8"/>
      <c r="K4" s="8"/>
      <c r="L4" s="8"/>
      <c r="M4" s="8"/>
      <c r="N4" s="8"/>
      <c r="O4" s="8"/>
      <c r="P4" s="8"/>
      <c r="Q4" s="8"/>
      <c r="R4" s="8"/>
      <c r="S4" s="8"/>
      <c r="T4" s="8"/>
      <c r="U4" s="8"/>
      <c r="V4" s="8"/>
      <c r="W4" s="8"/>
      <c r="X4" s="8"/>
      <c r="Y4" s="8"/>
      <c r="Z4" s="8"/>
    </row>
    <row r="5" spans="1:26" ht="15.75" customHeight="1">
      <c r="A5" s="8"/>
      <c r="B5" s="147" t="s">
        <v>537</v>
      </c>
      <c r="C5" s="8"/>
      <c r="D5" s="8"/>
      <c r="E5" s="8"/>
      <c r="F5" s="8"/>
      <c r="G5" s="8"/>
      <c r="H5" s="8"/>
      <c r="I5" s="8"/>
      <c r="J5" s="8"/>
      <c r="K5" s="8"/>
      <c r="L5" s="8"/>
      <c r="M5" s="8"/>
      <c r="N5" s="8"/>
      <c r="O5" s="8"/>
      <c r="P5" s="8"/>
      <c r="Q5" s="8"/>
      <c r="R5" s="8"/>
      <c r="S5" s="8"/>
      <c r="T5" s="8"/>
      <c r="U5" s="8"/>
      <c r="V5" s="8"/>
      <c r="W5" s="8"/>
      <c r="X5" s="8"/>
      <c r="Y5" s="8"/>
      <c r="Z5" s="8"/>
    </row>
    <row r="6" spans="1:26" ht="15.75" customHeight="1">
      <c r="A6" s="8"/>
      <c r="B6" s="8"/>
      <c r="C6" s="8"/>
      <c r="D6" s="8"/>
      <c r="E6" s="8"/>
      <c r="F6" s="8"/>
      <c r="G6" s="8"/>
      <c r="H6" s="8"/>
      <c r="I6" s="8"/>
      <c r="J6" s="8"/>
      <c r="K6" s="8"/>
      <c r="L6" s="8"/>
      <c r="M6" s="8"/>
      <c r="N6" s="8"/>
      <c r="O6" s="8"/>
      <c r="P6" s="8"/>
      <c r="Q6" s="8"/>
      <c r="R6" s="8"/>
      <c r="S6" s="8"/>
      <c r="T6" s="8"/>
      <c r="U6" s="8"/>
      <c r="V6" s="8"/>
      <c r="W6" s="8"/>
      <c r="X6" s="8"/>
      <c r="Y6" s="8"/>
      <c r="Z6" s="8"/>
    </row>
    <row r="7" spans="1:26" ht="85.5" customHeight="1">
      <c r="A7" s="250" t="s">
        <v>538</v>
      </c>
      <c r="B7" s="197"/>
      <c r="C7" s="197"/>
      <c r="D7" s="197"/>
      <c r="E7" s="197"/>
      <c r="F7" s="197"/>
      <c r="G7" s="8"/>
      <c r="H7" s="8"/>
      <c r="I7" s="8"/>
      <c r="J7" s="8"/>
      <c r="K7" s="8"/>
      <c r="L7" s="8"/>
      <c r="M7" s="8"/>
      <c r="N7" s="8"/>
      <c r="O7" s="8"/>
      <c r="P7" s="8"/>
      <c r="Q7" s="8"/>
      <c r="R7" s="8"/>
      <c r="S7" s="8"/>
      <c r="T7" s="8"/>
      <c r="U7" s="8"/>
      <c r="V7" s="8"/>
      <c r="W7" s="8"/>
      <c r="X7" s="8"/>
      <c r="Y7" s="8"/>
      <c r="Z7" s="8"/>
    </row>
    <row r="8" spans="1:26" ht="15.75" customHeight="1">
      <c r="A8" s="8"/>
      <c r="B8" s="8"/>
      <c r="C8" s="8"/>
      <c r="D8" s="8"/>
      <c r="E8" s="8"/>
      <c r="F8" s="8"/>
      <c r="G8" s="8"/>
      <c r="H8" s="8"/>
      <c r="I8" s="8"/>
      <c r="J8" s="8"/>
      <c r="K8" s="8"/>
      <c r="L8" s="8"/>
      <c r="M8" s="8"/>
      <c r="N8" s="8"/>
      <c r="O8" s="8"/>
      <c r="P8" s="8"/>
      <c r="Q8" s="8"/>
      <c r="R8" s="8"/>
      <c r="S8" s="8"/>
      <c r="T8" s="8"/>
      <c r="U8" s="8"/>
      <c r="V8" s="8"/>
      <c r="W8" s="8"/>
      <c r="X8" s="8"/>
      <c r="Y8" s="8"/>
      <c r="Z8" s="8"/>
    </row>
    <row r="9" spans="1:26" ht="15.75" customHeight="1">
      <c r="A9" s="8"/>
      <c r="B9" s="8" t="s">
        <v>539</v>
      </c>
      <c r="C9" s="18" t="s">
        <v>540</v>
      </c>
      <c r="D9" s="8"/>
      <c r="E9" s="8"/>
      <c r="F9" s="8"/>
      <c r="G9" s="8"/>
      <c r="H9" s="8"/>
      <c r="I9" s="8"/>
      <c r="J9" s="8"/>
      <c r="K9" s="8"/>
      <c r="L9" s="8"/>
      <c r="M9" s="8"/>
      <c r="N9" s="8"/>
      <c r="O9" s="8"/>
      <c r="P9" s="8"/>
      <c r="Q9" s="8"/>
      <c r="R9" s="8"/>
      <c r="S9" s="8"/>
      <c r="T9" s="8"/>
      <c r="U9" s="8"/>
      <c r="V9" s="8"/>
      <c r="W9" s="8"/>
      <c r="X9" s="8"/>
      <c r="Y9" s="8"/>
      <c r="Z9" s="8"/>
    </row>
    <row r="10" spans="1:26" ht="15.75" customHeight="1">
      <c r="A10" s="8"/>
      <c r="B10" s="8"/>
      <c r="C10" s="8"/>
      <c r="D10" s="8"/>
      <c r="E10" s="8"/>
      <c r="F10" s="8"/>
      <c r="G10" s="8"/>
      <c r="H10" s="8"/>
      <c r="I10" s="8"/>
      <c r="J10" s="8"/>
      <c r="K10" s="8"/>
      <c r="L10" s="8"/>
      <c r="M10" s="8"/>
      <c r="N10" s="8"/>
      <c r="O10" s="8"/>
      <c r="P10" s="8"/>
      <c r="Q10" s="8"/>
      <c r="R10" s="8"/>
      <c r="S10" s="8"/>
      <c r="T10" s="8"/>
      <c r="U10" s="8"/>
      <c r="V10" s="8"/>
      <c r="W10" s="8"/>
      <c r="X10" s="8"/>
      <c r="Y10" s="8"/>
      <c r="Z10" s="8"/>
    </row>
    <row r="11" spans="1:26" ht="15.75" customHeight="1">
      <c r="A11" s="8"/>
      <c r="B11" s="8"/>
      <c r="C11" s="148"/>
      <c r="D11" s="67" t="s">
        <v>541</v>
      </c>
      <c r="E11" s="100"/>
      <c r="F11" s="8"/>
      <c r="G11" s="8"/>
      <c r="H11" s="8"/>
      <c r="I11" s="8"/>
      <c r="J11" s="8"/>
      <c r="K11" s="8"/>
      <c r="L11" s="8"/>
      <c r="M11" s="8"/>
      <c r="N11" s="8"/>
      <c r="O11" s="8"/>
      <c r="P11" s="8"/>
      <c r="Q11" s="8"/>
      <c r="R11" s="8"/>
      <c r="S11" s="8"/>
      <c r="T11" s="8"/>
      <c r="U11" s="8"/>
      <c r="V11" s="8"/>
      <c r="W11" s="8"/>
      <c r="X11" s="8"/>
      <c r="Y11" s="8"/>
      <c r="Z11" s="8"/>
    </row>
    <row r="12" spans="1:26" ht="15.75" customHeight="1">
      <c r="A12" s="8"/>
      <c r="B12" s="8"/>
      <c r="C12" s="8"/>
      <c r="D12" s="8"/>
      <c r="E12" s="8"/>
      <c r="F12" s="8"/>
      <c r="G12" s="8"/>
      <c r="H12" s="8"/>
      <c r="I12" s="8"/>
      <c r="J12" s="8"/>
      <c r="K12" s="8"/>
      <c r="L12" s="8"/>
      <c r="M12" s="8"/>
      <c r="N12" s="8"/>
      <c r="O12" s="8"/>
      <c r="P12" s="8"/>
      <c r="Q12" s="8"/>
      <c r="R12" s="8"/>
      <c r="S12" s="8"/>
      <c r="T12" s="8"/>
      <c r="U12" s="8"/>
      <c r="V12" s="8"/>
      <c r="W12" s="8"/>
      <c r="X12" s="8"/>
      <c r="Y12" s="8"/>
      <c r="Z12" s="8"/>
    </row>
    <row r="13" spans="1:26" ht="15.75" customHeight="1">
      <c r="A13" s="8"/>
      <c r="B13" s="8"/>
      <c r="C13" s="8"/>
      <c r="D13" s="8"/>
      <c r="E13" s="8"/>
      <c r="F13" s="8"/>
      <c r="G13" s="8"/>
      <c r="H13" s="8"/>
      <c r="I13" s="8"/>
      <c r="J13" s="8"/>
      <c r="K13" s="8"/>
      <c r="L13" s="8"/>
      <c r="M13" s="8"/>
      <c r="N13" s="8"/>
      <c r="O13" s="8"/>
      <c r="P13" s="8"/>
      <c r="Q13" s="8"/>
      <c r="R13" s="8"/>
      <c r="S13" s="8"/>
      <c r="T13" s="8"/>
      <c r="U13" s="8"/>
      <c r="V13" s="8"/>
      <c r="W13" s="8"/>
      <c r="X13" s="8"/>
      <c r="Y13" s="8"/>
      <c r="Z13" s="8"/>
    </row>
    <row r="14" spans="1:26" ht="15.75" customHeight="1">
      <c r="A14" s="9" t="s">
        <v>542</v>
      </c>
      <c r="B14" s="8"/>
      <c r="C14" s="8"/>
      <c r="D14" s="8"/>
      <c r="E14" s="8"/>
      <c r="F14" s="8"/>
      <c r="G14" s="8"/>
      <c r="H14" s="8"/>
      <c r="I14" s="8"/>
      <c r="J14" s="8"/>
      <c r="K14" s="8"/>
      <c r="L14" s="8"/>
      <c r="M14" s="8"/>
      <c r="N14" s="8"/>
      <c r="O14" s="8"/>
      <c r="P14" s="8"/>
      <c r="Q14" s="8"/>
      <c r="R14" s="8"/>
      <c r="S14" s="8"/>
      <c r="T14" s="8"/>
      <c r="U14" s="8"/>
      <c r="V14" s="8"/>
      <c r="W14" s="8"/>
      <c r="X14" s="8"/>
      <c r="Y14" s="8"/>
      <c r="Z14" s="8"/>
    </row>
    <row r="15" spans="1:26" ht="15.75" customHeight="1">
      <c r="A15" s="8"/>
      <c r="B15" s="8"/>
      <c r="C15" s="8"/>
      <c r="D15" s="8"/>
      <c r="E15" s="8"/>
      <c r="F15" s="8"/>
      <c r="G15" s="8"/>
      <c r="H15" s="8"/>
      <c r="I15" s="8"/>
      <c r="J15" s="8"/>
      <c r="K15" s="8"/>
      <c r="L15" s="8"/>
      <c r="M15" s="8"/>
      <c r="N15" s="8"/>
      <c r="O15" s="8"/>
      <c r="P15" s="8"/>
      <c r="Q15" s="8"/>
      <c r="R15" s="8"/>
      <c r="S15" s="8"/>
      <c r="T15" s="8"/>
      <c r="U15" s="8"/>
      <c r="V15" s="8"/>
      <c r="W15" s="8"/>
      <c r="X15" s="8"/>
      <c r="Y15" s="8"/>
      <c r="Z15" s="8"/>
    </row>
    <row r="16" spans="1:26" ht="42.75" customHeight="1">
      <c r="A16" s="251" t="s">
        <v>543</v>
      </c>
      <c r="B16" s="197"/>
      <c r="C16" s="197"/>
      <c r="D16" s="197"/>
      <c r="E16" s="197"/>
      <c r="F16" s="197"/>
      <c r="G16" s="8"/>
      <c r="H16" s="8"/>
      <c r="I16" s="8"/>
      <c r="J16" s="8"/>
      <c r="K16" s="8"/>
      <c r="L16" s="8"/>
      <c r="M16" s="8"/>
      <c r="N16" s="8"/>
      <c r="O16" s="8"/>
      <c r="P16" s="8"/>
      <c r="Q16" s="8"/>
      <c r="R16" s="8"/>
      <c r="S16" s="8"/>
      <c r="T16" s="8"/>
      <c r="U16" s="8"/>
      <c r="V16" s="8"/>
      <c r="W16" s="8"/>
      <c r="X16" s="8"/>
      <c r="Y16" s="8"/>
      <c r="Z16" s="8"/>
    </row>
    <row r="17" spans="1:26" ht="36.75" customHeight="1">
      <c r="A17" s="247" t="s">
        <v>544</v>
      </c>
      <c r="B17" s="197"/>
      <c r="C17" s="197"/>
      <c r="D17" s="197"/>
      <c r="E17" s="197"/>
      <c r="F17" s="197"/>
      <c r="G17" s="8"/>
      <c r="H17" s="8"/>
      <c r="I17" s="8"/>
      <c r="J17" s="8"/>
      <c r="K17" s="8"/>
      <c r="L17" s="8"/>
      <c r="M17" s="8"/>
      <c r="N17" s="8"/>
      <c r="O17" s="8"/>
      <c r="P17" s="8"/>
      <c r="Q17" s="8"/>
      <c r="R17" s="8"/>
      <c r="S17" s="8"/>
      <c r="T17" s="8"/>
      <c r="U17" s="8"/>
      <c r="V17" s="8"/>
      <c r="W17" s="8"/>
      <c r="X17" s="8"/>
      <c r="Y17" s="8"/>
      <c r="Z17" s="8"/>
    </row>
    <row r="18" spans="1:26" ht="15.75" customHeight="1">
      <c r="A18" s="248" t="s">
        <v>545</v>
      </c>
      <c r="B18" s="197"/>
      <c r="C18" s="197"/>
      <c r="D18" s="197"/>
      <c r="E18" s="197"/>
      <c r="F18" s="197"/>
      <c r="G18" s="8"/>
      <c r="H18" s="8"/>
      <c r="I18" s="8"/>
      <c r="J18" s="8"/>
      <c r="K18" s="8"/>
      <c r="L18" s="8"/>
      <c r="M18" s="8"/>
      <c r="N18" s="8"/>
      <c r="O18" s="8"/>
      <c r="P18" s="8"/>
      <c r="Q18" s="8"/>
      <c r="R18" s="8"/>
      <c r="S18" s="8"/>
      <c r="T18" s="8"/>
      <c r="U18" s="8"/>
      <c r="V18" s="8"/>
      <c r="W18" s="8"/>
      <c r="X18" s="8"/>
      <c r="Y18" s="8"/>
      <c r="Z18" s="8"/>
    </row>
    <row r="19" spans="1:26" ht="36.75" customHeight="1">
      <c r="A19" s="247" t="s">
        <v>546</v>
      </c>
      <c r="B19" s="197"/>
      <c r="C19" s="197"/>
      <c r="D19" s="197"/>
      <c r="E19" s="197"/>
      <c r="F19" s="197"/>
      <c r="G19" s="8"/>
      <c r="H19" s="8"/>
      <c r="I19" s="8"/>
      <c r="J19" s="8"/>
      <c r="K19" s="8"/>
      <c r="L19" s="8"/>
      <c r="M19" s="8"/>
      <c r="N19" s="8"/>
      <c r="O19" s="8"/>
      <c r="P19" s="8"/>
      <c r="Q19" s="8"/>
      <c r="R19" s="8"/>
      <c r="S19" s="8"/>
      <c r="T19" s="8"/>
      <c r="U19" s="8"/>
      <c r="V19" s="8"/>
      <c r="W19" s="8"/>
      <c r="X19" s="8"/>
      <c r="Y19" s="8"/>
      <c r="Z19" s="8"/>
    </row>
    <row r="20" spans="1:26" ht="15.75" customHeight="1">
      <c r="A20" s="248" t="s">
        <v>547</v>
      </c>
      <c r="B20" s="197"/>
      <c r="C20" s="197"/>
      <c r="D20" s="197"/>
      <c r="E20" s="197"/>
      <c r="F20" s="197"/>
      <c r="G20" s="8"/>
      <c r="H20" s="8"/>
      <c r="I20" s="8"/>
      <c r="J20" s="8"/>
      <c r="K20" s="8"/>
      <c r="L20" s="8"/>
      <c r="M20" s="8"/>
      <c r="N20" s="8"/>
      <c r="O20" s="8"/>
      <c r="P20" s="8"/>
      <c r="Q20" s="8"/>
      <c r="R20" s="8"/>
      <c r="S20" s="8"/>
      <c r="T20" s="8"/>
      <c r="U20" s="8"/>
      <c r="V20" s="8"/>
      <c r="W20" s="8"/>
      <c r="X20" s="8"/>
      <c r="Y20" s="8"/>
      <c r="Z20" s="8"/>
    </row>
    <row r="21" spans="1:26" ht="15.75" customHeight="1">
      <c r="A21" s="8"/>
      <c r="B21" s="8"/>
      <c r="C21" s="8"/>
      <c r="D21" s="8"/>
      <c r="E21" s="8"/>
      <c r="F21" s="8"/>
      <c r="G21" s="8"/>
      <c r="H21" s="8"/>
      <c r="I21" s="8"/>
      <c r="J21" s="8"/>
      <c r="K21" s="8"/>
      <c r="L21" s="8"/>
      <c r="M21" s="8"/>
      <c r="N21" s="8"/>
      <c r="O21" s="8"/>
      <c r="P21" s="8"/>
      <c r="Q21" s="8"/>
      <c r="R21" s="8"/>
      <c r="S21" s="8"/>
      <c r="T21" s="8"/>
      <c r="U21" s="8"/>
      <c r="V21" s="8"/>
      <c r="W21" s="8"/>
      <c r="X21" s="8"/>
      <c r="Y21" s="8"/>
      <c r="Z21" s="8"/>
    </row>
    <row r="22" spans="1:26" ht="15.75" customHeight="1">
      <c r="A22" s="8"/>
      <c r="B22" s="8"/>
      <c r="C22" s="1" t="s">
        <v>548</v>
      </c>
      <c r="D22" s="1" t="s">
        <v>549</v>
      </c>
      <c r="E22" s="8"/>
      <c r="F22" s="8"/>
      <c r="G22" s="8"/>
      <c r="H22" s="8"/>
      <c r="I22" s="8"/>
      <c r="J22" s="8"/>
      <c r="K22" s="8"/>
      <c r="L22" s="8"/>
      <c r="M22" s="8"/>
      <c r="N22" s="8"/>
      <c r="O22" s="8"/>
      <c r="P22" s="8"/>
      <c r="Q22" s="8"/>
      <c r="R22" s="8"/>
      <c r="S22" s="8"/>
      <c r="T22" s="8"/>
      <c r="U22" s="8"/>
      <c r="V22" s="8"/>
      <c r="W22" s="8"/>
      <c r="X22" s="8"/>
      <c r="Y22" s="8"/>
      <c r="Z22" s="8"/>
    </row>
    <row r="23" spans="1:26" ht="15.75" customHeight="1">
      <c r="A23" s="8"/>
      <c r="B23" s="149" t="s">
        <v>550</v>
      </c>
      <c r="C23" s="149"/>
      <c r="D23" s="149"/>
      <c r="E23" s="8"/>
      <c r="F23" s="8"/>
      <c r="G23" s="8"/>
      <c r="H23" s="8"/>
      <c r="I23" s="8"/>
      <c r="J23" s="8"/>
      <c r="K23" s="8"/>
      <c r="L23" s="8"/>
      <c r="M23" s="8"/>
      <c r="N23" s="8"/>
      <c r="O23" s="8"/>
      <c r="P23" s="8"/>
      <c r="Q23" s="8"/>
      <c r="R23" s="8"/>
      <c r="S23" s="8"/>
      <c r="T23" s="8"/>
      <c r="U23" s="8"/>
      <c r="V23" s="8"/>
      <c r="W23" s="8"/>
      <c r="X23" s="8"/>
      <c r="Y23" s="8"/>
      <c r="Z23" s="8"/>
    </row>
    <row r="24" spans="1:26" ht="15.75" customHeight="1">
      <c r="A24" s="8"/>
      <c r="B24" s="67" t="s">
        <v>551</v>
      </c>
      <c r="C24" s="150">
        <v>39100</v>
      </c>
      <c r="D24" s="150">
        <v>39100</v>
      </c>
      <c r="E24" s="8"/>
      <c r="F24" s="8"/>
      <c r="G24" s="8"/>
      <c r="H24" s="8"/>
      <c r="I24" s="8"/>
      <c r="J24" s="8"/>
      <c r="K24" s="8"/>
      <c r="L24" s="8"/>
      <c r="M24" s="8"/>
      <c r="N24" s="8"/>
      <c r="O24" s="8"/>
      <c r="P24" s="8"/>
      <c r="Q24" s="8"/>
      <c r="R24" s="8"/>
      <c r="S24" s="8"/>
      <c r="T24" s="8"/>
      <c r="U24" s="8"/>
      <c r="V24" s="8"/>
      <c r="W24" s="8"/>
      <c r="X24" s="8"/>
      <c r="Y24" s="8"/>
      <c r="Z24" s="8"/>
    </row>
    <row r="25" spans="1:26" ht="15.75" customHeight="1">
      <c r="A25" s="8"/>
      <c r="B25" s="149" t="s">
        <v>552</v>
      </c>
      <c r="C25" s="151"/>
      <c r="D25" s="151"/>
      <c r="E25" s="8"/>
      <c r="F25" s="8"/>
      <c r="G25" s="8"/>
      <c r="H25" s="8"/>
      <c r="I25" s="8"/>
      <c r="J25" s="8"/>
      <c r="K25" s="8"/>
      <c r="L25" s="8"/>
      <c r="M25" s="8"/>
      <c r="N25" s="8"/>
      <c r="O25" s="8"/>
      <c r="P25" s="8"/>
      <c r="Q25" s="8"/>
      <c r="R25" s="8"/>
      <c r="S25" s="8"/>
      <c r="T25" s="8"/>
      <c r="U25" s="8"/>
      <c r="V25" s="8"/>
      <c r="W25" s="8"/>
      <c r="X25" s="8"/>
      <c r="Y25" s="8"/>
      <c r="Z25" s="8"/>
    </row>
    <row r="26" spans="1:26" ht="15.75" customHeight="1">
      <c r="A26" s="8"/>
      <c r="B26" s="67" t="s">
        <v>553</v>
      </c>
      <c r="C26" s="152"/>
      <c r="D26" s="152"/>
      <c r="E26" s="8"/>
      <c r="F26" s="8"/>
      <c r="G26" s="8"/>
      <c r="H26" s="8"/>
      <c r="I26" s="8"/>
      <c r="J26" s="8"/>
      <c r="K26" s="8"/>
      <c r="L26" s="8"/>
      <c r="M26" s="8"/>
      <c r="N26" s="8"/>
      <c r="O26" s="8"/>
      <c r="P26" s="8"/>
      <c r="Q26" s="8"/>
      <c r="R26" s="8"/>
      <c r="S26" s="8"/>
      <c r="T26" s="8"/>
      <c r="U26" s="8"/>
      <c r="V26" s="8"/>
      <c r="W26" s="8"/>
      <c r="X26" s="8"/>
      <c r="Y26" s="8"/>
      <c r="Z26" s="8"/>
    </row>
    <row r="27" spans="1:26" ht="15.75" customHeight="1">
      <c r="A27" s="8"/>
      <c r="B27" s="67" t="s">
        <v>554</v>
      </c>
      <c r="C27" s="152"/>
      <c r="D27" s="152"/>
      <c r="E27" s="8"/>
      <c r="F27" s="8"/>
      <c r="G27" s="8"/>
      <c r="H27" s="8"/>
      <c r="I27" s="8"/>
      <c r="J27" s="8"/>
      <c r="K27" s="8"/>
      <c r="L27" s="8"/>
      <c r="M27" s="8"/>
      <c r="N27" s="8"/>
      <c r="O27" s="8"/>
      <c r="P27" s="8"/>
      <c r="Q27" s="8"/>
      <c r="R27" s="8"/>
      <c r="S27" s="8"/>
      <c r="T27" s="8"/>
      <c r="U27" s="8"/>
      <c r="V27" s="8"/>
      <c r="W27" s="8"/>
      <c r="X27" s="8"/>
      <c r="Y27" s="8"/>
      <c r="Z27" s="8"/>
    </row>
    <row r="28" spans="1:26" ht="15.75" customHeight="1">
      <c r="A28" s="8"/>
      <c r="B28" s="67" t="s">
        <v>555</v>
      </c>
      <c r="C28" s="152"/>
      <c r="D28" s="152"/>
      <c r="E28" s="8"/>
      <c r="F28" s="8"/>
      <c r="G28" s="8"/>
      <c r="H28" s="8"/>
      <c r="I28" s="8"/>
      <c r="J28" s="8"/>
      <c r="K28" s="8"/>
      <c r="L28" s="8"/>
      <c r="M28" s="8"/>
      <c r="N28" s="8"/>
      <c r="O28" s="8"/>
      <c r="P28" s="8"/>
      <c r="Q28" s="8"/>
      <c r="R28" s="8"/>
      <c r="S28" s="8"/>
      <c r="T28" s="8"/>
      <c r="U28" s="8"/>
      <c r="V28" s="8"/>
      <c r="W28" s="8"/>
      <c r="X28" s="8"/>
      <c r="Y28" s="8"/>
      <c r="Z28" s="8"/>
    </row>
    <row r="29" spans="1:26" ht="15.75" customHeight="1">
      <c r="A29" s="8"/>
      <c r="B29" s="67" t="s">
        <v>556</v>
      </c>
      <c r="C29" s="152"/>
      <c r="D29" s="152"/>
      <c r="E29" s="8"/>
      <c r="F29" s="8"/>
      <c r="G29" s="8"/>
      <c r="H29" s="8"/>
      <c r="I29" s="8"/>
      <c r="J29" s="8"/>
      <c r="K29" s="8"/>
      <c r="L29" s="8"/>
      <c r="M29" s="8"/>
      <c r="N29" s="8"/>
      <c r="O29" s="8"/>
      <c r="P29" s="8"/>
      <c r="Q29" s="8"/>
      <c r="R29" s="8"/>
      <c r="S29" s="8"/>
      <c r="T29" s="8"/>
      <c r="U29" s="8"/>
      <c r="V29" s="8"/>
      <c r="W29" s="8"/>
      <c r="X29" s="8"/>
      <c r="Y29" s="8"/>
      <c r="Z29" s="8"/>
    </row>
    <row r="30" spans="1:26" ht="15.75" customHeight="1">
      <c r="A30" s="8"/>
      <c r="B30" s="149" t="s">
        <v>557</v>
      </c>
      <c r="C30" s="151"/>
      <c r="D30" s="151"/>
      <c r="E30" s="8"/>
      <c r="F30" s="8"/>
      <c r="G30" s="8"/>
      <c r="H30" s="8"/>
      <c r="I30" s="8"/>
      <c r="J30" s="8"/>
      <c r="K30" s="8"/>
      <c r="L30" s="8"/>
      <c r="M30" s="8"/>
      <c r="N30" s="8"/>
      <c r="O30" s="8"/>
      <c r="P30" s="8"/>
      <c r="Q30" s="8"/>
      <c r="R30" s="8"/>
      <c r="S30" s="8"/>
      <c r="T30" s="8"/>
      <c r="U30" s="8"/>
      <c r="V30" s="8"/>
      <c r="W30" s="8"/>
      <c r="X30" s="8"/>
      <c r="Y30" s="8"/>
      <c r="Z30" s="8"/>
    </row>
    <row r="31" spans="1:26" ht="15.75" customHeight="1">
      <c r="A31" s="8"/>
      <c r="B31" s="67" t="s">
        <v>558</v>
      </c>
      <c r="C31" s="150">
        <v>1060</v>
      </c>
      <c r="D31" s="150">
        <v>1060</v>
      </c>
      <c r="E31" s="8"/>
      <c r="F31" s="8"/>
      <c r="G31" s="8"/>
      <c r="H31" s="8"/>
      <c r="I31" s="8"/>
      <c r="J31" s="8"/>
      <c r="K31" s="8"/>
      <c r="L31" s="8"/>
      <c r="M31" s="8"/>
      <c r="N31" s="8"/>
      <c r="O31" s="8"/>
      <c r="P31" s="8"/>
      <c r="Q31" s="8"/>
      <c r="R31" s="8"/>
      <c r="S31" s="8"/>
      <c r="T31" s="8"/>
      <c r="U31" s="8"/>
      <c r="V31" s="8"/>
      <c r="W31" s="8"/>
      <c r="X31" s="8"/>
      <c r="Y31" s="8"/>
      <c r="Z31" s="8"/>
    </row>
    <row r="32" spans="1:26" ht="15.75" customHeight="1">
      <c r="A32" s="8"/>
      <c r="B32" s="67" t="s">
        <v>559</v>
      </c>
      <c r="C32" s="150">
        <v>9720</v>
      </c>
      <c r="D32" s="150">
        <v>9720</v>
      </c>
      <c r="E32" s="8"/>
      <c r="F32" s="8"/>
      <c r="G32" s="8"/>
      <c r="H32" s="8"/>
      <c r="I32" s="8"/>
      <c r="J32" s="8"/>
      <c r="K32" s="8"/>
      <c r="L32" s="8"/>
      <c r="M32" s="8"/>
      <c r="N32" s="8"/>
      <c r="O32" s="8"/>
      <c r="P32" s="8"/>
      <c r="Q32" s="8"/>
      <c r="R32" s="8"/>
      <c r="S32" s="8"/>
      <c r="T32" s="8"/>
      <c r="U32" s="8"/>
      <c r="V32" s="8"/>
      <c r="W32" s="8"/>
      <c r="X32" s="8"/>
      <c r="Y32" s="8"/>
      <c r="Z32" s="8"/>
    </row>
    <row r="33" spans="1:26" ht="15.75" customHeight="1">
      <c r="A33" s="8"/>
      <c r="B33" s="67" t="s">
        <v>560</v>
      </c>
      <c r="C33" s="150">
        <v>4296</v>
      </c>
      <c r="D33" s="150">
        <v>4296</v>
      </c>
      <c r="E33" s="8"/>
      <c r="F33" s="8"/>
      <c r="G33" s="8"/>
      <c r="H33" s="8"/>
      <c r="I33" s="8"/>
      <c r="J33" s="8"/>
      <c r="K33" s="8"/>
      <c r="L33" s="8"/>
      <c r="M33" s="8"/>
      <c r="N33" s="8"/>
      <c r="O33" s="8"/>
      <c r="P33" s="8"/>
      <c r="Q33" s="8"/>
      <c r="R33" s="8"/>
      <c r="S33" s="8"/>
      <c r="T33" s="8"/>
      <c r="U33" s="8"/>
      <c r="V33" s="8"/>
      <c r="W33" s="8"/>
      <c r="X33" s="8"/>
      <c r="Y33" s="8"/>
      <c r="Z33" s="8"/>
    </row>
    <row r="34" spans="1:26" ht="15.75" customHeight="1">
      <c r="A34" s="8"/>
      <c r="B34" s="67" t="s">
        <v>561</v>
      </c>
      <c r="C34" s="150">
        <v>5424</v>
      </c>
      <c r="D34" s="150">
        <v>5424</v>
      </c>
      <c r="E34" s="8"/>
      <c r="F34" s="8"/>
      <c r="G34" s="8"/>
      <c r="H34" s="8"/>
      <c r="I34" s="8"/>
      <c r="J34" s="8"/>
      <c r="K34" s="8"/>
      <c r="L34" s="8"/>
      <c r="M34" s="8"/>
      <c r="N34" s="8"/>
      <c r="O34" s="8"/>
      <c r="P34" s="8"/>
      <c r="Q34" s="8"/>
      <c r="R34" s="8"/>
      <c r="S34" s="8"/>
      <c r="T34" s="8"/>
      <c r="U34" s="8"/>
      <c r="V34" s="8"/>
      <c r="W34" s="8"/>
      <c r="X34" s="8"/>
      <c r="Y34" s="8"/>
      <c r="Z34" s="8"/>
    </row>
    <row r="35" spans="1:26" ht="15.75" customHeight="1">
      <c r="A35" s="8"/>
      <c r="B35" s="8"/>
      <c r="C35" s="8"/>
      <c r="D35" s="8"/>
      <c r="E35" s="8"/>
      <c r="F35" s="8"/>
      <c r="G35" s="8"/>
      <c r="H35" s="8"/>
      <c r="I35" s="8"/>
      <c r="J35" s="8"/>
      <c r="K35" s="8"/>
      <c r="L35" s="8"/>
      <c r="M35" s="8"/>
      <c r="N35" s="8"/>
      <c r="O35" s="8"/>
      <c r="P35" s="8"/>
      <c r="Q35" s="8"/>
      <c r="R35" s="8"/>
      <c r="S35" s="8"/>
      <c r="T35" s="8"/>
      <c r="U35" s="8"/>
      <c r="V35" s="8"/>
      <c r="W35" s="8"/>
      <c r="X35" s="8"/>
      <c r="Y35" s="8"/>
      <c r="Z35" s="8"/>
    </row>
    <row r="36" spans="1:26" ht="37.5" customHeight="1">
      <c r="A36" s="198" t="s">
        <v>562</v>
      </c>
      <c r="B36" s="197"/>
      <c r="C36" s="197"/>
      <c r="D36" s="197"/>
      <c r="E36" s="153"/>
      <c r="F36" s="21"/>
      <c r="G36" s="8"/>
      <c r="H36" s="8"/>
      <c r="I36" s="8"/>
      <c r="J36" s="8"/>
      <c r="K36" s="8"/>
      <c r="L36" s="8"/>
      <c r="M36" s="8"/>
      <c r="N36" s="8"/>
      <c r="O36" s="8"/>
      <c r="P36" s="8"/>
      <c r="Q36" s="8"/>
      <c r="R36" s="8"/>
      <c r="S36" s="8"/>
      <c r="T36" s="8"/>
      <c r="U36" s="8"/>
      <c r="V36" s="8"/>
      <c r="W36" s="8"/>
      <c r="X36" s="8"/>
      <c r="Y36" s="8"/>
      <c r="Z36" s="8"/>
    </row>
    <row r="37" spans="1:26" ht="15.75" customHeight="1">
      <c r="A37" s="2"/>
      <c r="B37" s="2"/>
      <c r="C37" s="2"/>
      <c r="D37" s="2"/>
      <c r="E37" s="154"/>
      <c r="F37" s="21"/>
      <c r="G37" s="8"/>
      <c r="H37" s="8"/>
      <c r="I37" s="8"/>
      <c r="J37" s="8"/>
      <c r="K37" s="8"/>
      <c r="L37" s="8"/>
      <c r="M37" s="8"/>
      <c r="N37" s="8"/>
      <c r="O37" s="8"/>
      <c r="P37" s="8"/>
      <c r="Q37" s="8"/>
      <c r="R37" s="8"/>
      <c r="S37" s="8"/>
      <c r="T37" s="8"/>
      <c r="U37" s="8"/>
      <c r="V37" s="8"/>
      <c r="W37" s="8"/>
      <c r="X37" s="8"/>
      <c r="Y37" s="8"/>
      <c r="Z37" s="8"/>
    </row>
    <row r="38" spans="1:26" ht="15.75" customHeight="1">
      <c r="A38" s="198" t="s">
        <v>563</v>
      </c>
      <c r="B38" s="197"/>
      <c r="C38" s="197"/>
      <c r="D38" s="2"/>
      <c r="E38" s="154"/>
      <c r="F38" s="21"/>
      <c r="G38" s="8"/>
      <c r="H38" s="8"/>
      <c r="I38" s="8"/>
      <c r="J38" s="8"/>
      <c r="K38" s="8"/>
      <c r="L38" s="8"/>
      <c r="M38" s="8"/>
      <c r="N38" s="8"/>
      <c r="O38" s="8"/>
      <c r="P38" s="8"/>
      <c r="Q38" s="8"/>
      <c r="R38" s="8"/>
      <c r="S38" s="8"/>
      <c r="T38" s="8"/>
      <c r="U38" s="8"/>
      <c r="V38" s="8"/>
      <c r="W38" s="8"/>
      <c r="X38" s="8"/>
      <c r="Y38" s="8"/>
      <c r="Z38" s="8"/>
    </row>
    <row r="39" spans="1:26" ht="66.75" customHeight="1">
      <c r="A39" s="2"/>
      <c r="B39" s="23"/>
      <c r="C39" s="2"/>
      <c r="D39" s="2"/>
      <c r="E39" s="154"/>
      <c r="F39" s="21"/>
      <c r="G39" s="8"/>
      <c r="H39" s="8"/>
      <c r="I39" s="8"/>
      <c r="J39" s="8"/>
      <c r="K39" s="8"/>
      <c r="L39" s="8"/>
      <c r="M39" s="8"/>
      <c r="N39" s="8"/>
      <c r="O39" s="8"/>
      <c r="P39" s="8"/>
      <c r="Q39" s="8"/>
      <c r="R39" s="8"/>
      <c r="S39" s="8"/>
      <c r="T39" s="8"/>
      <c r="U39" s="8"/>
      <c r="V39" s="8"/>
      <c r="W39" s="8"/>
      <c r="X39" s="8"/>
      <c r="Y39" s="8"/>
      <c r="Z39" s="8"/>
    </row>
    <row r="40" spans="1:26" ht="15.75" customHeight="1">
      <c r="A40" s="2"/>
      <c r="B40" s="2"/>
      <c r="C40" s="2"/>
      <c r="D40" s="2"/>
      <c r="E40" s="154"/>
      <c r="F40" s="21"/>
      <c r="G40" s="8"/>
      <c r="H40" s="8"/>
      <c r="I40" s="8"/>
      <c r="J40" s="8"/>
      <c r="K40" s="8"/>
      <c r="L40" s="8"/>
      <c r="M40" s="8"/>
      <c r="N40" s="8"/>
      <c r="O40" s="8"/>
      <c r="P40" s="8"/>
      <c r="Q40" s="8"/>
      <c r="R40" s="8"/>
      <c r="S40" s="8"/>
      <c r="T40" s="8"/>
      <c r="U40" s="8"/>
      <c r="V40" s="8"/>
      <c r="W40" s="8"/>
      <c r="X40" s="8"/>
      <c r="Y40" s="8"/>
      <c r="Z40" s="8"/>
    </row>
    <row r="41" spans="1:26" ht="15.75" customHeight="1">
      <c r="A41" s="9" t="s">
        <v>564</v>
      </c>
      <c r="B41" s="8"/>
      <c r="C41" s="8"/>
      <c r="D41" s="8"/>
      <c r="E41" s="8"/>
      <c r="F41" s="8"/>
      <c r="G41" s="8"/>
      <c r="H41" s="8"/>
      <c r="I41" s="8"/>
      <c r="J41" s="8"/>
      <c r="K41" s="8"/>
      <c r="L41" s="8"/>
      <c r="M41" s="8"/>
      <c r="N41" s="8"/>
      <c r="O41" s="8"/>
      <c r="P41" s="8"/>
      <c r="Q41" s="8"/>
      <c r="R41" s="8"/>
      <c r="S41" s="8"/>
      <c r="T41" s="8"/>
      <c r="U41" s="8"/>
      <c r="V41" s="8"/>
      <c r="W41" s="8"/>
      <c r="X41" s="8"/>
      <c r="Y41" s="8"/>
      <c r="Z41" s="8"/>
    </row>
    <row r="42" spans="1:26" ht="15.75" customHeight="1">
      <c r="A42" s="8" t="s">
        <v>565</v>
      </c>
      <c r="B42" s="8"/>
      <c r="C42" s="8"/>
      <c r="D42" s="8"/>
      <c r="E42" s="8"/>
      <c r="F42" s="8"/>
      <c r="G42" s="8"/>
      <c r="H42" s="8"/>
      <c r="I42" s="8"/>
      <c r="J42" s="8"/>
      <c r="K42" s="8"/>
      <c r="L42" s="8"/>
      <c r="M42" s="8"/>
      <c r="N42" s="8"/>
      <c r="O42" s="8"/>
      <c r="P42" s="8"/>
      <c r="Q42" s="8"/>
      <c r="R42" s="8"/>
      <c r="S42" s="8"/>
      <c r="T42" s="8"/>
      <c r="U42" s="8"/>
      <c r="V42" s="8"/>
      <c r="W42" s="8"/>
      <c r="X42" s="8"/>
      <c r="Y42" s="8"/>
      <c r="Z42" s="8"/>
    </row>
    <row r="43" spans="1:26" ht="15.75" customHeight="1">
      <c r="A43" s="8"/>
      <c r="B43" s="8"/>
      <c r="C43" s="8"/>
      <c r="D43" s="8"/>
      <c r="E43" s="8"/>
      <c r="F43" s="8"/>
      <c r="G43" s="8"/>
      <c r="H43" s="8"/>
      <c r="I43" s="8"/>
      <c r="J43" s="8"/>
      <c r="K43" s="8"/>
      <c r="L43" s="8"/>
      <c r="M43" s="8"/>
      <c r="N43" s="8"/>
      <c r="O43" s="8"/>
      <c r="P43" s="8"/>
      <c r="Q43" s="8"/>
      <c r="R43" s="8"/>
      <c r="S43" s="8"/>
      <c r="T43" s="8"/>
      <c r="U43" s="8"/>
      <c r="V43" s="8"/>
      <c r="W43" s="8"/>
      <c r="X43" s="8"/>
      <c r="Y43" s="8"/>
      <c r="Z43" s="8"/>
    </row>
    <row r="44" spans="1:26" ht="15.75" customHeight="1">
      <c r="A44" s="8"/>
      <c r="B44" s="67" t="s">
        <v>566</v>
      </c>
      <c r="C44" s="129">
        <v>12</v>
      </c>
      <c r="D44" s="8"/>
      <c r="E44" s="8"/>
      <c r="F44" s="8"/>
      <c r="G44" s="8"/>
      <c r="H44" s="8"/>
      <c r="I44" s="8"/>
      <c r="J44" s="8"/>
      <c r="K44" s="8"/>
      <c r="L44" s="8"/>
      <c r="M44" s="8"/>
      <c r="N44" s="8"/>
      <c r="O44" s="8"/>
      <c r="P44" s="8"/>
      <c r="Q44" s="8"/>
      <c r="R44" s="8"/>
      <c r="S44" s="8"/>
      <c r="T44" s="8"/>
      <c r="U44" s="8"/>
      <c r="V44" s="8"/>
      <c r="W44" s="8"/>
      <c r="X44" s="8"/>
      <c r="Y44" s="8"/>
      <c r="Z44" s="8"/>
    </row>
    <row r="45" spans="1:26" ht="15.75" customHeight="1">
      <c r="A45" s="8"/>
      <c r="B45" s="67" t="s">
        <v>567</v>
      </c>
      <c r="C45" s="129">
        <v>18</v>
      </c>
      <c r="D45" s="8"/>
      <c r="E45" s="8"/>
      <c r="F45" s="8"/>
      <c r="G45" s="8"/>
      <c r="H45" s="8"/>
      <c r="I45" s="8"/>
      <c r="J45" s="8"/>
      <c r="K45" s="8"/>
      <c r="L45" s="8"/>
      <c r="M45" s="8"/>
      <c r="N45" s="8"/>
      <c r="O45" s="8"/>
      <c r="P45" s="8"/>
      <c r="Q45" s="8"/>
      <c r="R45" s="8"/>
      <c r="S45" s="8"/>
      <c r="T45" s="8"/>
      <c r="U45" s="8"/>
      <c r="V45" s="8"/>
      <c r="W45" s="8"/>
      <c r="X45" s="8"/>
      <c r="Y45" s="8"/>
      <c r="Z45" s="8"/>
    </row>
    <row r="46" spans="1:26" ht="15.75" customHeight="1">
      <c r="A46" s="8"/>
      <c r="B46" s="8"/>
      <c r="C46" s="8"/>
      <c r="D46" s="8"/>
      <c r="E46" s="8"/>
      <c r="F46" s="8"/>
      <c r="G46" s="8"/>
      <c r="H46" s="8"/>
      <c r="I46" s="8"/>
      <c r="J46" s="8"/>
      <c r="K46" s="8"/>
      <c r="L46" s="8"/>
      <c r="M46" s="8"/>
      <c r="N46" s="8"/>
      <c r="O46" s="8"/>
      <c r="P46" s="8"/>
      <c r="Q46" s="8"/>
      <c r="R46" s="8"/>
      <c r="S46" s="8"/>
      <c r="T46" s="8"/>
      <c r="U46" s="8"/>
      <c r="V46" s="8"/>
      <c r="W46" s="8"/>
      <c r="X46" s="8"/>
      <c r="Y46" s="8"/>
      <c r="Z46" s="8"/>
    </row>
    <row r="47" spans="1:26" ht="15.75" customHeight="1">
      <c r="A47" s="9" t="s">
        <v>568</v>
      </c>
      <c r="B47" s="8"/>
      <c r="C47" s="8"/>
      <c r="D47" s="8"/>
      <c r="E47" s="8"/>
      <c r="F47" s="8"/>
      <c r="G47" s="8"/>
      <c r="H47" s="8"/>
      <c r="I47" s="8"/>
      <c r="J47" s="8"/>
      <c r="K47" s="8"/>
      <c r="L47" s="8"/>
      <c r="M47" s="8"/>
      <c r="N47" s="8"/>
      <c r="O47" s="8"/>
      <c r="P47" s="8"/>
      <c r="Q47" s="8"/>
      <c r="R47" s="8"/>
      <c r="S47" s="8"/>
      <c r="T47" s="8"/>
      <c r="U47" s="8"/>
      <c r="V47" s="8"/>
      <c r="W47" s="8"/>
      <c r="X47" s="8"/>
      <c r="Y47" s="8"/>
      <c r="Z47" s="8"/>
    </row>
    <row r="48" spans="1:26" ht="15.75" customHeight="1">
      <c r="A48" s="8" t="s">
        <v>569</v>
      </c>
      <c r="B48" s="8"/>
      <c r="C48" s="8"/>
      <c r="D48" s="28" t="s">
        <v>206</v>
      </c>
      <c r="E48" s="8"/>
      <c r="F48" s="8"/>
      <c r="G48" s="8"/>
      <c r="H48" s="8"/>
      <c r="I48" s="8"/>
      <c r="J48" s="8"/>
      <c r="K48" s="8"/>
      <c r="L48" s="8"/>
      <c r="M48" s="8"/>
      <c r="N48" s="8"/>
      <c r="O48" s="8"/>
      <c r="P48" s="8"/>
      <c r="Q48" s="8"/>
      <c r="R48" s="8"/>
      <c r="S48" s="8"/>
      <c r="T48" s="8"/>
      <c r="U48" s="8"/>
      <c r="V48" s="8"/>
      <c r="W48" s="8"/>
      <c r="X48" s="8"/>
      <c r="Y48" s="8"/>
      <c r="Z48" s="8"/>
    </row>
    <row r="49" spans="1:26" ht="15.75" customHeight="1">
      <c r="A49" s="8"/>
      <c r="B49" s="8"/>
      <c r="C49" s="8"/>
      <c r="D49" s="8"/>
      <c r="E49" s="8"/>
      <c r="F49" s="8"/>
      <c r="G49" s="8"/>
      <c r="H49" s="8"/>
      <c r="I49" s="8"/>
      <c r="J49" s="8"/>
      <c r="K49" s="8"/>
      <c r="L49" s="8"/>
      <c r="M49" s="8"/>
      <c r="N49" s="8"/>
      <c r="O49" s="8"/>
      <c r="P49" s="8"/>
      <c r="Q49" s="8"/>
      <c r="R49" s="8"/>
      <c r="S49" s="8"/>
      <c r="T49" s="8"/>
      <c r="U49" s="8"/>
      <c r="V49" s="8"/>
      <c r="W49" s="8"/>
      <c r="X49" s="8"/>
      <c r="Y49" s="8"/>
      <c r="Z49" s="8"/>
    </row>
    <row r="50" spans="1:26" ht="15.75" customHeight="1">
      <c r="A50" s="9" t="s">
        <v>570</v>
      </c>
      <c r="B50" s="8"/>
      <c r="C50" s="8"/>
      <c r="D50" s="8"/>
      <c r="E50" s="8"/>
      <c r="F50" s="8"/>
      <c r="G50" s="8"/>
      <c r="H50" s="8"/>
      <c r="I50" s="8"/>
      <c r="J50" s="8"/>
      <c r="K50" s="8"/>
      <c r="L50" s="8"/>
      <c r="M50" s="8"/>
      <c r="N50" s="8"/>
      <c r="O50" s="8"/>
      <c r="P50" s="8"/>
      <c r="Q50" s="8"/>
      <c r="R50" s="8"/>
      <c r="S50" s="8"/>
      <c r="T50" s="8"/>
      <c r="U50" s="8"/>
      <c r="V50" s="8"/>
      <c r="W50" s="8"/>
      <c r="X50" s="8"/>
      <c r="Y50" s="8"/>
      <c r="Z50" s="8"/>
    </row>
    <row r="51" spans="1:26" ht="15.75" customHeight="1">
      <c r="A51" s="8" t="s">
        <v>571</v>
      </c>
      <c r="B51" s="8"/>
      <c r="C51" s="8"/>
      <c r="D51" s="8"/>
      <c r="E51" s="28" t="s">
        <v>206</v>
      </c>
      <c r="F51" s="8"/>
      <c r="G51" s="8"/>
      <c r="H51" s="8"/>
      <c r="I51" s="8"/>
      <c r="J51" s="8"/>
      <c r="K51" s="8"/>
      <c r="L51" s="8"/>
      <c r="M51" s="8"/>
      <c r="N51" s="8"/>
      <c r="O51" s="8"/>
      <c r="P51" s="8"/>
      <c r="Q51" s="8"/>
      <c r="R51" s="8"/>
      <c r="S51" s="8"/>
      <c r="T51" s="8"/>
      <c r="U51" s="8"/>
      <c r="V51" s="8"/>
      <c r="W51" s="8"/>
      <c r="X51" s="8"/>
      <c r="Y51" s="8"/>
      <c r="Z51" s="8"/>
    </row>
    <row r="52" spans="1:26" ht="15.75" customHeight="1">
      <c r="A52" s="8"/>
      <c r="B52" s="8"/>
      <c r="C52" s="8"/>
      <c r="D52" s="8"/>
      <c r="E52" s="8"/>
      <c r="F52" s="8"/>
      <c r="G52" s="8"/>
      <c r="H52" s="8"/>
      <c r="I52" s="8"/>
      <c r="J52" s="8"/>
      <c r="K52" s="8"/>
      <c r="L52" s="8"/>
      <c r="M52" s="8"/>
      <c r="N52" s="8"/>
      <c r="O52" s="8"/>
      <c r="P52" s="8"/>
      <c r="Q52" s="8"/>
      <c r="R52" s="8"/>
      <c r="S52" s="8"/>
      <c r="T52" s="8"/>
      <c r="U52" s="8"/>
      <c r="V52" s="8"/>
      <c r="W52" s="8"/>
      <c r="X52" s="8"/>
      <c r="Y52" s="8"/>
      <c r="Z52" s="8"/>
    </row>
    <row r="53" spans="1:26" ht="15.75" customHeight="1">
      <c r="A53" s="24" t="s">
        <v>572</v>
      </c>
      <c r="B53" s="8"/>
      <c r="C53" s="8"/>
      <c r="D53" s="8"/>
      <c r="E53" s="131"/>
      <c r="F53" s="8"/>
      <c r="G53" s="8"/>
      <c r="H53" s="8"/>
      <c r="I53" s="8"/>
      <c r="J53" s="8"/>
      <c r="K53" s="8"/>
      <c r="L53" s="8"/>
      <c r="M53" s="8"/>
      <c r="N53" s="8"/>
      <c r="O53" s="8"/>
      <c r="P53" s="8"/>
      <c r="Q53" s="8"/>
      <c r="R53" s="8"/>
      <c r="S53" s="8"/>
      <c r="T53" s="8"/>
      <c r="U53" s="8"/>
      <c r="V53" s="8"/>
      <c r="W53" s="8"/>
      <c r="X53" s="8"/>
      <c r="Y53" s="8"/>
      <c r="Z53" s="8"/>
    </row>
    <row r="54" spans="1:26" ht="15.75" customHeight="1">
      <c r="A54" s="8"/>
      <c r="B54" s="8"/>
      <c r="C54" s="8"/>
      <c r="D54" s="8"/>
      <c r="E54" s="8"/>
      <c r="F54" s="8"/>
      <c r="G54" s="8"/>
      <c r="H54" s="8"/>
      <c r="I54" s="8"/>
      <c r="J54" s="8"/>
      <c r="K54" s="8"/>
      <c r="L54" s="8"/>
      <c r="M54" s="8"/>
      <c r="N54" s="8"/>
      <c r="O54" s="8"/>
      <c r="P54" s="8"/>
      <c r="Q54" s="8"/>
      <c r="R54" s="8"/>
      <c r="S54" s="8"/>
      <c r="T54" s="8"/>
      <c r="U54" s="8"/>
      <c r="V54" s="8"/>
      <c r="W54" s="8"/>
      <c r="X54" s="8"/>
      <c r="Y54" s="8"/>
      <c r="Z54" s="8"/>
    </row>
    <row r="55" spans="1:26" ht="15.75" customHeight="1">
      <c r="A55" s="9" t="s">
        <v>573</v>
      </c>
      <c r="B55" s="8"/>
      <c r="C55" s="8"/>
      <c r="D55" s="8"/>
      <c r="E55" s="8"/>
      <c r="F55" s="8"/>
      <c r="G55" s="8"/>
      <c r="H55" s="8"/>
      <c r="I55" s="8"/>
      <c r="J55" s="8"/>
      <c r="K55" s="8"/>
      <c r="L55" s="8"/>
      <c r="M55" s="8"/>
      <c r="N55" s="8"/>
      <c r="O55" s="8"/>
      <c r="P55" s="8"/>
      <c r="Q55" s="8"/>
      <c r="R55" s="8"/>
      <c r="S55" s="8"/>
      <c r="T55" s="8"/>
      <c r="U55" s="8"/>
      <c r="V55" s="8"/>
      <c r="W55" s="8"/>
      <c r="X55" s="8"/>
      <c r="Y55" s="8"/>
      <c r="Z55" s="8"/>
    </row>
    <row r="56" spans="1:26" ht="15.75" customHeight="1">
      <c r="A56" s="8" t="s">
        <v>574</v>
      </c>
      <c r="B56" s="8"/>
      <c r="C56" s="8"/>
      <c r="D56" s="8"/>
      <c r="E56" s="8"/>
      <c r="F56" s="8"/>
      <c r="G56" s="8"/>
      <c r="H56" s="8"/>
      <c r="I56" s="8"/>
      <c r="J56" s="8"/>
      <c r="K56" s="8"/>
      <c r="L56" s="8"/>
      <c r="M56" s="8"/>
      <c r="N56" s="8"/>
      <c r="O56" s="8"/>
      <c r="P56" s="8"/>
      <c r="Q56" s="8"/>
      <c r="R56" s="8"/>
      <c r="S56" s="8"/>
      <c r="T56" s="8"/>
      <c r="U56" s="8"/>
      <c r="V56" s="8"/>
      <c r="W56" s="8"/>
      <c r="X56" s="8"/>
      <c r="Y56" s="8"/>
      <c r="Z56" s="8"/>
    </row>
    <row r="57" spans="1:26" ht="15.75" customHeight="1">
      <c r="A57" s="8"/>
      <c r="B57" s="8"/>
      <c r="C57" s="8"/>
      <c r="D57" s="8"/>
      <c r="E57" s="8"/>
      <c r="F57" s="8"/>
      <c r="G57" s="8"/>
      <c r="H57" s="8"/>
      <c r="I57" s="8"/>
      <c r="J57" s="8"/>
      <c r="K57" s="8"/>
      <c r="L57" s="8"/>
      <c r="M57" s="8"/>
      <c r="N57" s="8"/>
      <c r="O57" s="8"/>
      <c r="P57" s="8"/>
      <c r="Q57" s="8"/>
      <c r="R57" s="8"/>
      <c r="S57" s="8"/>
      <c r="T57" s="8"/>
      <c r="U57" s="8"/>
      <c r="V57" s="8"/>
      <c r="W57" s="8"/>
      <c r="X57" s="8"/>
      <c r="Y57" s="8"/>
      <c r="Z57" s="8"/>
    </row>
    <row r="58" spans="1:26" ht="39" customHeight="1">
      <c r="A58" s="8"/>
      <c r="B58" s="8"/>
      <c r="C58" s="51" t="s">
        <v>575</v>
      </c>
      <c r="D58" s="51" t="s">
        <v>576</v>
      </c>
      <c r="E58" s="51" t="s">
        <v>577</v>
      </c>
      <c r="F58" s="8"/>
      <c r="G58" s="8"/>
      <c r="H58" s="8"/>
      <c r="I58" s="8"/>
      <c r="J58" s="8"/>
      <c r="K58" s="8"/>
      <c r="L58" s="8"/>
      <c r="M58" s="8"/>
      <c r="N58" s="8"/>
      <c r="O58" s="8"/>
      <c r="P58" s="8"/>
      <c r="Q58" s="8"/>
      <c r="R58" s="8"/>
      <c r="S58" s="8"/>
      <c r="T58" s="8"/>
      <c r="U58" s="8"/>
      <c r="V58" s="8"/>
      <c r="W58" s="8"/>
      <c r="X58" s="8"/>
      <c r="Y58" s="8"/>
      <c r="Z58" s="8"/>
    </row>
    <row r="59" spans="1:26" ht="15.75" customHeight="1">
      <c r="A59" s="8"/>
      <c r="B59" s="3" t="s">
        <v>578</v>
      </c>
      <c r="C59" s="152">
        <v>1000</v>
      </c>
      <c r="D59" s="152">
        <v>1000</v>
      </c>
      <c r="E59" s="152">
        <v>1000</v>
      </c>
      <c r="F59" s="8"/>
      <c r="G59" s="8"/>
      <c r="H59" s="8"/>
      <c r="I59" s="8"/>
      <c r="J59" s="8"/>
      <c r="K59" s="8"/>
      <c r="L59" s="8"/>
      <c r="M59" s="8"/>
      <c r="N59" s="8"/>
      <c r="O59" s="8"/>
      <c r="P59" s="8"/>
      <c r="Q59" s="8"/>
      <c r="R59" s="8"/>
      <c r="S59" s="8"/>
      <c r="T59" s="8"/>
      <c r="U59" s="8"/>
      <c r="V59" s="8"/>
      <c r="W59" s="8"/>
      <c r="X59" s="8"/>
      <c r="Y59" s="8"/>
      <c r="Z59" s="8"/>
    </row>
    <row r="60" spans="1:26" ht="15.75" customHeight="1">
      <c r="A60" s="8"/>
      <c r="B60" s="3" t="s">
        <v>579</v>
      </c>
      <c r="C60" s="155"/>
      <c r="D60" s="155"/>
      <c r="E60" s="150">
        <v>6990</v>
      </c>
      <c r="F60" s="8"/>
      <c r="G60" s="8"/>
      <c r="H60" s="8"/>
      <c r="I60" s="8"/>
      <c r="J60" s="8"/>
      <c r="K60" s="8"/>
      <c r="L60" s="8"/>
      <c r="M60" s="8"/>
      <c r="N60" s="8"/>
      <c r="O60" s="8"/>
      <c r="P60" s="8"/>
      <c r="Q60" s="8"/>
      <c r="R60" s="8"/>
      <c r="S60" s="8"/>
      <c r="T60" s="8"/>
      <c r="U60" s="8"/>
      <c r="V60" s="8"/>
      <c r="W60" s="8"/>
      <c r="X60" s="8"/>
      <c r="Y60" s="8"/>
      <c r="Z60" s="8"/>
    </row>
    <row r="61" spans="1:26" ht="15.75" customHeight="1">
      <c r="A61" s="8"/>
      <c r="B61" s="3" t="s">
        <v>580</v>
      </c>
      <c r="C61" s="155"/>
      <c r="D61" s="150">
        <v>3029</v>
      </c>
      <c r="E61" s="150">
        <v>4660</v>
      </c>
      <c r="F61" s="8"/>
      <c r="G61" s="8"/>
      <c r="H61" s="8"/>
      <c r="I61" s="8"/>
      <c r="J61" s="8"/>
      <c r="K61" s="8"/>
      <c r="L61" s="8"/>
      <c r="M61" s="8"/>
      <c r="N61" s="8"/>
      <c r="O61" s="8"/>
      <c r="P61" s="8"/>
      <c r="Q61" s="8"/>
      <c r="R61" s="8"/>
      <c r="S61" s="8"/>
      <c r="T61" s="8"/>
      <c r="U61" s="8"/>
      <c r="V61" s="8"/>
      <c r="W61" s="8"/>
      <c r="X61" s="8"/>
      <c r="Y61" s="8"/>
      <c r="Z61" s="8"/>
    </row>
    <row r="62" spans="1:26" ht="15.75" customHeight="1">
      <c r="A62" s="8"/>
      <c r="B62" s="3" t="s">
        <v>581</v>
      </c>
      <c r="C62" s="155"/>
      <c r="D62" s="155"/>
      <c r="E62" s="150">
        <v>11652</v>
      </c>
      <c r="F62" s="8"/>
      <c r="G62" s="8"/>
      <c r="H62" s="8"/>
      <c r="I62" s="8"/>
      <c r="J62" s="8"/>
      <c r="K62" s="8"/>
      <c r="L62" s="8"/>
      <c r="M62" s="8"/>
      <c r="N62" s="8"/>
      <c r="O62" s="8"/>
      <c r="P62" s="8"/>
      <c r="Q62" s="8"/>
      <c r="R62" s="8"/>
      <c r="S62" s="8"/>
      <c r="T62" s="8"/>
      <c r="U62" s="8"/>
      <c r="V62" s="8"/>
      <c r="W62" s="8"/>
      <c r="X62" s="8"/>
      <c r="Y62" s="8"/>
      <c r="Z62" s="8"/>
    </row>
    <row r="63" spans="1:26" ht="15.75" customHeight="1">
      <c r="A63" s="8"/>
      <c r="B63" s="3" t="s">
        <v>582</v>
      </c>
      <c r="C63" s="150">
        <v>2374</v>
      </c>
      <c r="D63" s="150">
        <v>2374</v>
      </c>
      <c r="E63" s="150">
        <v>2374</v>
      </c>
      <c r="F63" s="8"/>
      <c r="G63" s="8"/>
      <c r="H63" s="8"/>
      <c r="I63" s="8"/>
      <c r="J63" s="8"/>
      <c r="K63" s="8"/>
      <c r="L63" s="8"/>
      <c r="M63" s="8"/>
      <c r="N63" s="8"/>
      <c r="O63" s="8"/>
      <c r="P63" s="8"/>
      <c r="Q63" s="8"/>
      <c r="R63" s="8"/>
      <c r="S63" s="8"/>
      <c r="T63" s="8"/>
      <c r="U63" s="8"/>
      <c r="V63" s="8"/>
      <c r="W63" s="8"/>
      <c r="X63" s="8"/>
      <c r="Y63" s="8"/>
      <c r="Z63" s="8"/>
    </row>
    <row r="64" spans="1:26" ht="15.75" customHeight="1">
      <c r="A64" s="8"/>
      <c r="B64" s="3" t="s">
        <v>583</v>
      </c>
      <c r="C64" s="150">
        <v>4316</v>
      </c>
      <c r="D64" s="150">
        <v>4316</v>
      </c>
      <c r="E64" s="150">
        <v>7552</v>
      </c>
      <c r="F64" s="8"/>
      <c r="G64" s="8"/>
      <c r="H64" s="8"/>
      <c r="I64" s="8"/>
      <c r="J64" s="8"/>
      <c r="K64" s="8"/>
      <c r="L64" s="8"/>
      <c r="M64" s="8"/>
      <c r="N64" s="8"/>
      <c r="O64" s="8"/>
      <c r="P64" s="8"/>
      <c r="Q64" s="8"/>
      <c r="R64" s="8"/>
      <c r="S64" s="8"/>
      <c r="T64" s="8"/>
      <c r="U64" s="8"/>
      <c r="V64" s="8"/>
      <c r="W64" s="8"/>
      <c r="X64" s="8"/>
      <c r="Y64" s="8"/>
      <c r="Z64" s="8"/>
    </row>
    <row r="65" spans="1:26" ht="15.75" customHeight="1">
      <c r="A65" s="8"/>
      <c r="B65" s="8"/>
      <c r="C65" s="8"/>
      <c r="D65" s="8"/>
      <c r="E65" s="8"/>
      <c r="F65" s="8"/>
      <c r="G65" s="8"/>
      <c r="H65" s="8"/>
      <c r="I65" s="8"/>
      <c r="J65" s="8"/>
      <c r="K65" s="8"/>
      <c r="L65" s="8"/>
      <c r="M65" s="8"/>
      <c r="N65" s="8"/>
      <c r="O65" s="8"/>
      <c r="P65" s="8"/>
      <c r="Q65" s="8"/>
      <c r="R65" s="8"/>
      <c r="S65" s="8"/>
      <c r="T65" s="8"/>
      <c r="U65" s="8"/>
      <c r="V65" s="8"/>
      <c r="W65" s="8"/>
      <c r="X65" s="8"/>
      <c r="Y65" s="8"/>
      <c r="Z65" s="8"/>
    </row>
    <row r="66" spans="1:26" ht="15.75" customHeight="1">
      <c r="A66" s="249" t="s">
        <v>584</v>
      </c>
      <c r="B66" s="197"/>
      <c r="C66" s="197"/>
      <c r="D66" s="197"/>
      <c r="E66" s="197"/>
      <c r="F66" s="197"/>
      <c r="G66" s="8"/>
      <c r="H66" s="8"/>
      <c r="I66" s="8"/>
      <c r="J66" s="8"/>
      <c r="K66" s="8"/>
      <c r="L66" s="8"/>
      <c r="M66" s="8"/>
      <c r="N66" s="8"/>
      <c r="O66" s="8"/>
      <c r="P66" s="8"/>
      <c r="Q66" s="8"/>
      <c r="R66" s="8"/>
      <c r="S66" s="8"/>
      <c r="T66" s="8"/>
      <c r="U66" s="8"/>
      <c r="V66" s="8"/>
      <c r="W66" s="8"/>
      <c r="X66" s="8"/>
      <c r="Y66" s="8"/>
      <c r="Z66" s="8"/>
    </row>
    <row r="67" spans="1:26" ht="15.75" customHeight="1">
      <c r="A67" s="8"/>
      <c r="B67" s="8"/>
      <c r="C67" s="8"/>
      <c r="D67" s="8"/>
      <c r="E67" s="8"/>
      <c r="F67" s="8"/>
      <c r="G67" s="8"/>
      <c r="H67" s="8"/>
      <c r="I67" s="8"/>
      <c r="J67" s="8"/>
      <c r="K67" s="8"/>
      <c r="L67" s="8"/>
      <c r="M67" s="8"/>
      <c r="N67" s="8"/>
      <c r="O67" s="8"/>
      <c r="P67" s="8"/>
      <c r="Q67" s="8"/>
      <c r="R67" s="8"/>
      <c r="S67" s="8"/>
      <c r="T67" s="8"/>
      <c r="U67" s="8"/>
      <c r="V67" s="8"/>
      <c r="W67" s="8"/>
      <c r="X67" s="8"/>
      <c r="Y67" s="8"/>
      <c r="Z67" s="8"/>
    </row>
    <row r="68" spans="1:26" ht="15.75" customHeight="1">
      <c r="A68" s="9" t="s">
        <v>585</v>
      </c>
      <c r="B68" s="8"/>
      <c r="C68" s="8"/>
      <c r="D68" s="8"/>
      <c r="E68" s="8"/>
      <c r="F68" s="8"/>
      <c r="G68" s="8"/>
      <c r="H68" s="8"/>
      <c r="I68" s="8"/>
      <c r="J68" s="8"/>
      <c r="K68" s="8"/>
      <c r="L68" s="8"/>
      <c r="M68" s="8"/>
      <c r="N68" s="8"/>
      <c r="O68" s="8"/>
      <c r="P68" s="8"/>
      <c r="Q68" s="8"/>
      <c r="R68" s="8"/>
      <c r="S68" s="8"/>
      <c r="T68" s="8"/>
      <c r="U68" s="8"/>
      <c r="V68" s="8"/>
      <c r="W68" s="8"/>
      <c r="X68" s="8"/>
      <c r="Y68" s="8"/>
      <c r="Z68" s="8"/>
    </row>
    <row r="69" spans="1:26" ht="15.75" customHeight="1">
      <c r="A69" s="8" t="s">
        <v>586</v>
      </c>
      <c r="B69" s="8"/>
      <c r="C69" s="8"/>
      <c r="D69" s="8"/>
      <c r="E69" s="8"/>
      <c r="F69" s="8"/>
      <c r="G69" s="8"/>
      <c r="H69" s="8"/>
      <c r="I69" s="8"/>
      <c r="J69" s="8"/>
      <c r="K69" s="8"/>
      <c r="L69" s="8"/>
      <c r="M69" s="8"/>
      <c r="N69" s="8"/>
      <c r="O69" s="8"/>
      <c r="P69" s="8"/>
      <c r="Q69" s="8"/>
      <c r="R69" s="8"/>
      <c r="S69" s="8"/>
      <c r="T69" s="8"/>
      <c r="U69" s="8"/>
      <c r="V69" s="8"/>
      <c r="W69" s="8"/>
      <c r="X69" s="8"/>
      <c r="Y69" s="8"/>
      <c r="Z69" s="8"/>
    </row>
    <row r="70" spans="1:26" ht="15.75" customHeight="1">
      <c r="A70" s="8"/>
      <c r="B70" s="8"/>
      <c r="C70" s="8"/>
      <c r="D70" s="8"/>
      <c r="E70" s="8"/>
      <c r="F70" s="8"/>
      <c r="G70" s="8"/>
      <c r="H70" s="8"/>
      <c r="I70" s="8"/>
      <c r="J70" s="8"/>
      <c r="K70" s="8"/>
      <c r="L70" s="8"/>
      <c r="M70" s="8"/>
      <c r="N70" s="8"/>
      <c r="O70" s="8"/>
      <c r="P70" s="8"/>
      <c r="Q70" s="8"/>
      <c r="R70" s="8"/>
      <c r="S70" s="8"/>
      <c r="T70" s="8"/>
      <c r="U70" s="8"/>
      <c r="V70" s="8"/>
      <c r="W70" s="8"/>
      <c r="X70" s="8"/>
      <c r="Y70" s="8"/>
      <c r="Z70" s="8"/>
    </row>
    <row r="71" spans="1:26" ht="15.75" customHeight="1">
      <c r="A71" s="8"/>
      <c r="B71" s="156" t="s">
        <v>587</v>
      </c>
      <c r="C71" s="149"/>
      <c r="D71" s="8"/>
      <c r="E71" s="8"/>
      <c r="F71" s="8"/>
      <c r="G71" s="8"/>
      <c r="H71" s="8"/>
      <c r="I71" s="8"/>
      <c r="J71" s="8"/>
      <c r="K71" s="8"/>
      <c r="L71" s="8"/>
      <c r="M71" s="8"/>
      <c r="N71" s="8"/>
      <c r="O71" s="8"/>
      <c r="P71" s="8"/>
      <c r="Q71" s="8"/>
      <c r="R71" s="8"/>
      <c r="S71" s="8"/>
      <c r="T71" s="8"/>
      <c r="U71" s="8"/>
      <c r="V71" s="8"/>
      <c r="W71" s="8"/>
      <c r="X71" s="8"/>
      <c r="Y71" s="8"/>
      <c r="Z71" s="8"/>
    </row>
    <row r="72" spans="1:26" ht="15.75" customHeight="1">
      <c r="A72" s="8"/>
      <c r="B72" s="244" t="s">
        <v>588</v>
      </c>
      <c r="C72" s="197"/>
      <c r="D72" s="150">
        <v>575</v>
      </c>
      <c r="E72" s="8"/>
      <c r="F72" s="8"/>
      <c r="G72" s="8"/>
      <c r="H72" s="8"/>
      <c r="I72" s="8"/>
      <c r="J72" s="8"/>
      <c r="K72" s="8"/>
      <c r="L72" s="8"/>
      <c r="M72" s="8"/>
      <c r="N72" s="8"/>
      <c r="O72" s="8"/>
      <c r="P72" s="8"/>
      <c r="Q72" s="8"/>
      <c r="R72" s="8"/>
      <c r="S72" s="8"/>
      <c r="T72" s="8"/>
      <c r="U72" s="8"/>
      <c r="V72" s="8"/>
      <c r="W72" s="8"/>
      <c r="X72" s="8"/>
      <c r="Y72" s="8"/>
      <c r="Z72" s="8"/>
    </row>
    <row r="73" spans="1:26" ht="15.75" customHeight="1">
      <c r="A73" s="8"/>
      <c r="B73" s="156" t="s">
        <v>589</v>
      </c>
      <c r="C73" s="156"/>
      <c r="D73" s="58"/>
      <c r="E73" s="8"/>
      <c r="F73" s="8"/>
      <c r="G73" s="8"/>
      <c r="H73" s="8"/>
      <c r="I73" s="8"/>
      <c r="J73" s="8"/>
      <c r="K73" s="8"/>
      <c r="L73" s="8"/>
      <c r="M73" s="8"/>
      <c r="N73" s="8"/>
      <c r="O73" s="8"/>
      <c r="P73" s="8"/>
      <c r="Q73" s="8"/>
      <c r="R73" s="8"/>
      <c r="S73" s="8"/>
      <c r="T73" s="8"/>
      <c r="U73" s="8"/>
      <c r="V73" s="8"/>
      <c r="W73" s="8"/>
      <c r="X73" s="8"/>
      <c r="Y73" s="8"/>
      <c r="Z73" s="8"/>
    </row>
    <row r="74" spans="1:26" ht="15.75" customHeight="1">
      <c r="A74" s="8"/>
      <c r="B74" s="244" t="s">
        <v>590</v>
      </c>
      <c r="C74" s="197"/>
      <c r="D74" s="152"/>
      <c r="E74" s="8"/>
      <c r="F74" s="8"/>
      <c r="G74" s="8"/>
      <c r="H74" s="8"/>
      <c r="I74" s="8"/>
      <c r="J74" s="8"/>
      <c r="K74" s="8"/>
      <c r="L74" s="8"/>
      <c r="M74" s="8"/>
      <c r="N74" s="8"/>
      <c r="O74" s="8"/>
      <c r="P74" s="8"/>
      <c r="Q74" s="8"/>
      <c r="R74" s="8"/>
      <c r="S74" s="8"/>
      <c r="T74" s="8"/>
      <c r="U74" s="8"/>
      <c r="V74" s="8"/>
      <c r="W74" s="8"/>
      <c r="X74" s="8"/>
      <c r="Y74" s="8"/>
      <c r="Z74" s="8"/>
    </row>
    <row r="75" spans="1:26" ht="15.75" customHeight="1">
      <c r="A75" s="8"/>
      <c r="B75" s="244" t="s">
        <v>591</v>
      </c>
      <c r="C75" s="197"/>
      <c r="D75" s="152"/>
      <c r="E75" s="8"/>
      <c r="F75" s="8"/>
      <c r="G75" s="8"/>
      <c r="H75" s="8"/>
      <c r="I75" s="8"/>
      <c r="J75" s="8"/>
      <c r="K75" s="8"/>
      <c r="L75" s="8"/>
      <c r="M75" s="8"/>
      <c r="N75" s="8"/>
      <c r="O75" s="8"/>
      <c r="P75" s="8"/>
      <c r="Q75" s="8"/>
      <c r="R75" s="8"/>
      <c r="S75" s="8"/>
      <c r="T75" s="8"/>
      <c r="U75" s="8"/>
      <c r="V75" s="8"/>
      <c r="W75" s="8"/>
      <c r="X75" s="8"/>
      <c r="Y75" s="8"/>
      <c r="Z75" s="8"/>
    </row>
    <row r="76" spans="1:26" ht="15.75" customHeight="1">
      <c r="A76" s="8"/>
      <c r="B76" s="244" t="s">
        <v>592</v>
      </c>
      <c r="C76" s="197"/>
      <c r="D76" s="152"/>
      <c r="E76" s="8"/>
      <c r="F76" s="8"/>
      <c r="G76" s="8"/>
      <c r="H76" s="8"/>
      <c r="I76" s="8"/>
      <c r="J76" s="8"/>
      <c r="K76" s="8"/>
      <c r="L76" s="8"/>
      <c r="M76" s="8"/>
      <c r="N76" s="8"/>
      <c r="O76" s="8"/>
      <c r="P76" s="8"/>
      <c r="Q76" s="8"/>
      <c r="R76" s="8"/>
      <c r="S76" s="8"/>
      <c r="T76" s="8"/>
      <c r="U76" s="8"/>
      <c r="V76" s="8"/>
      <c r="W76" s="8"/>
      <c r="X76" s="8"/>
      <c r="Y76" s="8"/>
      <c r="Z76" s="8"/>
    </row>
    <row r="77" spans="1:26" ht="15.75" customHeight="1">
      <c r="A77" s="244" t="s">
        <v>593</v>
      </c>
      <c r="B77" s="197"/>
      <c r="C77" s="203"/>
      <c r="D77" s="152"/>
      <c r="E77" s="8"/>
      <c r="F77" s="8"/>
      <c r="G77" s="8"/>
      <c r="H77" s="8"/>
      <c r="I77" s="8"/>
      <c r="J77" s="8"/>
      <c r="K77" s="8"/>
      <c r="L77" s="8"/>
      <c r="M77" s="8"/>
      <c r="N77" s="8"/>
      <c r="O77" s="8"/>
      <c r="P77" s="8"/>
      <c r="Q77" s="8"/>
      <c r="R77" s="8"/>
      <c r="S77" s="8"/>
      <c r="T77" s="8"/>
      <c r="U77" s="8"/>
      <c r="V77" s="8"/>
      <c r="W77" s="8"/>
      <c r="X77" s="8"/>
      <c r="Y77" s="8"/>
      <c r="Z77" s="8"/>
    </row>
    <row r="78" spans="1:26" ht="15.75" customHeight="1">
      <c r="A78" s="8"/>
      <c r="B78" s="8"/>
      <c r="C78" s="8"/>
      <c r="D78" s="8"/>
      <c r="E78" s="8"/>
      <c r="F78" s="8"/>
      <c r="G78" s="8"/>
      <c r="H78" s="8"/>
      <c r="I78" s="8"/>
      <c r="J78" s="8"/>
      <c r="K78" s="8"/>
      <c r="L78" s="8"/>
      <c r="M78" s="8"/>
      <c r="N78" s="8"/>
      <c r="O78" s="8"/>
      <c r="P78" s="8"/>
      <c r="Q78" s="8"/>
      <c r="R78" s="8"/>
      <c r="S78" s="8"/>
      <c r="T78" s="8"/>
      <c r="U78" s="8"/>
      <c r="V78" s="8"/>
      <c r="W78" s="8"/>
      <c r="X78" s="8"/>
      <c r="Y78" s="8"/>
      <c r="Z78" s="8"/>
    </row>
    <row r="79" spans="1:26" ht="15.75" customHeight="1">
      <c r="A79" s="204" t="s">
        <v>594</v>
      </c>
      <c r="B79" s="200"/>
      <c r="C79" s="200"/>
      <c r="D79" s="200"/>
      <c r="E79" s="200"/>
      <c r="F79" s="201"/>
      <c r="G79" s="8"/>
      <c r="H79" s="8"/>
      <c r="I79" s="8"/>
      <c r="J79" s="8"/>
      <c r="K79" s="8"/>
      <c r="L79" s="8"/>
      <c r="M79" s="8"/>
      <c r="N79" s="8"/>
      <c r="O79" s="8"/>
      <c r="P79" s="8"/>
      <c r="Q79" s="8"/>
      <c r="R79" s="8"/>
      <c r="S79" s="8"/>
      <c r="T79" s="8"/>
      <c r="U79" s="8"/>
      <c r="V79" s="8"/>
      <c r="W79" s="8"/>
      <c r="X79" s="8"/>
      <c r="Y79" s="8"/>
      <c r="Z79" s="8"/>
    </row>
    <row r="80" spans="1:26" ht="15.75" customHeight="1">
      <c r="A80" s="8"/>
      <c r="B80" s="8"/>
      <c r="C80" s="8"/>
      <c r="D80" s="8"/>
      <c r="E80" s="8"/>
      <c r="F80" s="8"/>
      <c r="G80" s="8"/>
      <c r="H80" s="8"/>
      <c r="I80" s="8"/>
      <c r="J80" s="8"/>
      <c r="K80" s="8"/>
      <c r="L80" s="8"/>
      <c r="M80" s="8"/>
      <c r="N80" s="8"/>
      <c r="O80" s="8"/>
      <c r="P80" s="8"/>
      <c r="Q80" s="8"/>
      <c r="R80" s="8"/>
      <c r="S80" s="8"/>
      <c r="T80" s="8"/>
      <c r="U80" s="8"/>
      <c r="V80" s="8"/>
      <c r="W80" s="8"/>
      <c r="X80" s="8"/>
      <c r="Y80" s="8"/>
      <c r="Z80" s="8"/>
    </row>
    <row r="81" spans="1:26" ht="15.75" customHeight="1">
      <c r="A81" s="8"/>
      <c r="B81" s="8"/>
      <c r="C81" s="8"/>
      <c r="D81" s="8"/>
      <c r="E81" s="8"/>
      <c r="F81" s="8"/>
      <c r="G81" s="8"/>
      <c r="H81" s="8"/>
      <c r="I81" s="8"/>
      <c r="J81" s="8"/>
      <c r="K81" s="8"/>
      <c r="L81" s="8"/>
      <c r="M81" s="8"/>
      <c r="N81" s="8"/>
      <c r="O81" s="8"/>
      <c r="P81" s="8"/>
      <c r="Q81" s="8"/>
      <c r="R81" s="8"/>
      <c r="S81" s="8"/>
      <c r="T81" s="8"/>
      <c r="U81" s="8"/>
      <c r="V81" s="8"/>
      <c r="W81" s="8"/>
      <c r="X81" s="8"/>
      <c r="Y81" s="8"/>
      <c r="Z81" s="8"/>
    </row>
    <row r="82" spans="1:26" ht="15.75" customHeight="1">
      <c r="A82" s="8"/>
      <c r="B82" s="8"/>
      <c r="C82" s="8"/>
      <c r="D82" s="8"/>
      <c r="E82" s="8"/>
      <c r="F82" s="8"/>
      <c r="G82" s="8"/>
      <c r="H82" s="8"/>
      <c r="I82" s="8"/>
      <c r="J82" s="8"/>
      <c r="K82" s="8"/>
      <c r="L82" s="8"/>
      <c r="M82" s="8"/>
      <c r="N82" s="8"/>
      <c r="O82" s="8"/>
      <c r="P82" s="8"/>
      <c r="Q82" s="8"/>
      <c r="R82" s="8"/>
      <c r="S82" s="8"/>
      <c r="T82" s="8"/>
      <c r="U82" s="8"/>
      <c r="V82" s="8"/>
      <c r="W82" s="8"/>
      <c r="X82" s="8"/>
      <c r="Y82" s="8"/>
      <c r="Z82" s="8"/>
    </row>
    <row r="83" spans="1:26" ht="15.75" customHeight="1">
      <c r="A83" s="8"/>
      <c r="B83" s="8"/>
      <c r="C83" s="8"/>
      <c r="D83" s="8"/>
      <c r="E83" s="8"/>
      <c r="F83" s="8"/>
      <c r="G83" s="8"/>
      <c r="H83" s="8"/>
      <c r="I83" s="8"/>
      <c r="J83" s="8"/>
      <c r="K83" s="8"/>
      <c r="L83" s="8"/>
      <c r="M83" s="8"/>
      <c r="N83" s="8"/>
      <c r="O83" s="8"/>
      <c r="P83" s="8"/>
      <c r="Q83" s="8"/>
      <c r="R83" s="8"/>
      <c r="S83" s="8"/>
      <c r="T83" s="8"/>
      <c r="U83" s="8"/>
      <c r="V83" s="8"/>
      <c r="W83" s="8"/>
      <c r="X83" s="8"/>
      <c r="Y83" s="8"/>
      <c r="Z83" s="8"/>
    </row>
    <row r="84" spans="1:26" ht="15.75" customHeight="1">
      <c r="A84" s="8"/>
      <c r="B84" s="8"/>
      <c r="C84" s="8"/>
      <c r="D84" s="8"/>
      <c r="E84" s="8"/>
      <c r="F84" s="8"/>
      <c r="G84" s="8"/>
      <c r="H84" s="8"/>
      <c r="I84" s="8"/>
      <c r="J84" s="8"/>
      <c r="K84" s="8"/>
      <c r="L84" s="8"/>
      <c r="M84" s="8"/>
      <c r="N84" s="8"/>
      <c r="O84" s="8"/>
      <c r="P84" s="8"/>
      <c r="Q84" s="8"/>
      <c r="R84" s="8"/>
      <c r="S84" s="8"/>
      <c r="T84" s="8"/>
      <c r="U84" s="8"/>
      <c r="V84" s="8"/>
      <c r="W84" s="8"/>
      <c r="X84" s="8"/>
      <c r="Y84" s="8"/>
      <c r="Z84" s="8"/>
    </row>
    <row r="85" spans="1:26" ht="15.75" customHeight="1">
      <c r="A85" s="8"/>
      <c r="B85" s="8"/>
      <c r="C85" s="8"/>
      <c r="D85" s="8"/>
      <c r="E85" s="8"/>
      <c r="F85" s="8"/>
      <c r="G85" s="8"/>
      <c r="H85" s="8"/>
      <c r="I85" s="8"/>
      <c r="J85" s="8"/>
      <c r="K85" s="8"/>
      <c r="L85" s="8"/>
      <c r="M85" s="8"/>
      <c r="N85" s="8"/>
      <c r="O85" s="8"/>
      <c r="P85" s="8"/>
      <c r="Q85" s="8"/>
      <c r="R85" s="8"/>
      <c r="S85" s="8"/>
      <c r="T85" s="8"/>
      <c r="U85" s="8"/>
      <c r="V85" s="8"/>
      <c r="W85" s="8"/>
      <c r="X85" s="8"/>
      <c r="Y85" s="8"/>
      <c r="Z85" s="8"/>
    </row>
    <row r="86" spans="1:26" ht="15.75" customHeight="1">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ht="15.75" customHeight="1">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ht="15.75" customHeight="1">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ht="15.75" customHeight="1">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ht="15.75" customHeight="1">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ht="15.75" customHeight="1">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5.75" customHeight="1">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5.75" customHeight="1">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5.75" customHeight="1">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5.75" customHeight="1">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5.75" customHeight="1">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5.75" customHeight="1">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5.75" customHeight="1">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5.75" customHeight="1">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5.75"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5.75" customHeight="1">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5.75"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5.75"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5.75"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5.75" customHeight="1">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5.75" customHeight="1">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5.75" customHeight="1">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5.75"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5.75"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5.75"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5.75"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5.7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5.7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5.7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5.7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5.7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5.7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5.75"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5.75"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5.75"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5.7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5.75"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5.7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5.7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5.75"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5.7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5.7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5.75"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5.7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5.7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5.7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5.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5.7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5.7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5.7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5.7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5.7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5.7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5.7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5.7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5.7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5.7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5.7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5.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5.7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5.7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5.7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5.7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5.7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5.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5.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5.7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5.7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5.7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5.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5.7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5.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5.7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5.7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5.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5.7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5.7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5.7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5.7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5.7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5.7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5.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5.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5.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5.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5.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5.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5.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5.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5.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5.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5.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5.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5.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5.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5.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5.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5.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5.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5.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5.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5.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5.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5.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5.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5.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5.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5.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5.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5.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5.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5.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5.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5.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5.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5.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5.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5.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5.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5.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5.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5.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5.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5.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5.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5.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5.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5.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5.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5.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5.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5.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5.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5.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5.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5.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5.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5.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5.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5.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5.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5.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5.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5.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5.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5.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5.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5.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5.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5.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5.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5.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5.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5.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5.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5.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5.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5.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5.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5.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5.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5.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5.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5.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5.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5.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5.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5.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5.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5.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5.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5.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5.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5.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5.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5.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5.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5.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5.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5.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5.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5.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5.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5.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5.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5.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5.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5.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5.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5.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5.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5.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5.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5.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5.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5.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5.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5.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5.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5.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5.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5.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5.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5.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5.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5.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5.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5.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5.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5.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5.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5.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5.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5.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5.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5.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5.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5.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5.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5.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5.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5.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5.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5.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5.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5.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5.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5.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5.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5.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5.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16">
    <mergeCell ref="A1:F1"/>
    <mergeCell ref="A7:F7"/>
    <mergeCell ref="A16:F16"/>
    <mergeCell ref="A17:F17"/>
    <mergeCell ref="A18:F18"/>
    <mergeCell ref="A19:F19"/>
    <mergeCell ref="A20:F20"/>
    <mergeCell ref="A77:C77"/>
    <mergeCell ref="A79:F79"/>
    <mergeCell ref="A36:D36"/>
    <mergeCell ref="A38:C38"/>
    <mergeCell ref="A66:F66"/>
    <mergeCell ref="B72:C72"/>
    <mergeCell ref="B74:C74"/>
    <mergeCell ref="B75:C75"/>
    <mergeCell ref="B76:C76"/>
  </mergeCells>
  <hyperlinks>
    <hyperlink ref="B5" r:id="rId1" xr:uid="{00000000-0004-0000-0700-000000000000}"/>
  </hyperlinks>
  <pageMargins left="0.7" right="0.7" top="0.75" bottom="0.75" header="0" footer="0"/>
  <pageSetup orientation="landscape"/>
  <headerFooter>
    <oddHeader>&amp;C</oddHeader>
    <oddFooter>&amp;C</oddFooter>
  </headerFooter>
  <rowBreaks count="1" manualBreakCount="1">
    <brk id="20" man="1"/>
  </rowBreaks>
  <extLst>
    <ext xmlns:x14="http://schemas.microsoft.com/office/spreadsheetml/2009/9/main" uri="{CCE6A557-97BC-4b89-ADB6-D9C93CAAB3DF}">
      <x14:dataValidations xmlns:xm="http://schemas.microsoft.com/office/excel/2006/main" count="2">
        <x14:dataValidation type="list" allowBlank="1" showErrorMessage="1" xr:uid="{00000000-0002-0000-0700-000000000000}">
          <x14:formula1>
            <xm:f>validations!$R$1:$R$3</xm:f>
          </x14:formula1>
          <xm:sqref>C9</xm:sqref>
        </x14:dataValidation>
        <x14:dataValidation type="list" allowBlank="1" showErrorMessage="1" xr:uid="{00000000-0002-0000-0700-000001000000}">
          <x14:formula1>
            <xm:f>validations!$A$1:$A$2</xm:f>
          </x14:formula1>
          <xm:sqref>D48 E51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998"/>
  <sheetViews>
    <sheetView showGridLines="0" workbookViewId="0">
      <selection activeCell="B169" sqref="B169:D169"/>
    </sheetView>
  </sheetViews>
  <sheetFormatPr defaultColWidth="11.19921875" defaultRowHeight="15" customHeight="1"/>
  <cols>
    <col min="1" max="1" width="17.69921875" customWidth="1"/>
    <col min="2" max="2" width="43.69921875" customWidth="1"/>
    <col min="3" max="3" width="18.69921875" customWidth="1"/>
    <col min="4" max="4" width="18.3984375" customWidth="1"/>
    <col min="5" max="5" width="16.09765625" customWidth="1"/>
    <col min="6" max="6" width="14.296875" customWidth="1"/>
    <col min="7" max="7" width="25.296875" customWidth="1"/>
    <col min="8" max="26" width="10.69921875" customWidth="1"/>
  </cols>
  <sheetData>
    <row r="1" spans="1:26" ht="15.75" customHeight="1">
      <c r="A1" s="204" t="s">
        <v>595</v>
      </c>
      <c r="B1" s="200"/>
      <c r="C1" s="200"/>
      <c r="D1" s="200"/>
      <c r="E1" s="201"/>
      <c r="F1" s="9"/>
      <c r="G1" s="8"/>
      <c r="H1" s="8"/>
      <c r="I1" s="8"/>
      <c r="J1" s="8"/>
      <c r="K1" s="8"/>
      <c r="L1" s="8"/>
      <c r="M1" s="8"/>
      <c r="N1" s="8"/>
      <c r="O1" s="8"/>
      <c r="P1" s="8"/>
      <c r="Q1" s="8"/>
      <c r="R1" s="8"/>
      <c r="S1" s="8"/>
      <c r="T1" s="8"/>
      <c r="U1" s="8"/>
      <c r="V1" s="8"/>
      <c r="W1" s="8"/>
      <c r="X1" s="8"/>
      <c r="Y1" s="8"/>
      <c r="Z1" s="8"/>
    </row>
    <row r="2" spans="1:26" ht="409.5" customHeight="1">
      <c r="A2" s="198" t="s">
        <v>596</v>
      </c>
      <c r="B2" s="197"/>
      <c r="C2" s="197"/>
      <c r="D2" s="197"/>
      <c r="E2" s="197"/>
      <c r="F2" s="21"/>
      <c r="G2" s="8"/>
      <c r="H2" s="8"/>
      <c r="I2" s="8"/>
      <c r="J2" s="8"/>
      <c r="K2" s="8"/>
      <c r="L2" s="8"/>
      <c r="M2" s="8"/>
      <c r="N2" s="8"/>
      <c r="O2" s="8"/>
      <c r="P2" s="8"/>
      <c r="Q2" s="8"/>
      <c r="R2" s="8"/>
      <c r="S2" s="8"/>
      <c r="T2" s="8"/>
      <c r="U2" s="8"/>
      <c r="V2" s="8"/>
      <c r="W2" s="8"/>
      <c r="X2" s="8"/>
      <c r="Y2" s="8"/>
      <c r="Z2" s="8"/>
    </row>
    <row r="3" spans="1:26" ht="15.75" customHeight="1">
      <c r="A3" s="197"/>
      <c r="B3" s="197"/>
      <c r="C3" s="197"/>
      <c r="D3" s="197"/>
      <c r="E3" s="197"/>
      <c r="F3" s="21"/>
      <c r="G3" s="8"/>
      <c r="H3" s="8"/>
      <c r="I3" s="8"/>
      <c r="J3" s="8"/>
      <c r="K3" s="8"/>
      <c r="L3" s="8"/>
      <c r="M3" s="8"/>
      <c r="N3" s="8"/>
      <c r="O3" s="8"/>
      <c r="P3" s="8"/>
      <c r="Q3" s="8"/>
      <c r="R3" s="8"/>
      <c r="S3" s="8"/>
      <c r="T3" s="8"/>
      <c r="U3" s="8"/>
      <c r="V3" s="8"/>
      <c r="W3" s="8"/>
      <c r="X3" s="8"/>
      <c r="Y3" s="8"/>
      <c r="Z3" s="8"/>
    </row>
    <row r="4" spans="1:26" ht="15.75" customHeight="1">
      <c r="A4" s="197"/>
      <c r="B4" s="197"/>
      <c r="C4" s="197"/>
      <c r="D4" s="197"/>
      <c r="E4" s="197"/>
      <c r="F4" s="21"/>
      <c r="G4" s="8"/>
      <c r="H4" s="8"/>
      <c r="I4" s="8"/>
      <c r="J4" s="8"/>
      <c r="K4" s="8"/>
      <c r="L4" s="8"/>
      <c r="M4" s="8"/>
      <c r="N4" s="8"/>
      <c r="O4" s="8"/>
      <c r="P4" s="8"/>
      <c r="Q4" s="8"/>
      <c r="R4" s="8"/>
      <c r="S4" s="8"/>
      <c r="T4" s="8"/>
      <c r="U4" s="8"/>
      <c r="V4" s="8"/>
      <c r="W4" s="8"/>
      <c r="X4" s="8"/>
      <c r="Y4" s="8"/>
      <c r="Z4" s="8"/>
    </row>
    <row r="5" spans="1:26" ht="15.75" customHeight="1">
      <c r="A5" s="197"/>
      <c r="B5" s="197"/>
      <c r="C5" s="197"/>
      <c r="D5" s="197"/>
      <c r="E5" s="197"/>
      <c r="F5" s="21"/>
      <c r="G5" s="8"/>
      <c r="H5" s="8"/>
      <c r="I5" s="8"/>
      <c r="J5" s="8"/>
      <c r="K5" s="8"/>
      <c r="L5" s="8"/>
      <c r="M5" s="8"/>
      <c r="N5" s="8"/>
      <c r="O5" s="8"/>
      <c r="P5" s="8"/>
      <c r="Q5" s="8"/>
      <c r="R5" s="8"/>
      <c r="S5" s="8"/>
      <c r="T5" s="8"/>
      <c r="U5" s="8"/>
      <c r="V5" s="8"/>
      <c r="W5" s="8"/>
      <c r="X5" s="8"/>
      <c r="Y5" s="8"/>
      <c r="Z5" s="8"/>
    </row>
    <row r="6" spans="1:26" ht="15.75" customHeight="1">
      <c r="A6" s="197"/>
      <c r="B6" s="197"/>
      <c r="C6" s="197"/>
      <c r="D6" s="197"/>
      <c r="E6" s="197"/>
      <c r="F6" s="21"/>
      <c r="G6" s="8"/>
      <c r="H6" s="8"/>
      <c r="I6" s="8"/>
      <c r="J6" s="8"/>
      <c r="K6" s="8"/>
      <c r="L6" s="8"/>
      <c r="M6" s="8"/>
      <c r="N6" s="8"/>
      <c r="O6" s="8"/>
      <c r="P6" s="8"/>
      <c r="Q6" s="8"/>
      <c r="R6" s="8"/>
      <c r="S6" s="8"/>
      <c r="T6" s="8"/>
      <c r="U6" s="8"/>
      <c r="V6" s="8"/>
      <c r="W6" s="8"/>
      <c r="X6" s="8"/>
      <c r="Y6" s="8"/>
      <c r="Z6" s="8"/>
    </row>
    <row r="7" spans="1:26" ht="15.75" customHeight="1">
      <c r="A7" s="197"/>
      <c r="B7" s="197"/>
      <c r="C7" s="197"/>
      <c r="D7" s="197"/>
      <c r="E7" s="197"/>
      <c r="F7" s="21"/>
      <c r="G7" s="8"/>
      <c r="H7" s="8"/>
      <c r="I7" s="8"/>
      <c r="J7" s="8"/>
      <c r="K7" s="8"/>
      <c r="L7" s="8"/>
      <c r="M7" s="8"/>
      <c r="N7" s="8"/>
      <c r="O7" s="8"/>
      <c r="P7" s="8"/>
      <c r="Q7" s="8"/>
      <c r="R7" s="8"/>
      <c r="S7" s="8"/>
      <c r="T7" s="8"/>
      <c r="U7" s="8"/>
      <c r="V7" s="8"/>
      <c r="W7" s="8"/>
      <c r="X7" s="8"/>
      <c r="Y7" s="8"/>
      <c r="Z7" s="8"/>
    </row>
    <row r="8" spans="1:26" ht="15.75" customHeight="1">
      <c r="A8" s="197"/>
      <c r="B8" s="197"/>
      <c r="C8" s="197"/>
      <c r="D8" s="197"/>
      <c r="E8" s="197"/>
      <c r="F8" s="21"/>
      <c r="G8" s="8"/>
      <c r="H8" s="8"/>
      <c r="I8" s="8"/>
      <c r="J8" s="8"/>
      <c r="K8" s="8"/>
      <c r="L8" s="8"/>
      <c r="M8" s="8"/>
      <c r="N8" s="8"/>
      <c r="O8" s="8"/>
      <c r="P8" s="8"/>
      <c r="Q8" s="8"/>
      <c r="R8" s="8"/>
      <c r="S8" s="8"/>
      <c r="T8" s="8"/>
      <c r="U8" s="8"/>
      <c r="V8" s="8"/>
      <c r="W8" s="8"/>
      <c r="X8" s="8"/>
      <c r="Y8" s="8"/>
      <c r="Z8" s="8"/>
    </row>
    <row r="9" spans="1:26" ht="15.75" customHeight="1">
      <c r="A9" s="210" t="s">
        <v>597</v>
      </c>
      <c r="B9" s="197"/>
      <c r="C9" s="197"/>
      <c r="D9" s="197"/>
      <c r="E9" s="197"/>
      <c r="F9" s="157"/>
      <c r="G9" s="8"/>
      <c r="H9" s="8"/>
      <c r="I9" s="8"/>
      <c r="J9" s="8"/>
      <c r="K9" s="8"/>
      <c r="L9" s="8"/>
      <c r="M9" s="8"/>
      <c r="N9" s="8"/>
      <c r="O9" s="8"/>
      <c r="P9" s="8"/>
      <c r="Q9" s="8"/>
      <c r="R9" s="8"/>
      <c r="S9" s="8"/>
      <c r="T9" s="8"/>
      <c r="U9" s="8"/>
      <c r="V9" s="8"/>
      <c r="W9" s="8"/>
      <c r="X9" s="8"/>
      <c r="Y9" s="8"/>
      <c r="Z9" s="8"/>
    </row>
    <row r="10" spans="1:26" ht="15.75" customHeight="1">
      <c r="A10" s="197"/>
      <c r="B10" s="197"/>
      <c r="C10" s="197"/>
      <c r="D10" s="197"/>
      <c r="E10" s="197"/>
      <c r="F10" s="157"/>
      <c r="G10" s="8"/>
      <c r="H10" s="8"/>
      <c r="I10" s="8"/>
      <c r="J10" s="8"/>
      <c r="K10" s="8"/>
      <c r="L10" s="8"/>
      <c r="M10" s="8"/>
      <c r="N10" s="8"/>
      <c r="O10" s="8"/>
      <c r="P10" s="8"/>
      <c r="Q10" s="8"/>
      <c r="R10" s="8"/>
      <c r="S10" s="8"/>
      <c r="T10" s="8"/>
      <c r="U10" s="8"/>
      <c r="V10" s="8"/>
      <c r="W10" s="8"/>
      <c r="X10" s="8"/>
      <c r="Y10" s="8"/>
      <c r="Z10" s="8"/>
    </row>
    <row r="11" spans="1:26" ht="15.75" customHeight="1">
      <c r="A11" s="197"/>
      <c r="B11" s="197"/>
      <c r="C11" s="197"/>
      <c r="D11" s="197"/>
      <c r="E11" s="197"/>
      <c r="F11" s="157"/>
      <c r="G11" s="8"/>
      <c r="H11" s="8"/>
      <c r="I11" s="8"/>
      <c r="J11" s="8"/>
      <c r="K11" s="8"/>
      <c r="L11" s="8"/>
      <c r="M11" s="8"/>
      <c r="N11" s="8"/>
      <c r="O11" s="8"/>
      <c r="P11" s="8"/>
      <c r="Q11" s="8"/>
      <c r="R11" s="8"/>
      <c r="S11" s="8"/>
      <c r="T11" s="8"/>
      <c r="U11" s="8"/>
      <c r="V11" s="8"/>
      <c r="W11" s="8"/>
      <c r="X11" s="8"/>
      <c r="Y11" s="8"/>
      <c r="Z11" s="8"/>
    </row>
    <row r="12" spans="1:26" ht="15.75" customHeight="1">
      <c r="A12" s="197"/>
      <c r="B12" s="197"/>
      <c r="C12" s="197"/>
      <c r="D12" s="197"/>
      <c r="E12" s="197"/>
      <c r="F12" s="157"/>
      <c r="G12" s="8"/>
      <c r="H12" s="8"/>
      <c r="I12" s="8"/>
      <c r="J12" s="8"/>
      <c r="K12" s="8"/>
      <c r="L12" s="8"/>
      <c r="M12" s="8"/>
      <c r="N12" s="8"/>
      <c r="O12" s="8"/>
      <c r="P12" s="8"/>
      <c r="Q12" s="8"/>
      <c r="R12" s="8"/>
      <c r="S12" s="8"/>
      <c r="T12" s="8"/>
      <c r="U12" s="8"/>
      <c r="V12" s="8"/>
      <c r="W12" s="8"/>
      <c r="X12" s="8"/>
      <c r="Y12" s="8"/>
      <c r="Z12" s="8"/>
    </row>
    <row r="13" spans="1:26" ht="15.75" customHeight="1">
      <c r="A13" s="197"/>
      <c r="B13" s="197"/>
      <c r="C13" s="197"/>
      <c r="D13" s="197"/>
      <c r="E13" s="197"/>
      <c r="F13" s="157"/>
      <c r="G13" s="8"/>
      <c r="H13" s="8"/>
      <c r="I13" s="8"/>
      <c r="J13" s="8"/>
      <c r="K13" s="8"/>
      <c r="L13" s="8"/>
      <c r="M13" s="8"/>
      <c r="N13" s="8"/>
      <c r="O13" s="8"/>
      <c r="P13" s="8"/>
      <c r="Q13" s="8"/>
      <c r="R13" s="8"/>
      <c r="S13" s="8"/>
      <c r="T13" s="8"/>
      <c r="U13" s="8"/>
      <c r="V13" s="8"/>
      <c r="W13" s="8"/>
      <c r="X13" s="8"/>
      <c r="Y13" s="8"/>
      <c r="Z13" s="8"/>
    </row>
    <row r="14" spans="1:26" ht="15.75" customHeight="1">
      <c r="A14" s="197"/>
      <c r="B14" s="197"/>
      <c r="C14" s="197"/>
      <c r="D14" s="197"/>
      <c r="E14" s="197"/>
      <c r="F14" s="157"/>
      <c r="G14" s="8"/>
      <c r="H14" s="8"/>
      <c r="I14" s="8"/>
      <c r="J14" s="8"/>
      <c r="K14" s="8"/>
      <c r="L14" s="8"/>
      <c r="M14" s="8"/>
      <c r="N14" s="8"/>
      <c r="O14" s="8"/>
      <c r="P14" s="8"/>
      <c r="Q14" s="8"/>
      <c r="R14" s="8"/>
      <c r="S14" s="8"/>
      <c r="T14" s="8"/>
      <c r="U14" s="8"/>
      <c r="V14" s="8"/>
      <c r="W14" s="8"/>
      <c r="X14" s="8"/>
      <c r="Y14" s="8"/>
      <c r="Z14" s="8"/>
    </row>
    <row r="15" spans="1:26" ht="15.75" customHeight="1">
      <c r="A15" s="197"/>
      <c r="B15" s="197"/>
      <c r="C15" s="197"/>
      <c r="D15" s="197"/>
      <c r="E15" s="197"/>
      <c r="F15" s="157"/>
      <c r="G15" s="8"/>
      <c r="H15" s="8"/>
      <c r="I15" s="8"/>
      <c r="J15" s="8"/>
      <c r="K15" s="8"/>
      <c r="L15" s="8"/>
      <c r="M15" s="8"/>
      <c r="N15" s="8"/>
      <c r="O15" s="8"/>
      <c r="P15" s="8"/>
      <c r="Q15" s="8"/>
      <c r="R15" s="8"/>
      <c r="S15" s="8"/>
      <c r="T15" s="8"/>
      <c r="U15" s="8"/>
      <c r="V15" s="8"/>
      <c r="W15" s="8"/>
      <c r="X15" s="8"/>
      <c r="Y15" s="8"/>
      <c r="Z15" s="8"/>
    </row>
    <row r="16" spans="1:26" ht="15.75" customHeight="1">
      <c r="A16" s="197"/>
      <c r="B16" s="197"/>
      <c r="C16" s="197"/>
      <c r="D16" s="197"/>
      <c r="E16" s="197"/>
      <c r="F16" s="157"/>
      <c r="G16" s="8"/>
      <c r="H16" s="8"/>
      <c r="I16" s="8"/>
      <c r="J16" s="8"/>
      <c r="K16" s="8"/>
      <c r="L16" s="8"/>
      <c r="M16" s="8"/>
      <c r="N16" s="8"/>
      <c r="O16" s="8"/>
      <c r="P16" s="8"/>
      <c r="Q16" s="8"/>
      <c r="R16" s="8"/>
      <c r="S16" s="8"/>
      <c r="T16" s="8"/>
      <c r="U16" s="8"/>
      <c r="V16" s="8"/>
      <c r="W16" s="8"/>
      <c r="X16" s="8"/>
      <c r="Y16" s="8"/>
      <c r="Z16" s="8"/>
    </row>
    <row r="17" spans="1:26" ht="15.75" customHeight="1">
      <c r="A17" s="197"/>
      <c r="B17" s="197"/>
      <c r="C17" s="197"/>
      <c r="D17" s="197"/>
      <c r="E17" s="197"/>
      <c r="F17" s="157"/>
      <c r="G17" s="8"/>
      <c r="H17" s="8"/>
      <c r="I17" s="8"/>
      <c r="J17" s="8"/>
      <c r="K17" s="8"/>
      <c r="L17" s="8"/>
      <c r="M17" s="8"/>
      <c r="N17" s="8"/>
      <c r="O17" s="8"/>
      <c r="P17" s="8"/>
      <c r="Q17" s="8"/>
      <c r="R17" s="8"/>
      <c r="S17" s="8"/>
      <c r="T17" s="8"/>
      <c r="U17" s="8"/>
      <c r="V17" s="8"/>
      <c r="W17" s="8"/>
      <c r="X17" s="8"/>
      <c r="Y17" s="8"/>
      <c r="Z17" s="8"/>
    </row>
    <row r="18" spans="1:26" ht="15.75" customHeight="1">
      <c r="A18" s="197"/>
      <c r="B18" s="197"/>
      <c r="C18" s="197"/>
      <c r="D18" s="197"/>
      <c r="E18" s="197"/>
      <c r="F18" s="157"/>
      <c r="G18" s="8"/>
      <c r="H18" s="8"/>
      <c r="I18" s="8"/>
      <c r="J18" s="8"/>
      <c r="K18" s="8"/>
      <c r="L18" s="8"/>
      <c r="M18" s="8"/>
      <c r="N18" s="8"/>
      <c r="O18" s="8"/>
      <c r="P18" s="8"/>
      <c r="Q18" s="8"/>
      <c r="R18" s="8"/>
      <c r="S18" s="8"/>
      <c r="T18" s="8"/>
      <c r="U18" s="8"/>
      <c r="V18" s="8"/>
      <c r="W18" s="8"/>
      <c r="X18" s="8"/>
      <c r="Y18" s="8"/>
      <c r="Z18" s="8"/>
    </row>
    <row r="19" spans="1:26" ht="15.75" customHeight="1">
      <c r="A19" s="197"/>
      <c r="B19" s="197"/>
      <c r="C19" s="197"/>
      <c r="D19" s="197"/>
      <c r="E19" s="197"/>
      <c r="F19" s="157"/>
      <c r="G19" s="8"/>
      <c r="H19" s="8"/>
      <c r="I19" s="8"/>
      <c r="J19" s="8"/>
      <c r="K19" s="8"/>
      <c r="L19" s="8"/>
      <c r="M19" s="8"/>
      <c r="N19" s="8"/>
      <c r="O19" s="8"/>
      <c r="P19" s="8"/>
      <c r="Q19" s="8"/>
      <c r="R19" s="8"/>
      <c r="S19" s="8"/>
      <c r="T19" s="8"/>
      <c r="U19" s="8"/>
      <c r="V19" s="8"/>
      <c r="W19" s="8"/>
      <c r="X19" s="8"/>
      <c r="Y19" s="8"/>
      <c r="Z19" s="8"/>
    </row>
    <row r="20" spans="1:26" ht="15.75" customHeight="1">
      <c r="A20" s="197"/>
      <c r="B20" s="197"/>
      <c r="C20" s="197"/>
      <c r="D20" s="197"/>
      <c r="E20" s="197"/>
      <c r="F20" s="157"/>
      <c r="G20" s="8"/>
      <c r="H20" s="8"/>
      <c r="I20" s="8"/>
      <c r="J20" s="8"/>
      <c r="K20" s="8"/>
      <c r="L20" s="8"/>
      <c r="M20" s="8"/>
      <c r="N20" s="8"/>
      <c r="O20" s="8"/>
      <c r="P20" s="8"/>
      <c r="Q20" s="8"/>
      <c r="R20" s="8"/>
      <c r="S20" s="8"/>
      <c r="T20" s="8"/>
      <c r="U20" s="8"/>
      <c r="V20" s="8"/>
      <c r="W20" s="8"/>
      <c r="X20" s="8"/>
      <c r="Y20" s="8"/>
      <c r="Z20" s="8"/>
    </row>
    <row r="21" spans="1:26" ht="15.75" customHeight="1">
      <c r="A21" s="197"/>
      <c r="B21" s="197"/>
      <c r="C21" s="197"/>
      <c r="D21" s="197"/>
      <c r="E21" s="197"/>
      <c r="F21" s="157"/>
      <c r="G21" s="8"/>
      <c r="H21" s="8"/>
      <c r="I21" s="8"/>
      <c r="J21" s="8"/>
      <c r="K21" s="8"/>
      <c r="L21" s="8"/>
      <c r="M21" s="8"/>
      <c r="N21" s="8"/>
      <c r="O21" s="8"/>
      <c r="P21" s="8"/>
      <c r="Q21" s="8"/>
      <c r="R21" s="8"/>
      <c r="S21" s="8"/>
      <c r="T21" s="8"/>
      <c r="U21" s="8"/>
      <c r="V21" s="8"/>
      <c r="W21" s="8"/>
      <c r="X21" s="8"/>
      <c r="Y21" s="8"/>
      <c r="Z21" s="8"/>
    </row>
    <row r="22" spans="1:26" ht="15.75" customHeight="1">
      <c r="A22" s="197"/>
      <c r="B22" s="197"/>
      <c r="C22" s="197"/>
      <c r="D22" s="197"/>
      <c r="E22" s="197"/>
      <c r="F22" s="157"/>
      <c r="G22" s="8"/>
      <c r="H22" s="8"/>
      <c r="I22" s="8"/>
      <c r="J22" s="8"/>
      <c r="K22" s="8"/>
      <c r="L22" s="8"/>
      <c r="M22" s="8"/>
      <c r="N22" s="8"/>
      <c r="O22" s="8"/>
      <c r="P22" s="8"/>
      <c r="Q22" s="8"/>
      <c r="R22" s="8"/>
      <c r="S22" s="8"/>
      <c r="T22" s="8"/>
      <c r="U22" s="8"/>
      <c r="V22" s="8"/>
      <c r="W22" s="8"/>
      <c r="X22" s="8"/>
      <c r="Y22" s="8"/>
      <c r="Z22" s="8"/>
    </row>
    <row r="23" spans="1:26" ht="15.75" customHeight="1">
      <c r="A23" s="197"/>
      <c r="B23" s="197"/>
      <c r="C23" s="197"/>
      <c r="D23" s="197"/>
      <c r="E23" s="197"/>
      <c r="F23" s="157"/>
      <c r="G23" s="8"/>
      <c r="H23" s="8"/>
      <c r="I23" s="8"/>
      <c r="J23" s="8"/>
      <c r="K23" s="8"/>
      <c r="L23" s="8"/>
      <c r="M23" s="8"/>
      <c r="N23" s="8"/>
      <c r="O23" s="8"/>
      <c r="P23" s="8"/>
      <c r="Q23" s="8"/>
      <c r="R23" s="8"/>
      <c r="S23" s="8"/>
      <c r="T23" s="8"/>
      <c r="U23" s="8"/>
      <c r="V23" s="8"/>
      <c r="W23" s="8"/>
      <c r="X23" s="8"/>
      <c r="Y23" s="8"/>
      <c r="Z23" s="8"/>
    </row>
    <row r="24" spans="1:26" ht="15.75" customHeight="1">
      <c r="A24" s="197"/>
      <c r="B24" s="197"/>
      <c r="C24" s="197"/>
      <c r="D24" s="197"/>
      <c r="E24" s="197"/>
      <c r="F24" s="157"/>
      <c r="G24" s="8"/>
      <c r="H24" s="8"/>
      <c r="I24" s="8"/>
      <c r="J24" s="8"/>
      <c r="K24" s="8"/>
      <c r="L24" s="8"/>
      <c r="M24" s="8"/>
      <c r="N24" s="8"/>
      <c r="O24" s="8"/>
      <c r="P24" s="8"/>
      <c r="Q24" s="8"/>
      <c r="R24" s="8"/>
      <c r="S24" s="8"/>
      <c r="T24" s="8"/>
      <c r="U24" s="8"/>
      <c r="V24" s="8"/>
      <c r="W24" s="8"/>
      <c r="X24" s="8"/>
      <c r="Y24" s="8"/>
      <c r="Z24" s="8"/>
    </row>
    <row r="25" spans="1:26" ht="15.75" customHeight="1">
      <c r="A25" s="197"/>
      <c r="B25" s="197"/>
      <c r="C25" s="197"/>
      <c r="D25" s="197"/>
      <c r="E25" s="197"/>
      <c r="F25" s="157"/>
      <c r="G25" s="8"/>
      <c r="H25" s="8"/>
      <c r="I25" s="8"/>
      <c r="J25" s="8"/>
      <c r="K25" s="8"/>
      <c r="L25" s="8"/>
      <c r="M25" s="8"/>
      <c r="N25" s="8"/>
      <c r="O25" s="8"/>
      <c r="P25" s="8"/>
      <c r="Q25" s="8"/>
      <c r="R25" s="8"/>
      <c r="S25" s="8"/>
      <c r="T25" s="8"/>
      <c r="U25" s="8"/>
      <c r="V25" s="8"/>
      <c r="W25" s="8"/>
      <c r="X25" s="8"/>
      <c r="Y25" s="8"/>
      <c r="Z25" s="8"/>
    </row>
    <row r="26" spans="1:26" ht="15.75" customHeight="1">
      <c r="A26" s="197"/>
      <c r="B26" s="197"/>
      <c r="C26" s="197"/>
      <c r="D26" s="197"/>
      <c r="E26" s="197"/>
      <c r="F26" s="157"/>
      <c r="G26" s="8"/>
      <c r="H26" s="8"/>
      <c r="I26" s="8"/>
      <c r="J26" s="8"/>
      <c r="K26" s="8"/>
      <c r="L26" s="8"/>
      <c r="M26" s="8"/>
      <c r="N26" s="8"/>
      <c r="O26" s="8"/>
      <c r="P26" s="8"/>
      <c r="Q26" s="8"/>
      <c r="R26" s="8"/>
      <c r="S26" s="8"/>
      <c r="T26" s="8"/>
      <c r="U26" s="8"/>
      <c r="V26" s="8"/>
      <c r="W26" s="8"/>
      <c r="X26" s="8"/>
      <c r="Y26" s="8"/>
      <c r="Z26" s="8"/>
    </row>
    <row r="27" spans="1:26" ht="15.75" customHeight="1">
      <c r="A27" s="197"/>
      <c r="B27" s="197"/>
      <c r="C27" s="197"/>
      <c r="D27" s="197"/>
      <c r="E27" s="197"/>
      <c r="F27" s="157"/>
      <c r="G27" s="8"/>
      <c r="H27" s="8"/>
      <c r="I27" s="8"/>
      <c r="J27" s="8"/>
      <c r="K27" s="8"/>
      <c r="L27" s="8"/>
      <c r="M27" s="8"/>
      <c r="N27" s="8"/>
      <c r="O27" s="8"/>
      <c r="P27" s="8"/>
      <c r="Q27" s="8"/>
      <c r="R27" s="8"/>
      <c r="S27" s="8"/>
      <c r="T27" s="8"/>
      <c r="U27" s="8"/>
      <c r="V27" s="8"/>
      <c r="W27" s="8"/>
      <c r="X27" s="8"/>
      <c r="Y27" s="8"/>
      <c r="Z27" s="8"/>
    </row>
    <row r="28" spans="1:26" ht="15.75" customHeight="1">
      <c r="A28" s="197"/>
      <c r="B28" s="197"/>
      <c r="C28" s="197"/>
      <c r="D28" s="197"/>
      <c r="E28" s="197"/>
      <c r="F28" s="157"/>
      <c r="G28" s="8"/>
      <c r="H28" s="8"/>
      <c r="I28" s="8"/>
      <c r="J28" s="8"/>
      <c r="K28" s="8"/>
      <c r="L28" s="8"/>
      <c r="M28" s="8"/>
      <c r="N28" s="8"/>
      <c r="O28" s="8"/>
      <c r="P28" s="8"/>
      <c r="Q28" s="8"/>
      <c r="R28" s="8"/>
      <c r="S28" s="8"/>
      <c r="T28" s="8"/>
      <c r="U28" s="8"/>
      <c r="V28" s="8"/>
      <c r="W28" s="8"/>
      <c r="X28" s="8"/>
      <c r="Y28" s="8"/>
      <c r="Z28" s="8"/>
    </row>
    <row r="29" spans="1:26" ht="15.75" customHeight="1">
      <c r="A29" s="157"/>
      <c r="B29" s="157"/>
      <c r="C29" s="157"/>
      <c r="D29" s="157"/>
      <c r="E29" s="157"/>
      <c r="F29" s="157"/>
      <c r="G29" s="8"/>
      <c r="H29" s="8"/>
      <c r="I29" s="8"/>
      <c r="J29" s="8"/>
      <c r="K29" s="8"/>
      <c r="L29" s="8"/>
      <c r="M29" s="8"/>
      <c r="N29" s="8"/>
      <c r="O29" s="8"/>
      <c r="P29" s="8"/>
      <c r="Q29" s="8"/>
      <c r="R29" s="8"/>
      <c r="S29" s="8"/>
      <c r="T29" s="8"/>
      <c r="U29" s="8"/>
      <c r="V29" s="8"/>
      <c r="W29" s="8"/>
      <c r="X29" s="8"/>
      <c r="Y29" s="8"/>
      <c r="Z29" s="8"/>
    </row>
    <row r="30" spans="1:26" ht="15.75" customHeight="1">
      <c r="A30" s="9" t="s">
        <v>598</v>
      </c>
      <c r="B30" s="9"/>
      <c r="C30" s="157"/>
      <c r="D30" s="157"/>
      <c r="E30" s="157"/>
      <c r="F30" s="158"/>
      <c r="G30" s="158"/>
      <c r="H30" s="158"/>
      <c r="I30" s="158"/>
      <c r="J30" s="158"/>
      <c r="K30" s="8"/>
      <c r="L30" s="8"/>
      <c r="M30" s="8"/>
      <c r="N30" s="8"/>
      <c r="O30" s="8"/>
      <c r="P30" s="8"/>
      <c r="Q30" s="8"/>
      <c r="R30" s="8"/>
      <c r="S30" s="8"/>
      <c r="T30" s="8"/>
      <c r="U30" s="8"/>
      <c r="V30" s="8"/>
      <c r="W30" s="8"/>
      <c r="X30" s="8"/>
      <c r="Y30" s="8"/>
      <c r="Z30" s="8"/>
    </row>
    <row r="31" spans="1:26" ht="18.75" customHeight="1">
      <c r="A31" s="198" t="s">
        <v>599</v>
      </c>
      <c r="B31" s="197"/>
      <c r="C31" s="197"/>
      <c r="D31" s="197"/>
      <c r="E31" s="197"/>
      <c r="F31" s="158"/>
      <c r="G31" s="158"/>
      <c r="H31" s="158"/>
      <c r="I31" s="158"/>
      <c r="J31" s="158"/>
      <c r="K31" s="8"/>
      <c r="L31" s="8"/>
      <c r="M31" s="8"/>
      <c r="N31" s="8"/>
      <c r="O31" s="8"/>
      <c r="P31" s="8"/>
      <c r="Q31" s="8"/>
      <c r="R31" s="8"/>
      <c r="S31" s="8"/>
      <c r="T31" s="8"/>
      <c r="U31" s="8"/>
      <c r="V31" s="8"/>
      <c r="W31" s="8"/>
      <c r="X31" s="8"/>
      <c r="Y31" s="8"/>
      <c r="Z31" s="8"/>
    </row>
    <row r="32" spans="1:26" ht="18.75" customHeight="1">
      <c r="A32" s="197"/>
      <c r="B32" s="197"/>
      <c r="C32" s="197"/>
      <c r="D32" s="197"/>
      <c r="E32" s="197"/>
      <c r="F32" s="158"/>
      <c r="G32" s="158"/>
      <c r="H32" s="158"/>
      <c r="I32" s="158"/>
      <c r="J32" s="158"/>
      <c r="K32" s="8"/>
      <c r="L32" s="8"/>
      <c r="M32" s="8"/>
      <c r="N32" s="8"/>
      <c r="O32" s="8"/>
      <c r="P32" s="8"/>
      <c r="Q32" s="8"/>
      <c r="R32" s="8"/>
      <c r="S32" s="8"/>
      <c r="T32" s="8"/>
      <c r="U32" s="8"/>
      <c r="V32" s="8"/>
      <c r="W32" s="8"/>
      <c r="X32" s="8"/>
      <c r="Y32" s="8"/>
      <c r="Z32" s="8"/>
    </row>
    <row r="33" spans="1:26" ht="18.75" customHeight="1">
      <c r="A33" s="198" t="s">
        <v>600</v>
      </c>
      <c r="B33" s="197"/>
      <c r="C33" s="197"/>
      <c r="D33" s="197"/>
      <c r="E33" s="197"/>
      <c r="F33" s="158"/>
      <c r="G33" s="158"/>
      <c r="H33" s="158"/>
      <c r="I33" s="158"/>
      <c r="J33" s="158"/>
      <c r="K33" s="8"/>
      <c r="L33" s="8"/>
      <c r="M33" s="8"/>
      <c r="N33" s="8"/>
      <c r="O33" s="8"/>
      <c r="P33" s="8"/>
      <c r="Q33" s="8"/>
      <c r="R33" s="8"/>
      <c r="S33" s="8"/>
      <c r="T33" s="8"/>
      <c r="U33" s="8"/>
      <c r="V33" s="8"/>
      <c r="W33" s="8"/>
      <c r="X33" s="8"/>
      <c r="Y33" s="8"/>
      <c r="Z33" s="8"/>
    </row>
    <row r="34" spans="1:26" ht="15.75" customHeight="1">
      <c r="A34" s="197"/>
      <c r="B34" s="197"/>
      <c r="C34" s="197"/>
      <c r="D34" s="197"/>
      <c r="E34" s="197"/>
      <c r="F34" s="158"/>
      <c r="G34" s="158"/>
      <c r="H34" s="158"/>
      <c r="I34" s="158"/>
      <c r="J34" s="158"/>
      <c r="K34" s="8"/>
      <c r="L34" s="8"/>
      <c r="M34" s="8"/>
      <c r="N34" s="8"/>
      <c r="O34" s="8"/>
      <c r="P34" s="8"/>
      <c r="Q34" s="8"/>
      <c r="R34" s="8"/>
      <c r="S34" s="8"/>
      <c r="T34" s="8"/>
      <c r="U34" s="8"/>
      <c r="V34" s="8"/>
      <c r="W34" s="8"/>
      <c r="X34" s="8"/>
      <c r="Y34" s="8"/>
      <c r="Z34" s="8"/>
    </row>
    <row r="35" spans="1:26" ht="18.75" customHeight="1">
      <c r="A35" s="198" t="s">
        <v>601</v>
      </c>
      <c r="B35" s="197"/>
      <c r="C35" s="197"/>
      <c r="D35" s="197"/>
      <c r="E35" s="197"/>
      <c r="F35" s="157"/>
      <c r="G35" s="8"/>
      <c r="H35" s="8"/>
      <c r="I35" s="8"/>
      <c r="J35" s="8"/>
      <c r="K35" s="8"/>
      <c r="L35" s="8"/>
      <c r="M35" s="8"/>
      <c r="N35" s="8"/>
      <c r="O35" s="8"/>
      <c r="P35" s="8"/>
      <c r="Q35" s="8"/>
      <c r="R35" s="8"/>
      <c r="S35" s="8"/>
      <c r="T35" s="8"/>
      <c r="U35" s="8"/>
      <c r="V35" s="8"/>
      <c r="W35" s="8"/>
      <c r="X35" s="8"/>
      <c r="Y35" s="8"/>
      <c r="Z35" s="8"/>
    </row>
    <row r="36" spans="1:26" ht="18.75" customHeight="1">
      <c r="A36" s="198" t="s">
        <v>602</v>
      </c>
      <c r="B36" s="197"/>
      <c r="C36" s="197"/>
      <c r="D36" s="197"/>
      <c r="E36" s="197"/>
      <c r="F36" s="157"/>
      <c r="G36" s="8"/>
      <c r="H36" s="8"/>
      <c r="I36" s="8"/>
      <c r="J36" s="8"/>
      <c r="K36" s="8"/>
      <c r="L36" s="8"/>
      <c r="M36" s="8"/>
      <c r="N36" s="8"/>
      <c r="O36" s="8"/>
      <c r="P36" s="8"/>
      <c r="Q36" s="8"/>
      <c r="R36" s="8"/>
      <c r="S36" s="8"/>
      <c r="T36" s="8"/>
      <c r="U36" s="8"/>
      <c r="V36" s="8"/>
      <c r="W36" s="8"/>
      <c r="X36" s="8"/>
      <c r="Y36" s="8"/>
      <c r="Z36" s="8"/>
    </row>
    <row r="37" spans="1:26" ht="15.75" customHeight="1">
      <c r="A37" s="198" t="s">
        <v>603</v>
      </c>
      <c r="B37" s="197"/>
      <c r="C37" s="197"/>
      <c r="D37" s="197"/>
      <c r="E37" s="197"/>
      <c r="F37" s="157"/>
      <c r="G37" s="8"/>
      <c r="H37" s="8"/>
      <c r="I37" s="8"/>
      <c r="J37" s="8"/>
      <c r="K37" s="8"/>
      <c r="L37" s="8"/>
      <c r="M37" s="8"/>
      <c r="N37" s="8"/>
      <c r="O37" s="8"/>
      <c r="P37" s="8"/>
      <c r="Q37" s="8"/>
      <c r="R37" s="8"/>
      <c r="S37" s="8"/>
      <c r="T37" s="8"/>
      <c r="U37" s="8"/>
      <c r="V37" s="8"/>
      <c r="W37" s="8"/>
      <c r="X37" s="8"/>
      <c r="Y37" s="8"/>
      <c r="Z37" s="8"/>
    </row>
    <row r="38" spans="1:26" ht="15.75" customHeight="1">
      <c r="A38" s="197"/>
      <c r="B38" s="197"/>
      <c r="C38" s="197"/>
      <c r="D38" s="197"/>
      <c r="E38" s="197"/>
      <c r="F38" s="157"/>
      <c r="G38" s="8"/>
      <c r="H38" s="8"/>
      <c r="I38" s="8"/>
      <c r="J38" s="8"/>
      <c r="K38" s="8"/>
      <c r="L38" s="8"/>
      <c r="M38" s="8"/>
      <c r="N38" s="8"/>
      <c r="O38" s="8"/>
      <c r="P38" s="8"/>
      <c r="Q38" s="8"/>
      <c r="R38" s="8"/>
      <c r="S38" s="8"/>
      <c r="T38" s="8"/>
      <c r="U38" s="8"/>
      <c r="V38" s="8"/>
      <c r="W38" s="8"/>
      <c r="X38" s="8"/>
      <c r="Y38" s="8"/>
      <c r="Z38" s="8"/>
    </row>
    <row r="39" spans="1:26" ht="15.75" customHeight="1">
      <c r="A39" s="21"/>
      <c r="B39" s="21"/>
      <c r="C39" s="21"/>
      <c r="D39" s="21"/>
      <c r="E39" s="21"/>
      <c r="F39" s="157"/>
      <c r="G39" s="8"/>
      <c r="H39" s="8"/>
      <c r="I39" s="8"/>
      <c r="J39" s="8"/>
      <c r="K39" s="8"/>
      <c r="L39" s="8"/>
      <c r="M39" s="8"/>
      <c r="N39" s="8"/>
      <c r="O39" s="8"/>
      <c r="P39" s="8"/>
      <c r="Q39" s="8"/>
      <c r="R39" s="8"/>
      <c r="S39" s="8"/>
      <c r="T39" s="8"/>
      <c r="U39" s="8"/>
      <c r="V39" s="8"/>
      <c r="W39" s="8"/>
      <c r="X39" s="8"/>
      <c r="Y39" s="8"/>
      <c r="Z39" s="8"/>
    </row>
    <row r="40" spans="1:26" ht="15.75" customHeight="1">
      <c r="A40" s="257" t="s">
        <v>604</v>
      </c>
      <c r="B40" s="197"/>
      <c r="C40" s="197"/>
      <c r="D40" s="197"/>
      <c r="E40" s="197"/>
      <c r="F40" s="8"/>
      <c r="G40" s="8"/>
      <c r="H40" s="8"/>
      <c r="I40" s="8"/>
      <c r="J40" s="8"/>
      <c r="K40" s="8"/>
      <c r="L40" s="8"/>
      <c r="M40" s="8"/>
      <c r="N40" s="8"/>
      <c r="O40" s="8"/>
      <c r="P40" s="8"/>
      <c r="Q40" s="8"/>
      <c r="R40" s="8"/>
      <c r="S40" s="8"/>
      <c r="T40" s="8"/>
      <c r="U40" s="8"/>
      <c r="V40" s="8"/>
      <c r="W40" s="8"/>
      <c r="X40" s="8"/>
      <c r="Y40" s="8"/>
      <c r="Z40" s="8"/>
    </row>
    <row r="41" spans="1:26" ht="15.75" customHeight="1">
      <c r="A41" s="130" t="s">
        <v>605</v>
      </c>
      <c r="B41" s="8"/>
      <c r="C41" s="8"/>
      <c r="D41" s="8"/>
      <c r="E41" s="8"/>
      <c r="F41" s="8"/>
      <c r="G41" s="8"/>
      <c r="H41" s="8"/>
      <c r="I41" s="8"/>
      <c r="J41" s="8"/>
      <c r="K41" s="8"/>
      <c r="L41" s="8"/>
      <c r="M41" s="8"/>
      <c r="N41" s="8"/>
      <c r="O41" s="8"/>
      <c r="P41" s="8"/>
      <c r="Q41" s="8"/>
      <c r="R41" s="8"/>
      <c r="S41" s="8"/>
      <c r="T41" s="8"/>
      <c r="U41" s="8"/>
      <c r="V41" s="8"/>
      <c r="W41" s="8"/>
      <c r="X41" s="8"/>
      <c r="Y41" s="8"/>
      <c r="Z41" s="8"/>
    </row>
    <row r="42" spans="1:26" ht="15.75" customHeight="1">
      <c r="A42" s="8"/>
      <c r="B42" s="8"/>
      <c r="C42" s="8"/>
      <c r="D42" s="8"/>
      <c r="E42" s="8"/>
      <c r="F42" s="8"/>
      <c r="G42" s="8"/>
      <c r="H42" s="8"/>
      <c r="I42" s="8"/>
      <c r="J42" s="8"/>
      <c r="K42" s="8"/>
      <c r="L42" s="8"/>
      <c r="M42" s="8"/>
      <c r="N42" s="8"/>
      <c r="O42" s="8"/>
      <c r="P42" s="8"/>
      <c r="Q42" s="8"/>
      <c r="R42" s="8"/>
      <c r="S42" s="8"/>
      <c r="T42" s="8"/>
      <c r="U42" s="8"/>
      <c r="V42" s="8"/>
      <c r="W42" s="8"/>
      <c r="X42" s="8"/>
      <c r="Y42" s="8"/>
      <c r="Z42" s="8"/>
    </row>
    <row r="43" spans="1:26" ht="15.75" customHeight="1">
      <c r="A43" s="8"/>
      <c r="B43" s="38" t="s">
        <v>606</v>
      </c>
      <c r="C43" s="8"/>
      <c r="D43" s="8"/>
      <c r="E43" s="8"/>
      <c r="F43" s="8"/>
      <c r="G43" s="8"/>
      <c r="H43" s="8"/>
      <c r="I43" s="8"/>
      <c r="J43" s="8"/>
      <c r="K43" s="8"/>
      <c r="L43" s="8"/>
      <c r="M43" s="8"/>
      <c r="N43" s="8"/>
      <c r="O43" s="8"/>
      <c r="P43" s="8"/>
      <c r="Q43" s="8"/>
      <c r="R43" s="8"/>
      <c r="S43" s="8"/>
      <c r="T43" s="8"/>
      <c r="U43" s="8"/>
      <c r="V43" s="8"/>
      <c r="W43" s="8"/>
      <c r="X43" s="8"/>
      <c r="Y43" s="8"/>
      <c r="Z43" s="8"/>
    </row>
    <row r="44" spans="1:26" ht="15.75" customHeight="1">
      <c r="A44" s="8"/>
      <c r="B44" s="8"/>
      <c r="C44" s="8"/>
      <c r="D44" s="8"/>
      <c r="E44" s="8"/>
      <c r="F44" s="8"/>
      <c r="G44" s="8"/>
      <c r="H44" s="8"/>
      <c r="I44" s="8"/>
      <c r="J44" s="8"/>
      <c r="K44" s="8"/>
      <c r="L44" s="8"/>
      <c r="M44" s="8"/>
      <c r="N44" s="8"/>
      <c r="O44" s="8"/>
      <c r="P44" s="8"/>
      <c r="Q44" s="8"/>
      <c r="R44" s="8"/>
      <c r="S44" s="8"/>
      <c r="T44" s="8"/>
      <c r="U44" s="8"/>
      <c r="V44" s="8"/>
      <c r="W44" s="8"/>
      <c r="X44" s="8"/>
      <c r="Y44" s="8"/>
      <c r="Z44" s="8"/>
    </row>
    <row r="45" spans="1:26" ht="15.75" customHeight="1">
      <c r="A45" s="8" t="s">
        <v>607</v>
      </c>
      <c r="B45" s="8"/>
      <c r="C45" s="8"/>
      <c r="D45" s="8"/>
      <c r="E45" s="8"/>
      <c r="F45" s="8"/>
      <c r="G45" s="8"/>
      <c r="H45" s="8"/>
      <c r="I45" s="8"/>
      <c r="J45" s="8"/>
      <c r="K45" s="8"/>
      <c r="L45" s="8"/>
      <c r="M45" s="8"/>
      <c r="N45" s="8"/>
      <c r="O45" s="8"/>
      <c r="P45" s="8"/>
      <c r="Q45" s="8"/>
      <c r="R45" s="8"/>
      <c r="S45" s="8"/>
      <c r="T45" s="8"/>
      <c r="U45" s="8"/>
      <c r="V45" s="8"/>
      <c r="W45" s="8"/>
      <c r="X45" s="8"/>
      <c r="Y45" s="8"/>
      <c r="Z45" s="8"/>
    </row>
    <row r="46" spans="1:26" ht="15.75" customHeight="1">
      <c r="A46" s="8"/>
      <c r="B46" s="8"/>
      <c r="C46" s="8"/>
      <c r="D46" s="8"/>
      <c r="E46" s="8"/>
      <c r="F46" s="8"/>
      <c r="G46" s="8"/>
      <c r="H46" s="8"/>
      <c r="I46" s="8"/>
      <c r="J46" s="8"/>
      <c r="K46" s="8"/>
      <c r="L46" s="8"/>
      <c r="M46" s="8"/>
      <c r="N46" s="8"/>
      <c r="O46" s="8"/>
      <c r="P46" s="8"/>
      <c r="Q46" s="8"/>
      <c r="R46" s="8"/>
      <c r="S46" s="8"/>
      <c r="T46" s="8"/>
      <c r="U46" s="8"/>
      <c r="V46" s="8"/>
      <c r="W46" s="8"/>
      <c r="X46" s="8"/>
      <c r="Y46" s="8"/>
      <c r="Z46" s="8"/>
    </row>
    <row r="47" spans="1:26" ht="15.75" customHeight="1">
      <c r="A47" s="8"/>
      <c r="B47" s="38" t="s">
        <v>608</v>
      </c>
      <c r="C47" s="8"/>
      <c r="D47" s="8"/>
      <c r="E47" s="8"/>
      <c r="F47" s="8"/>
      <c r="G47" s="8"/>
      <c r="H47" s="8"/>
      <c r="I47" s="8"/>
      <c r="J47" s="8"/>
      <c r="K47" s="8"/>
      <c r="L47" s="8"/>
      <c r="M47" s="8"/>
      <c r="N47" s="8"/>
      <c r="O47" s="8"/>
      <c r="P47" s="8"/>
      <c r="Q47" s="8"/>
      <c r="R47" s="8"/>
      <c r="S47" s="8"/>
      <c r="T47" s="8"/>
      <c r="U47" s="8"/>
      <c r="V47" s="8"/>
      <c r="W47" s="8"/>
      <c r="X47" s="8"/>
      <c r="Y47" s="8"/>
      <c r="Z47" s="8"/>
    </row>
    <row r="48" spans="1:26" ht="15.75" customHeight="1">
      <c r="A48" s="8"/>
      <c r="B48" s="8"/>
      <c r="C48" s="8"/>
      <c r="D48" s="8"/>
      <c r="E48" s="8"/>
      <c r="F48" s="8"/>
      <c r="G48" s="8"/>
      <c r="H48" s="8"/>
      <c r="I48" s="8"/>
      <c r="J48" s="8"/>
      <c r="K48" s="8"/>
      <c r="L48" s="8"/>
      <c r="M48" s="8"/>
      <c r="N48" s="8"/>
      <c r="O48" s="8"/>
      <c r="P48" s="8"/>
      <c r="Q48" s="8"/>
      <c r="R48" s="8"/>
      <c r="S48" s="8"/>
      <c r="T48" s="8"/>
      <c r="U48" s="8"/>
      <c r="V48" s="8"/>
      <c r="W48" s="8"/>
      <c r="X48" s="8"/>
      <c r="Y48" s="8"/>
      <c r="Z48" s="8"/>
    </row>
    <row r="49" spans="1:26" ht="78" customHeight="1">
      <c r="A49" s="258" t="s">
        <v>598</v>
      </c>
      <c r="B49" s="214"/>
      <c r="C49" s="11" t="s">
        <v>609</v>
      </c>
      <c r="D49" s="11" t="s">
        <v>610</v>
      </c>
      <c r="E49" s="8"/>
      <c r="F49" s="8"/>
      <c r="G49" s="8"/>
      <c r="H49" s="8"/>
      <c r="I49" s="8"/>
      <c r="J49" s="8"/>
      <c r="K49" s="8"/>
      <c r="L49" s="8"/>
      <c r="M49" s="8"/>
      <c r="N49" s="8"/>
      <c r="O49" s="8"/>
      <c r="P49" s="8"/>
      <c r="Q49" s="8"/>
      <c r="R49" s="8"/>
      <c r="S49" s="8"/>
      <c r="T49" s="8"/>
      <c r="U49" s="8"/>
      <c r="V49" s="8"/>
      <c r="W49" s="8"/>
      <c r="X49" s="8"/>
      <c r="Y49" s="8"/>
      <c r="Z49" s="8"/>
    </row>
    <row r="50" spans="1:26" ht="15.75" customHeight="1">
      <c r="A50" s="253" t="s">
        <v>611</v>
      </c>
      <c r="B50" s="159" t="s">
        <v>612</v>
      </c>
      <c r="C50" s="152">
        <v>2368971</v>
      </c>
      <c r="D50" s="152">
        <v>5551</v>
      </c>
      <c r="E50" s="8"/>
      <c r="F50" s="8"/>
      <c r="G50" s="8"/>
      <c r="H50" s="8"/>
      <c r="I50" s="8"/>
      <c r="J50" s="8"/>
      <c r="K50" s="8"/>
      <c r="L50" s="8"/>
      <c r="M50" s="8"/>
      <c r="N50" s="8"/>
      <c r="O50" s="8"/>
      <c r="P50" s="8"/>
      <c r="Q50" s="8"/>
      <c r="R50" s="8"/>
      <c r="S50" s="8"/>
      <c r="T50" s="8"/>
      <c r="U50" s="8"/>
      <c r="V50" s="8"/>
      <c r="W50" s="8"/>
      <c r="X50" s="8"/>
      <c r="Y50" s="8"/>
      <c r="Z50" s="8"/>
    </row>
    <row r="51" spans="1:26" ht="15.75" customHeight="1">
      <c r="A51" s="254"/>
      <c r="B51" s="160" t="s">
        <v>613</v>
      </c>
      <c r="C51" s="152">
        <v>7295</v>
      </c>
      <c r="D51" s="152">
        <v>815298</v>
      </c>
      <c r="E51" s="8"/>
      <c r="F51" s="8"/>
      <c r="G51" s="8"/>
      <c r="H51" s="8"/>
      <c r="I51" s="8"/>
      <c r="J51" s="8"/>
      <c r="K51" s="8"/>
      <c r="L51" s="8"/>
      <c r="M51" s="8"/>
      <c r="N51" s="8"/>
      <c r="O51" s="8"/>
      <c r="P51" s="8"/>
      <c r="Q51" s="8"/>
      <c r="R51" s="8"/>
      <c r="S51" s="8"/>
      <c r="T51" s="8"/>
      <c r="U51" s="8"/>
      <c r="V51" s="8"/>
      <c r="W51" s="8"/>
      <c r="X51" s="8"/>
      <c r="Y51" s="8"/>
      <c r="Z51" s="8"/>
    </row>
    <row r="52" spans="1:26" ht="84" customHeight="1">
      <c r="A52" s="254"/>
      <c r="B52" s="160" t="s">
        <v>614</v>
      </c>
      <c r="C52" s="152">
        <v>22313041</v>
      </c>
      <c r="D52" s="152">
        <v>18590865</v>
      </c>
      <c r="E52" s="8"/>
      <c r="F52" s="8"/>
      <c r="G52" s="8"/>
      <c r="H52" s="8"/>
      <c r="I52" s="8"/>
      <c r="J52" s="8"/>
      <c r="K52" s="8"/>
      <c r="L52" s="8"/>
      <c r="M52" s="8"/>
      <c r="N52" s="8"/>
      <c r="O52" s="8"/>
      <c r="P52" s="8"/>
      <c r="Q52" s="8"/>
      <c r="R52" s="8"/>
      <c r="S52" s="8"/>
      <c r="T52" s="8"/>
      <c r="U52" s="8"/>
      <c r="V52" s="8"/>
      <c r="W52" s="8"/>
      <c r="X52" s="8"/>
      <c r="Y52" s="8"/>
      <c r="Z52" s="8"/>
    </row>
    <row r="53" spans="1:26" ht="15.75" customHeight="1">
      <c r="A53" s="254"/>
      <c r="B53" s="160" t="s">
        <v>615</v>
      </c>
      <c r="C53" s="152">
        <v>1050444</v>
      </c>
      <c r="D53" s="152">
        <v>383742</v>
      </c>
      <c r="E53" s="8"/>
      <c r="F53" s="8"/>
      <c r="G53" s="8"/>
      <c r="H53" s="8"/>
      <c r="I53" s="8"/>
      <c r="J53" s="8"/>
      <c r="K53" s="8"/>
      <c r="L53" s="8"/>
      <c r="M53" s="8"/>
      <c r="N53" s="8"/>
      <c r="O53" s="8"/>
      <c r="P53" s="8"/>
      <c r="Q53" s="8"/>
      <c r="R53" s="8"/>
      <c r="S53" s="8"/>
      <c r="T53" s="8"/>
      <c r="U53" s="8"/>
      <c r="V53" s="8"/>
      <c r="W53" s="8"/>
      <c r="X53" s="8"/>
      <c r="Y53" s="8"/>
      <c r="Z53" s="8"/>
    </row>
    <row r="54" spans="1:26" ht="15.75" customHeight="1">
      <c r="A54" s="255"/>
      <c r="B54" s="161" t="s">
        <v>616</v>
      </c>
      <c r="C54" s="162">
        <f t="shared" ref="C54:D54" si="0">SUM(C50:C53)</f>
        <v>25739751</v>
      </c>
      <c r="D54" s="162">
        <f t="shared" si="0"/>
        <v>19795456</v>
      </c>
      <c r="E54" s="8"/>
      <c r="F54" s="8"/>
      <c r="G54" s="8"/>
      <c r="H54" s="8"/>
      <c r="I54" s="8"/>
      <c r="J54" s="8"/>
      <c r="K54" s="8"/>
      <c r="L54" s="8"/>
      <c r="M54" s="8"/>
      <c r="N54" s="8"/>
      <c r="O54" s="8"/>
      <c r="P54" s="8"/>
      <c r="Q54" s="8"/>
      <c r="R54" s="8"/>
      <c r="S54" s="8"/>
      <c r="T54" s="8"/>
      <c r="U54" s="8"/>
      <c r="V54" s="8"/>
      <c r="W54" s="8"/>
      <c r="X54" s="8"/>
      <c r="Y54" s="8"/>
      <c r="Z54" s="8"/>
    </row>
    <row r="55" spans="1:26" ht="15.75" customHeight="1">
      <c r="A55" s="256" t="s">
        <v>617</v>
      </c>
      <c r="B55" s="160" t="s">
        <v>618</v>
      </c>
      <c r="C55" s="152">
        <v>4977988</v>
      </c>
      <c r="D55" s="152">
        <v>4066112</v>
      </c>
      <c r="E55" s="8"/>
      <c r="F55" s="8"/>
      <c r="G55" s="8"/>
      <c r="H55" s="8"/>
      <c r="I55" s="8"/>
      <c r="J55" s="8"/>
      <c r="K55" s="8"/>
      <c r="L55" s="8"/>
      <c r="M55" s="8"/>
      <c r="N55" s="8"/>
      <c r="O55" s="8"/>
      <c r="P55" s="8"/>
      <c r="Q55" s="8"/>
      <c r="R55" s="8"/>
      <c r="S55" s="8"/>
      <c r="T55" s="8"/>
      <c r="U55" s="8"/>
      <c r="V55" s="8"/>
      <c r="W55" s="8"/>
      <c r="X55" s="8"/>
      <c r="Y55" s="8"/>
      <c r="Z55" s="8"/>
    </row>
    <row r="56" spans="1:26" ht="15.75" customHeight="1">
      <c r="A56" s="254"/>
      <c r="B56" s="159" t="s">
        <v>619</v>
      </c>
      <c r="C56" s="152">
        <v>653658</v>
      </c>
      <c r="D56" s="155"/>
      <c r="E56" s="8"/>
      <c r="F56" s="8"/>
      <c r="G56" s="8"/>
      <c r="H56" s="8"/>
      <c r="I56" s="8"/>
      <c r="J56" s="8"/>
      <c r="K56" s="8"/>
      <c r="L56" s="8"/>
      <c r="M56" s="8"/>
      <c r="N56" s="8"/>
      <c r="O56" s="8"/>
      <c r="P56" s="8"/>
      <c r="Q56" s="8"/>
      <c r="R56" s="8"/>
      <c r="S56" s="8"/>
      <c r="T56" s="8"/>
      <c r="U56" s="8"/>
      <c r="V56" s="8"/>
      <c r="W56" s="8"/>
      <c r="X56" s="8"/>
      <c r="Y56" s="8"/>
      <c r="Z56" s="8"/>
    </row>
    <row r="57" spans="1:26" ht="15.75" customHeight="1">
      <c r="A57" s="254"/>
      <c r="B57" s="160" t="s">
        <v>620</v>
      </c>
      <c r="C57" s="152">
        <v>7295</v>
      </c>
      <c r="D57" s="152">
        <v>383742</v>
      </c>
      <c r="E57" s="8"/>
      <c r="F57" s="8"/>
      <c r="G57" s="8"/>
      <c r="H57" s="8"/>
      <c r="I57" s="8"/>
      <c r="J57" s="8"/>
      <c r="K57" s="8"/>
      <c r="L57" s="8"/>
      <c r="M57" s="8"/>
      <c r="N57" s="8"/>
      <c r="O57" s="8"/>
      <c r="P57" s="8"/>
      <c r="Q57" s="8"/>
      <c r="R57" s="8"/>
      <c r="S57" s="8"/>
      <c r="T57" s="8"/>
      <c r="U57" s="8"/>
      <c r="V57" s="8"/>
      <c r="W57" s="8"/>
      <c r="X57" s="8"/>
      <c r="Y57" s="8"/>
      <c r="Z57" s="8"/>
    </row>
    <row r="58" spans="1:26" ht="15.75" customHeight="1">
      <c r="A58" s="255"/>
      <c r="B58" s="164" t="s">
        <v>621</v>
      </c>
      <c r="C58" s="162">
        <f>SUM(C55:C57)</f>
        <v>5638941</v>
      </c>
      <c r="D58" s="162">
        <f>SUM(D55+D57)</f>
        <v>4449854</v>
      </c>
      <c r="E58" s="8"/>
      <c r="F58" s="8"/>
      <c r="G58" s="8"/>
      <c r="H58" s="8"/>
      <c r="I58" s="8"/>
      <c r="J58" s="8"/>
      <c r="K58" s="8"/>
      <c r="L58" s="8"/>
      <c r="M58" s="8"/>
      <c r="N58" s="8"/>
      <c r="O58" s="8"/>
      <c r="P58" s="8"/>
      <c r="Q58" s="8"/>
      <c r="R58" s="8"/>
      <c r="S58" s="8"/>
      <c r="T58" s="8"/>
      <c r="U58" s="8"/>
      <c r="V58" s="8"/>
      <c r="W58" s="8"/>
      <c r="X58" s="8"/>
      <c r="Y58" s="8"/>
      <c r="Z58" s="8"/>
    </row>
    <row r="59" spans="1:26" ht="15.75" customHeight="1">
      <c r="A59" s="256" t="s">
        <v>622</v>
      </c>
      <c r="B59" s="159" t="s">
        <v>623</v>
      </c>
      <c r="C59" s="152">
        <v>445580</v>
      </c>
      <c r="D59" s="152">
        <v>802376</v>
      </c>
      <c r="E59" s="8"/>
      <c r="F59" s="8"/>
      <c r="G59" s="8"/>
      <c r="H59" s="8"/>
      <c r="I59" s="8"/>
      <c r="J59" s="8"/>
      <c r="K59" s="8"/>
      <c r="L59" s="8"/>
      <c r="M59" s="8"/>
      <c r="N59" s="8"/>
      <c r="O59" s="8"/>
      <c r="P59" s="8"/>
      <c r="Q59" s="8"/>
      <c r="R59" s="8"/>
      <c r="S59" s="8"/>
      <c r="T59" s="8"/>
      <c r="U59" s="8"/>
      <c r="V59" s="8"/>
      <c r="W59" s="8"/>
      <c r="X59" s="8"/>
      <c r="Y59" s="8"/>
      <c r="Z59" s="8"/>
    </row>
    <row r="60" spans="1:26" ht="15.75" customHeight="1">
      <c r="A60" s="254"/>
      <c r="B60" s="159" t="s">
        <v>624</v>
      </c>
      <c r="C60" s="152">
        <v>778467</v>
      </c>
      <c r="D60" s="152">
        <v>1018290</v>
      </c>
      <c r="E60" s="8"/>
      <c r="F60" s="8"/>
      <c r="G60" s="8"/>
      <c r="H60" s="8"/>
      <c r="I60" s="8"/>
      <c r="J60" s="8"/>
      <c r="K60" s="8"/>
      <c r="L60" s="8"/>
      <c r="M60" s="8"/>
      <c r="N60" s="8"/>
      <c r="O60" s="8"/>
      <c r="P60" s="8"/>
      <c r="Q60" s="8"/>
      <c r="R60" s="8"/>
      <c r="S60" s="8"/>
      <c r="T60" s="8"/>
      <c r="U60" s="8"/>
      <c r="V60" s="8"/>
      <c r="W60" s="8"/>
      <c r="X60" s="8"/>
      <c r="Y60" s="8"/>
      <c r="Z60" s="8"/>
    </row>
    <row r="61" spans="1:26" ht="15.75" customHeight="1">
      <c r="A61" s="255"/>
      <c r="B61" s="159" t="s">
        <v>625</v>
      </c>
      <c r="C61" s="152">
        <v>1832609</v>
      </c>
      <c r="D61" s="152">
        <v>3747906</v>
      </c>
      <c r="E61" s="8"/>
      <c r="F61" s="8"/>
      <c r="G61" s="8"/>
      <c r="H61" s="8"/>
      <c r="I61" s="8"/>
      <c r="J61" s="8"/>
      <c r="K61" s="8"/>
      <c r="L61" s="8"/>
      <c r="M61" s="8"/>
      <c r="N61" s="8"/>
      <c r="O61" s="8"/>
      <c r="P61" s="8"/>
      <c r="Q61" s="8"/>
      <c r="R61" s="8"/>
      <c r="S61" s="8"/>
      <c r="T61" s="8"/>
      <c r="U61" s="8"/>
      <c r="V61" s="8"/>
      <c r="W61" s="8"/>
      <c r="X61" s="8"/>
      <c r="Y61" s="8"/>
      <c r="Z61" s="8"/>
    </row>
    <row r="62" spans="1:26" ht="15.75" customHeight="1">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ht="15.75" customHeight="1">
      <c r="A63" s="8"/>
      <c r="B63" s="8"/>
      <c r="C63" s="8"/>
      <c r="D63" s="8"/>
      <c r="E63" s="8"/>
      <c r="F63" s="8"/>
      <c r="G63" s="8"/>
      <c r="H63" s="8"/>
      <c r="I63" s="8"/>
      <c r="J63" s="8"/>
      <c r="K63" s="8"/>
      <c r="L63" s="8"/>
      <c r="M63" s="8"/>
      <c r="N63" s="8"/>
      <c r="O63" s="8"/>
      <c r="P63" s="8"/>
      <c r="Q63" s="8"/>
      <c r="R63" s="8"/>
      <c r="S63" s="8"/>
      <c r="T63" s="8"/>
      <c r="U63" s="8"/>
      <c r="V63" s="8"/>
      <c r="W63" s="8"/>
      <c r="X63" s="8"/>
      <c r="Y63" s="8"/>
      <c r="Z63" s="8"/>
    </row>
    <row r="64" spans="1:26" ht="15.75" customHeight="1">
      <c r="A64" s="9" t="s">
        <v>626</v>
      </c>
      <c r="B64" s="8"/>
      <c r="C64" s="8"/>
      <c r="D64" s="8"/>
      <c r="E64" s="8"/>
      <c r="F64" s="8"/>
      <c r="G64" s="8"/>
      <c r="H64" s="8"/>
      <c r="I64" s="8"/>
      <c r="J64" s="8"/>
      <c r="K64" s="8"/>
      <c r="L64" s="8"/>
      <c r="M64" s="8"/>
      <c r="N64" s="8"/>
      <c r="O64" s="8"/>
      <c r="P64" s="8"/>
      <c r="Q64" s="8"/>
      <c r="R64" s="8"/>
      <c r="S64" s="8"/>
      <c r="T64" s="8"/>
      <c r="U64" s="8"/>
      <c r="V64" s="8"/>
      <c r="W64" s="8"/>
      <c r="X64" s="8"/>
      <c r="Y64" s="8"/>
      <c r="Z64" s="8"/>
    </row>
    <row r="65" spans="1:26" ht="15.75" customHeight="1">
      <c r="A65" s="198" t="s">
        <v>627</v>
      </c>
      <c r="B65" s="197"/>
      <c r="C65" s="197"/>
      <c r="D65" s="197"/>
      <c r="E65" s="197"/>
      <c r="F65" s="8"/>
      <c r="G65" s="8"/>
      <c r="H65" s="8"/>
      <c r="I65" s="8"/>
      <c r="J65" s="8"/>
      <c r="K65" s="8"/>
      <c r="L65" s="8"/>
      <c r="M65" s="8"/>
      <c r="N65" s="8"/>
      <c r="O65" s="8"/>
      <c r="P65" s="8"/>
      <c r="Q65" s="8"/>
      <c r="R65" s="8"/>
      <c r="S65" s="8"/>
      <c r="T65" s="8"/>
      <c r="U65" s="8"/>
      <c r="V65" s="8"/>
      <c r="W65" s="8"/>
      <c r="X65" s="8"/>
      <c r="Y65" s="8"/>
      <c r="Z65" s="8"/>
    </row>
    <row r="66" spans="1:26" ht="15.75" customHeight="1">
      <c r="A66" s="197"/>
      <c r="B66" s="197"/>
      <c r="C66" s="197"/>
      <c r="D66" s="197"/>
      <c r="E66" s="197"/>
      <c r="F66" s="8"/>
      <c r="G66" s="8"/>
      <c r="H66" s="8"/>
      <c r="I66" s="8"/>
      <c r="J66" s="8"/>
      <c r="K66" s="8"/>
      <c r="L66" s="8"/>
      <c r="M66" s="8"/>
      <c r="N66" s="8"/>
      <c r="O66" s="8"/>
      <c r="P66" s="8"/>
      <c r="Q66" s="8"/>
      <c r="R66" s="8"/>
      <c r="S66" s="8"/>
      <c r="T66" s="8"/>
      <c r="U66" s="8"/>
      <c r="V66" s="8"/>
      <c r="W66" s="8"/>
      <c r="X66" s="8"/>
      <c r="Y66" s="8"/>
      <c r="Z66" s="8"/>
    </row>
    <row r="67" spans="1:26" ht="15.75" customHeight="1">
      <c r="A67" s="202" t="s">
        <v>628</v>
      </c>
      <c r="B67" s="197"/>
      <c r="C67" s="197"/>
      <c r="D67" s="197"/>
      <c r="E67" s="197"/>
      <c r="F67" s="8"/>
      <c r="G67" s="8"/>
      <c r="H67" s="8"/>
      <c r="I67" s="8"/>
      <c r="J67" s="8"/>
      <c r="K67" s="8"/>
      <c r="L67" s="8"/>
      <c r="M67" s="8"/>
      <c r="N67" s="8"/>
      <c r="O67" s="8"/>
      <c r="P67" s="8"/>
      <c r="Q67" s="8"/>
      <c r="R67" s="8"/>
      <c r="S67" s="8"/>
      <c r="T67" s="8"/>
      <c r="U67" s="8"/>
      <c r="V67" s="8"/>
      <c r="W67" s="8"/>
      <c r="X67" s="8"/>
      <c r="Y67" s="8"/>
      <c r="Z67" s="8"/>
    </row>
    <row r="68" spans="1:26" ht="15.75" customHeight="1">
      <c r="A68" s="202" t="s">
        <v>629</v>
      </c>
      <c r="B68" s="197"/>
      <c r="C68" s="197"/>
      <c r="D68" s="197"/>
      <c r="E68" s="197"/>
      <c r="F68" s="8"/>
      <c r="G68" s="8"/>
      <c r="H68" s="8"/>
      <c r="I68" s="8"/>
      <c r="J68" s="8"/>
      <c r="K68" s="8"/>
      <c r="L68" s="8"/>
      <c r="M68" s="8"/>
      <c r="N68" s="8"/>
      <c r="O68" s="8"/>
      <c r="P68" s="8"/>
      <c r="Q68" s="8"/>
      <c r="R68" s="8"/>
      <c r="S68" s="8"/>
      <c r="T68" s="8"/>
      <c r="U68" s="8"/>
      <c r="V68" s="8"/>
      <c r="W68" s="8"/>
      <c r="X68" s="8"/>
      <c r="Y68" s="8"/>
      <c r="Z68" s="8"/>
    </row>
    <row r="69" spans="1:26" ht="15.75" customHeight="1">
      <c r="A69" s="198" t="s">
        <v>630</v>
      </c>
      <c r="B69" s="197"/>
      <c r="C69" s="197"/>
      <c r="D69" s="197"/>
      <c r="E69" s="197"/>
      <c r="F69" s="8"/>
      <c r="G69" s="8"/>
      <c r="H69" s="8"/>
      <c r="I69" s="8"/>
      <c r="J69" s="8"/>
      <c r="K69" s="8"/>
      <c r="L69" s="8"/>
      <c r="M69" s="8"/>
      <c r="N69" s="8"/>
      <c r="O69" s="8"/>
      <c r="P69" s="8"/>
      <c r="Q69" s="8"/>
      <c r="R69" s="8"/>
      <c r="S69" s="8"/>
      <c r="T69" s="8"/>
      <c r="U69" s="8"/>
      <c r="V69" s="8"/>
      <c r="W69" s="8"/>
      <c r="X69" s="8"/>
      <c r="Y69" s="8"/>
      <c r="Z69" s="8"/>
    </row>
    <row r="70" spans="1:26" ht="15.75" customHeight="1">
      <c r="A70" s="197"/>
      <c r="B70" s="197"/>
      <c r="C70" s="197"/>
      <c r="D70" s="197"/>
      <c r="E70" s="197"/>
      <c r="F70" s="8"/>
      <c r="G70" s="8"/>
      <c r="H70" s="8"/>
      <c r="I70" s="8"/>
      <c r="J70" s="8"/>
      <c r="K70" s="8"/>
      <c r="L70" s="8"/>
      <c r="M70" s="8"/>
      <c r="N70" s="8"/>
      <c r="O70" s="8"/>
      <c r="P70" s="8"/>
      <c r="Q70" s="8"/>
      <c r="R70" s="8"/>
      <c r="S70" s="8"/>
      <c r="T70" s="8"/>
      <c r="U70" s="8"/>
      <c r="V70" s="8"/>
      <c r="W70" s="8"/>
      <c r="X70" s="8"/>
      <c r="Y70" s="8"/>
      <c r="Z70" s="8"/>
    </row>
    <row r="71" spans="1:26" ht="15.75" customHeight="1">
      <c r="A71" s="252" t="s">
        <v>631</v>
      </c>
      <c r="B71" s="197"/>
      <c r="C71" s="197"/>
      <c r="D71" s="197"/>
      <c r="E71" s="197"/>
      <c r="F71" s="8"/>
      <c r="G71" s="8"/>
      <c r="H71" s="8"/>
      <c r="I71" s="8"/>
      <c r="J71" s="8"/>
      <c r="K71" s="8"/>
      <c r="L71" s="8"/>
      <c r="M71" s="8"/>
      <c r="N71" s="8"/>
      <c r="O71" s="8"/>
      <c r="P71" s="8"/>
      <c r="Q71" s="8"/>
      <c r="R71" s="8"/>
      <c r="S71" s="8"/>
      <c r="T71" s="8"/>
      <c r="U71" s="8"/>
      <c r="V71" s="8"/>
      <c r="W71" s="8"/>
      <c r="X71" s="8"/>
      <c r="Y71" s="8"/>
      <c r="Z71" s="8"/>
    </row>
    <row r="72" spans="1:26" ht="15.75" customHeight="1">
      <c r="A72" s="8"/>
      <c r="B72" s="8"/>
      <c r="C72" s="8"/>
      <c r="D72" s="8"/>
      <c r="E72" s="8"/>
      <c r="F72" s="8"/>
      <c r="G72" s="8"/>
      <c r="H72" s="8"/>
      <c r="I72" s="8"/>
      <c r="J72" s="8"/>
      <c r="K72" s="8"/>
      <c r="L72" s="8"/>
      <c r="M72" s="8"/>
      <c r="N72" s="8"/>
      <c r="O72" s="8"/>
      <c r="P72" s="8"/>
      <c r="Q72" s="8"/>
      <c r="R72" s="8"/>
      <c r="S72" s="8"/>
      <c r="T72" s="8"/>
      <c r="U72" s="8"/>
      <c r="V72" s="8"/>
      <c r="W72" s="8"/>
      <c r="X72" s="8"/>
      <c r="Y72" s="8"/>
      <c r="Z72" s="8"/>
    </row>
    <row r="73" spans="1:26" ht="15.75" customHeight="1">
      <c r="A73" s="8"/>
      <c r="B73" s="8"/>
      <c r="C73" s="165" t="s">
        <v>632</v>
      </c>
      <c r="D73" s="165" t="s">
        <v>633</v>
      </c>
      <c r="E73" s="165" t="s">
        <v>634</v>
      </c>
      <c r="F73" s="8"/>
      <c r="G73" s="8"/>
      <c r="H73" s="8"/>
      <c r="I73" s="8"/>
      <c r="J73" s="8"/>
      <c r="K73" s="8"/>
      <c r="L73" s="8"/>
      <c r="M73" s="8"/>
      <c r="N73" s="8"/>
      <c r="O73" s="8"/>
      <c r="P73" s="8"/>
      <c r="Q73" s="8"/>
      <c r="R73" s="8"/>
      <c r="S73" s="8"/>
      <c r="T73" s="8"/>
      <c r="U73" s="8"/>
      <c r="V73" s="8"/>
      <c r="W73" s="8"/>
      <c r="X73" s="8"/>
      <c r="Y73" s="8"/>
      <c r="Z73" s="8"/>
    </row>
    <row r="74" spans="1:26" ht="51" customHeight="1">
      <c r="A74" s="79"/>
      <c r="B74" s="166" t="s">
        <v>635</v>
      </c>
      <c r="C74" s="106">
        <v>454</v>
      </c>
      <c r="D74" s="106">
        <v>1776</v>
      </c>
      <c r="E74" s="106">
        <v>42</v>
      </c>
      <c r="F74" s="8"/>
      <c r="G74" s="8"/>
      <c r="H74" s="8"/>
      <c r="I74" s="8"/>
      <c r="J74" s="8"/>
      <c r="K74" s="8"/>
      <c r="L74" s="8"/>
      <c r="M74" s="8"/>
      <c r="N74" s="8"/>
      <c r="O74" s="8"/>
      <c r="P74" s="8"/>
      <c r="Q74" s="8"/>
      <c r="R74" s="8"/>
      <c r="S74" s="8"/>
      <c r="T74" s="8"/>
      <c r="U74" s="8"/>
      <c r="V74" s="8"/>
      <c r="W74" s="8"/>
      <c r="X74" s="8"/>
      <c r="Y74" s="8"/>
      <c r="Z74" s="8"/>
    </row>
    <row r="75" spans="1:26" ht="51" customHeight="1">
      <c r="A75" s="79"/>
      <c r="B75" s="166" t="s">
        <v>636</v>
      </c>
      <c r="C75" s="106">
        <v>350</v>
      </c>
      <c r="D75" s="106">
        <v>1212</v>
      </c>
      <c r="E75" s="106">
        <v>20</v>
      </c>
      <c r="F75" s="8"/>
      <c r="G75" s="8"/>
      <c r="H75" s="8"/>
      <c r="I75" s="8"/>
      <c r="J75" s="8"/>
      <c r="K75" s="8"/>
      <c r="L75" s="8"/>
      <c r="M75" s="8"/>
      <c r="N75" s="8"/>
      <c r="O75" s="8"/>
      <c r="P75" s="8"/>
      <c r="Q75" s="8"/>
      <c r="R75" s="8"/>
      <c r="S75" s="8"/>
      <c r="T75" s="8"/>
      <c r="U75" s="8"/>
      <c r="V75" s="8"/>
      <c r="W75" s="8"/>
      <c r="X75" s="8"/>
      <c r="Y75" s="8"/>
      <c r="Z75" s="8"/>
    </row>
    <row r="76" spans="1:26" ht="51" customHeight="1">
      <c r="A76" s="79"/>
      <c r="B76" s="166" t="s">
        <v>637</v>
      </c>
      <c r="C76" s="106">
        <v>297</v>
      </c>
      <c r="D76" s="106">
        <v>1009</v>
      </c>
      <c r="E76" s="106">
        <v>17</v>
      </c>
      <c r="F76" s="8"/>
      <c r="G76" s="8"/>
      <c r="H76" s="8"/>
      <c r="I76" s="8"/>
      <c r="J76" s="8"/>
      <c r="K76" s="8"/>
      <c r="L76" s="8"/>
      <c r="M76" s="8"/>
      <c r="N76" s="8"/>
      <c r="O76" s="8"/>
      <c r="P76" s="8"/>
      <c r="Q76" s="8"/>
      <c r="R76" s="8"/>
      <c r="S76" s="8"/>
      <c r="T76" s="8"/>
      <c r="U76" s="8"/>
      <c r="V76" s="8"/>
      <c r="W76" s="8"/>
      <c r="X76" s="8"/>
      <c r="Y76" s="8"/>
      <c r="Z76" s="8"/>
    </row>
    <row r="77" spans="1:26" ht="51" customHeight="1">
      <c r="A77" s="79"/>
      <c r="B77" s="166" t="s">
        <v>638</v>
      </c>
      <c r="C77" s="106">
        <v>297</v>
      </c>
      <c r="D77" s="106">
        <v>1009</v>
      </c>
      <c r="E77" s="106">
        <v>13</v>
      </c>
      <c r="F77" s="8"/>
      <c r="G77" s="8"/>
      <c r="H77" s="8"/>
      <c r="I77" s="8"/>
      <c r="J77" s="8"/>
      <c r="K77" s="8"/>
      <c r="L77" s="8"/>
      <c r="M77" s="8"/>
      <c r="N77" s="8"/>
      <c r="O77" s="8"/>
      <c r="P77" s="8"/>
      <c r="Q77" s="8"/>
      <c r="R77" s="8"/>
      <c r="S77" s="8"/>
      <c r="T77" s="8"/>
      <c r="U77" s="8"/>
      <c r="V77" s="8"/>
      <c r="W77" s="8"/>
      <c r="X77" s="8"/>
      <c r="Y77" s="8"/>
      <c r="Z77" s="8"/>
    </row>
    <row r="78" spans="1:26" ht="51" customHeight="1">
      <c r="A78" s="79"/>
      <c r="B78" s="166" t="s">
        <v>639</v>
      </c>
      <c r="C78" s="106">
        <v>297</v>
      </c>
      <c r="D78" s="106">
        <v>1004</v>
      </c>
      <c r="E78" s="106">
        <v>12</v>
      </c>
      <c r="F78" s="8"/>
      <c r="G78" s="8"/>
      <c r="H78" s="8"/>
      <c r="I78" s="8"/>
      <c r="J78" s="8"/>
      <c r="K78" s="8"/>
      <c r="L78" s="8"/>
      <c r="M78" s="8"/>
      <c r="N78" s="8"/>
      <c r="O78" s="8"/>
      <c r="P78" s="8"/>
      <c r="Q78" s="8"/>
      <c r="R78" s="8"/>
      <c r="S78" s="8"/>
      <c r="T78" s="8"/>
      <c r="U78" s="8"/>
      <c r="V78" s="8"/>
      <c r="W78" s="8"/>
      <c r="X78" s="8"/>
      <c r="Y78" s="8"/>
      <c r="Z78" s="8"/>
    </row>
    <row r="79" spans="1:26" ht="51" customHeight="1">
      <c r="A79" s="79"/>
      <c r="B79" s="166" t="s">
        <v>640</v>
      </c>
      <c r="C79" s="91">
        <v>191</v>
      </c>
      <c r="D79" s="91">
        <v>680</v>
      </c>
      <c r="E79" s="91">
        <v>10</v>
      </c>
      <c r="F79" s="8"/>
      <c r="G79" s="8"/>
      <c r="H79" s="8"/>
      <c r="I79" s="8"/>
      <c r="J79" s="8"/>
      <c r="K79" s="8"/>
      <c r="L79" s="8"/>
      <c r="M79" s="8"/>
      <c r="N79" s="8"/>
      <c r="O79" s="8"/>
      <c r="P79" s="8"/>
      <c r="Q79" s="8"/>
      <c r="R79" s="8"/>
      <c r="S79" s="8"/>
      <c r="T79" s="8"/>
      <c r="U79" s="8"/>
      <c r="V79" s="8"/>
      <c r="W79" s="8"/>
      <c r="X79" s="8"/>
      <c r="Y79" s="8"/>
      <c r="Z79" s="8"/>
    </row>
    <row r="80" spans="1:26" ht="51" customHeight="1">
      <c r="A80" s="79"/>
      <c r="B80" s="166" t="s">
        <v>641</v>
      </c>
      <c r="C80" s="91">
        <v>293</v>
      </c>
      <c r="D80" s="91">
        <v>993</v>
      </c>
      <c r="E80" s="91">
        <v>11</v>
      </c>
      <c r="F80" s="8"/>
      <c r="G80" s="8"/>
      <c r="H80" s="8"/>
      <c r="I80" s="8"/>
      <c r="J80" s="8"/>
      <c r="K80" s="8"/>
      <c r="L80" s="8"/>
      <c r="M80" s="8"/>
      <c r="N80" s="8"/>
      <c r="O80" s="8"/>
      <c r="P80" s="8"/>
      <c r="Q80" s="8"/>
      <c r="R80" s="8"/>
      <c r="S80" s="8"/>
      <c r="T80" s="8"/>
      <c r="U80" s="8"/>
      <c r="V80" s="8"/>
      <c r="W80" s="8"/>
      <c r="X80" s="8"/>
      <c r="Y80" s="8"/>
      <c r="Z80" s="8"/>
    </row>
    <row r="81" spans="1:26" ht="51" customHeight="1">
      <c r="A81" s="79"/>
      <c r="B81" s="166" t="s">
        <v>642</v>
      </c>
      <c r="C81" s="91">
        <v>63</v>
      </c>
      <c r="D81" s="91">
        <v>173</v>
      </c>
      <c r="E81" s="91">
        <v>1</v>
      </c>
      <c r="F81" s="8"/>
      <c r="G81" s="8"/>
      <c r="H81" s="8"/>
      <c r="I81" s="8"/>
      <c r="J81" s="8"/>
      <c r="K81" s="8"/>
      <c r="L81" s="8"/>
      <c r="M81" s="8"/>
      <c r="N81" s="8"/>
      <c r="O81" s="8"/>
      <c r="P81" s="8"/>
      <c r="Q81" s="8"/>
      <c r="R81" s="8"/>
      <c r="S81" s="8"/>
      <c r="T81" s="8"/>
      <c r="U81" s="8"/>
      <c r="V81" s="8"/>
      <c r="W81" s="8"/>
      <c r="X81" s="8"/>
      <c r="Y81" s="8"/>
      <c r="Z81" s="8"/>
    </row>
    <row r="82" spans="1:26" ht="112.5" customHeight="1">
      <c r="A82" s="79"/>
      <c r="B82" s="166" t="s">
        <v>643</v>
      </c>
      <c r="C82" s="131">
        <v>0.94</v>
      </c>
      <c r="D82" s="131">
        <v>0.86</v>
      </c>
      <c r="E82" s="131">
        <v>0.43</v>
      </c>
      <c r="F82" s="8"/>
      <c r="G82" s="8"/>
      <c r="H82" s="8"/>
      <c r="I82" s="8"/>
      <c r="J82" s="8"/>
      <c r="K82" s="8"/>
      <c r="L82" s="8"/>
      <c r="M82" s="8"/>
      <c r="N82" s="8"/>
      <c r="O82" s="8"/>
      <c r="P82" s="8"/>
      <c r="Q82" s="8"/>
      <c r="R82" s="8"/>
      <c r="S82" s="8"/>
      <c r="T82" s="8"/>
      <c r="U82" s="8"/>
      <c r="V82" s="8"/>
      <c r="W82" s="8"/>
      <c r="X82" s="8"/>
      <c r="Y82" s="8"/>
      <c r="Z82" s="8"/>
    </row>
    <row r="83" spans="1:26" ht="75.75" customHeight="1">
      <c r="A83" s="79"/>
      <c r="B83" s="166" t="s">
        <v>644</v>
      </c>
      <c r="C83" s="152">
        <v>37199</v>
      </c>
      <c r="D83" s="152">
        <v>34666</v>
      </c>
      <c r="E83" s="152">
        <v>16210</v>
      </c>
      <c r="F83" s="8"/>
      <c r="G83" s="8"/>
      <c r="H83" s="8"/>
      <c r="I83" s="8"/>
      <c r="J83" s="8"/>
      <c r="K83" s="8"/>
      <c r="L83" s="8"/>
      <c r="M83" s="8"/>
      <c r="N83" s="8"/>
      <c r="O83" s="8"/>
      <c r="P83" s="8"/>
      <c r="Q83" s="8"/>
      <c r="R83" s="8"/>
      <c r="S83" s="8"/>
      <c r="T83" s="8"/>
      <c r="U83" s="8"/>
      <c r="V83" s="8"/>
      <c r="W83" s="8"/>
      <c r="X83" s="8"/>
      <c r="Y83" s="8"/>
      <c r="Z83" s="8"/>
    </row>
    <row r="84" spans="1:26" ht="51" customHeight="1">
      <c r="A84" s="79"/>
      <c r="B84" s="166" t="s">
        <v>645</v>
      </c>
      <c r="C84" s="152">
        <v>33090</v>
      </c>
      <c r="D84" s="152">
        <v>31123</v>
      </c>
      <c r="E84" s="152">
        <v>12335</v>
      </c>
      <c r="F84" s="8"/>
      <c r="G84" s="8"/>
      <c r="H84" s="8"/>
      <c r="I84" s="8"/>
      <c r="J84" s="8"/>
      <c r="K84" s="8"/>
      <c r="L84" s="8"/>
      <c r="M84" s="8"/>
      <c r="N84" s="8"/>
      <c r="O84" s="8"/>
      <c r="P84" s="8"/>
      <c r="Q84" s="8"/>
      <c r="R84" s="8"/>
      <c r="S84" s="8"/>
      <c r="T84" s="8"/>
      <c r="U84" s="8"/>
      <c r="V84" s="8"/>
      <c r="W84" s="8"/>
      <c r="X84" s="8"/>
      <c r="Y84" s="8"/>
      <c r="Z84" s="8"/>
    </row>
    <row r="85" spans="1:26" ht="51" customHeight="1">
      <c r="A85" s="79"/>
      <c r="B85" s="166" t="s">
        <v>646</v>
      </c>
      <c r="C85" s="152">
        <v>5116</v>
      </c>
      <c r="D85" s="152">
        <v>5486</v>
      </c>
      <c r="E85" s="152">
        <v>6247</v>
      </c>
      <c r="F85" s="8"/>
      <c r="G85" s="8"/>
      <c r="H85" s="8"/>
      <c r="I85" s="8"/>
      <c r="J85" s="8"/>
      <c r="K85" s="8"/>
      <c r="L85" s="8"/>
      <c r="M85" s="8"/>
      <c r="N85" s="8"/>
      <c r="O85" s="8"/>
      <c r="P85" s="8"/>
      <c r="Q85" s="8"/>
      <c r="R85" s="8"/>
      <c r="S85" s="8"/>
      <c r="T85" s="8"/>
      <c r="U85" s="8"/>
      <c r="V85" s="8"/>
      <c r="W85" s="8"/>
      <c r="X85" s="8"/>
      <c r="Y85" s="8"/>
      <c r="Z85" s="8"/>
    </row>
    <row r="86" spans="1:26" ht="66.75" customHeight="1">
      <c r="A86" s="79"/>
      <c r="B86" s="166" t="s">
        <v>647</v>
      </c>
      <c r="C86" s="152">
        <v>3394</v>
      </c>
      <c r="D86" s="152">
        <v>4524</v>
      </c>
      <c r="E86" s="152">
        <v>5786</v>
      </c>
      <c r="F86" s="8"/>
      <c r="G86" s="8"/>
      <c r="H86" s="8"/>
      <c r="I86" s="8"/>
      <c r="J86" s="8"/>
      <c r="K86" s="8"/>
      <c r="L86" s="8"/>
      <c r="M86" s="8"/>
      <c r="N86" s="8"/>
      <c r="O86" s="8"/>
      <c r="P86" s="8"/>
      <c r="Q86" s="8"/>
      <c r="R86" s="8"/>
      <c r="S86" s="8"/>
      <c r="T86" s="8"/>
      <c r="U86" s="8"/>
      <c r="V86" s="8"/>
      <c r="W86" s="8"/>
      <c r="X86" s="8"/>
      <c r="Y86" s="8"/>
      <c r="Z86" s="8"/>
    </row>
    <row r="87" spans="1:26" ht="15.75" customHeight="1">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ht="15.75" customHeight="1">
      <c r="A88" s="9" t="s">
        <v>648</v>
      </c>
      <c r="B88" s="8"/>
      <c r="C88" s="8"/>
      <c r="D88" s="8"/>
      <c r="E88" s="8"/>
      <c r="F88" s="8"/>
      <c r="G88" s="8"/>
      <c r="H88" s="8"/>
      <c r="I88" s="8"/>
      <c r="J88" s="8"/>
      <c r="K88" s="8"/>
      <c r="L88" s="8"/>
      <c r="M88" s="8"/>
      <c r="N88" s="8"/>
      <c r="O88" s="8"/>
      <c r="P88" s="8"/>
      <c r="Q88" s="8"/>
      <c r="R88" s="8"/>
      <c r="S88" s="8"/>
      <c r="T88" s="8"/>
      <c r="U88" s="8"/>
      <c r="V88" s="8"/>
      <c r="W88" s="8"/>
      <c r="X88" s="8"/>
      <c r="Y88" s="8"/>
      <c r="Z88" s="8"/>
    </row>
    <row r="89" spans="1:26" ht="15.75" customHeight="1">
      <c r="A89" s="198" t="s">
        <v>649</v>
      </c>
      <c r="B89" s="197"/>
      <c r="C89" s="197"/>
      <c r="D89" s="197"/>
      <c r="E89" s="197"/>
      <c r="F89" s="8"/>
      <c r="G89" s="8"/>
      <c r="H89" s="8"/>
      <c r="I89" s="8"/>
      <c r="J89" s="8"/>
      <c r="K89" s="8"/>
      <c r="L89" s="8"/>
      <c r="M89" s="8"/>
      <c r="N89" s="8"/>
      <c r="O89" s="8"/>
      <c r="P89" s="8"/>
      <c r="Q89" s="8"/>
      <c r="R89" s="8"/>
      <c r="S89" s="8"/>
      <c r="T89" s="8"/>
      <c r="U89" s="8"/>
      <c r="V89" s="8"/>
      <c r="W89" s="8"/>
      <c r="X89" s="8"/>
      <c r="Y89" s="8"/>
      <c r="Z89" s="8"/>
    </row>
    <row r="90" spans="1:26" ht="15.75" customHeight="1">
      <c r="A90" s="197"/>
      <c r="B90" s="197"/>
      <c r="C90" s="197"/>
      <c r="D90" s="197"/>
      <c r="E90" s="197"/>
      <c r="F90" s="8"/>
      <c r="G90" s="8"/>
      <c r="H90" s="8"/>
      <c r="I90" s="8"/>
      <c r="J90" s="8"/>
      <c r="K90" s="8"/>
      <c r="L90" s="8"/>
      <c r="M90" s="8"/>
      <c r="N90" s="8"/>
      <c r="O90" s="8"/>
      <c r="P90" s="8"/>
      <c r="Q90" s="8"/>
      <c r="R90" s="8"/>
      <c r="S90" s="8"/>
      <c r="T90" s="8"/>
      <c r="U90" s="8"/>
      <c r="V90" s="8"/>
      <c r="W90" s="8"/>
      <c r="X90" s="8"/>
      <c r="Y90" s="8"/>
      <c r="Z90" s="8"/>
    </row>
    <row r="91" spans="1:26" ht="15.75" customHeight="1">
      <c r="A91" s="202" t="s">
        <v>650</v>
      </c>
      <c r="B91" s="197"/>
      <c r="C91" s="197"/>
      <c r="D91" s="197"/>
      <c r="E91" s="197"/>
      <c r="F91" s="8"/>
      <c r="G91" s="8"/>
      <c r="H91" s="8"/>
      <c r="I91" s="8"/>
      <c r="J91" s="8"/>
      <c r="K91" s="8"/>
      <c r="L91" s="8"/>
      <c r="M91" s="8"/>
      <c r="N91" s="8"/>
      <c r="O91" s="8"/>
      <c r="P91" s="8"/>
      <c r="Q91" s="8"/>
      <c r="R91" s="8"/>
      <c r="S91" s="8"/>
      <c r="T91" s="8"/>
      <c r="U91" s="8"/>
      <c r="V91" s="8"/>
      <c r="W91" s="8"/>
      <c r="X91" s="8"/>
      <c r="Y91" s="8"/>
      <c r="Z91" s="8"/>
    </row>
    <row r="92" spans="1:26" ht="15.75" customHeight="1">
      <c r="A92" s="198" t="s">
        <v>651</v>
      </c>
      <c r="B92" s="197"/>
      <c r="C92" s="197"/>
      <c r="D92" s="197"/>
      <c r="E92" s="197"/>
      <c r="F92" s="8"/>
      <c r="G92" s="8"/>
      <c r="H92" s="8"/>
      <c r="I92" s="8"/>
      <c r="J92" s="8"/>
      <c r="K92" s="8"/>
      <c r="L92" s="8"/>
      <c r="M92" s="8"/>
      <c r="N92" s="8"/>
      <c r="O92" s="8"/>
      <c r="P92" s="8"/>
      <c r="Q92" s="8"/>
      <c r="R92" s="8"/>
      <c r="S92" s="8"/>
      <c r="T92" s="8"/>
      <c r="U92" s="8"/>
      <c r="V92" s="8"/>
      <c r="W92" s="8"/>
      <c r="X92" s="8"/>
      <c r="Y92" s="8"/>
      <c r="Z92" s="8"/>
    </row>
    <row r="93" spans="1:26" ht="15.75" customHeight="1">
      <c r="A93" s="197"/>
      <c r="B93" s="197"/>
      <c r="C93" s="197"/>
      <c r="D93" s="197"/>
      <c r="E93" s="197"/>
      <c r="F93" s="8"/>
      <c r="G93" s="8"/>
      <c r="H93" s="8"/>
      <c r="I93" s="8"/>
      <c r="J93" s="8"/>
      <c r="K93" s="8"/>
      <c r="L93" s="8"/>
      <c r="M93" s="8"/>
      <c r="N93" s="8"/>
      <c r="O93" s="8"/>
      <c r="P93" s="8"/>
      <c r="Q93" s="8"/>
      <c r="R93" s="8"/>
      <c r="S93" s="8"/>
      <c r="T93" s="8"/>
      <c r="U93" s="8"/>
      <c r="V93" s="8"/>
      <c r="W93" s="8"/>
      <c r="X93" s="8"/>
      <c r="Y93" s="8"/>
      <c r="Z93" s="8"/>
    </row>
    <row r="94" spans="1:26" ht="15.75" customHeight="1">
      <c r="A94" s="252" t="s">
        <v>652</v>
      </c>
      <c r="B94" s="197"/>
      <c r="C94" s="197"/>
      <c r="D94" s="197"/>
      <c r="E94" s="197"/>
      <c r="F94" s="8"/>
      <c r="G94" s="8"/>
      <c r="H94" s="8"/>
      <c r="I94" s="8"/>
      <c r="J94" s="8"/>
      <c r="K94" s="8"/>
      <c r="L94" s="8"/>
      <c r="M94" s="8"/>
      <c r="N94" s="8"/>
      <c r="O94" s="8"/>
      <c r="P94" s="8"/>
      <c r="Q94" s="8"/>
      <c r="R94" s="8"/>
      <c r="S94" s="8"/>
      <c r="T94" s="8"/>
      <c r="U94" s="8"/>
      <c r="V94" s="8"/>
      <c r="W94" s="8"/>
      <c r="X94" s="8"/>
      <c r="Y94" s="8"/>
      <c r="Z94" s="8"/>
    </row>
    <row r="95" spans="1:26" ht="15.75" customHeight="1">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5.75" customHeight="1">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5.75" customHeight="1">
      <c r="A97" s="8"/>
      <c r="B97" s="8"/>
      <c r="C97" s="165" t="s">
        <v>632</v>
      </c>
      <c r="D97" s="165" t="s">
        <v>633</v>
      </c>
      <c r="E97" s="165" t="s">
        <v>634</v>
      </c>
      <c r="F97" s="8"/>
      <c r="G97" s="8"/>
      <c r="H97" s="8"/>
      <c r="I97" s="8"/>
      <c r="J97" s="8"/>
      <c r="K97" s="8"/>
      <c r="L97" s="8"/>
      <c r="M97" s="8"/>
      <c r="N97" s="8"/>
      <c r="O97" s="8"/>
      <c r="P97" s="8"/>
      <c r="Q97" s="8"/>
      <c r="R97" s="8"/>
      <c r="S97" s="8"/>
      <c r="T97" s="8"/>
      <c r="U97" s="8"/>
      <c r="V97" s="8"/>
      <c r="W97" s="8"/>
      <c r="X97" s="8"/>
      <c r="Y97" s="8"/>
      <c r="Z97" s="8"/>
    </row>
    <row r="98" spans="1:26" ht="84.75" customHeight="1">
      <c r="A98" s="8"/>
      <c r="B98" s="166" t="s">
        <v>653</v>
      </c>
      <c r="C98" s="91">
        <v>155</v>
      </c>
      <c r="D98" s="91">
        <v>750</v>
      </c>
      <c r="E98" s="91">
        <v>9</v>
      </c>
      <c r="F98" s="8"/>
      <c r="G98" s="8"/>
      <c r="H98" s="8"/>
      <c r="I98" s="8"/>
      <c r="J98" s="8"/>
      <c r="K98" s="8"/>
      <c r="L98" s="8"/>
      <c r="M98" s="8"/>
      <c r="N98" s="8"/>
      <c r="O98" s="8"/>
      <c r="P98" s="8"/>
      <c r="Q98" s="8"/>
      <c r="R98" s="8"/>
      <c r="S98" s="8"/>
      <c r="T98" s="8"/>
      <c r="U98" s="8"/>
      <c r="V98" s="8"/>
      <c r="W98" s="8"/>
      <c r="X98" s="8"/>
      <c r="Y98" s="8"/>
      <c r="Z98" s="8"/>
    </row>
    <row r="99" spans="1:26" ht="84.75" customHeight="1">
      <c r="A99" s="8"/>
      <c r="B99" s="166" t="s">
        <v>654</v>
      </c>
      <c r="C99" s="152">
        <v>25324</v>
      </c>
      <c r="D99" s="152">
        <v>23063</v>
      </c>
      <c r="E99" s="152">
        <v>9396</v>
      </c>
      <c r="F99" s="8"/>
      <c r="G99" s="8"/>
      <c r="H99" s="8"/>
      <c r="I99" s="8"/>
      <c r="J99" s="8"/>
      <c r="K99" s="8"/>
      <c r="L99" s="8"/>
      <c r="M99" s="8"/>
      <c r="N99" s="8"/>
      <c r="O99" s="8"/>
      <c r="P99" s="8"/>
      <c r="Q99" s="8"/>
      <c r="R99" s="8"/>
      <c r="S99" s="8"/>
      <c r="T99" s="8"/>
      <c r="U99" s="8"/>
      <c r="V99" s="8"/>
      <c r="W99" s="8"/>
      <c r="X99" s="8"/>
      <c r="Y99" s="8"/>
      <c r="Z99" s="8"/>
    </row>
    <row r="100" spans="1:26" ht="84.75" customHeight="1">
      <c r="A100" s="8"/>
      <c r="B100" s="166" t="s">
        <v>655</v>
      </c>
      <c r="C100" s="91">
        <v>107</v>
      </c>
      <c r="D100" s="91">
        <v>436</v>
      </c>
      <c r="E100" s="91">
        <v>9</v>
      </c>
      <c r="F100" s="8"/>
      <c r="G100" s="8"/>
      <c r="H100" s="8"/>
      <c r="I100" s="8"/>
      <c r="J100" s="8"/>
      <c r="K100" s="8"/>
      <c r="L100" s="8"/>
      <c r="M100" s="8"/>
      <c r="N100" s="8"/>
      <c r="O100" s="8"/>
      <c r="P100" s="8"/>
      <c r="Q100" s="8"/>
      <c r="R100" s="8"/>
      <c r="S100" s="8"/>
      <c r="T100" s="8"/>
      <c r="U100" s="8"/>
      <c r="V100" s="8"/>
      <c r="W100" s="8"/>
      <c r="X100" s="8"/>
      <c r="Y100" s="8"/>
      <c r="Z100" s="8"/>
    </row>
    <row r="101" spans="1:26" ht="84.75" customHeight="1">
      <c r="A101" s="8"/>
      <c r="B101" s="166" t="s">
        <v>656</v>
      </c>
      <c r="C101" s="152">
        <v>12385</v>
      </c>
      <c r="D101" s="152">
        <v>12628</v>
      </c>
      <c r="E101" s="152">
        <v>8979</v>
      </c>
      <c r="F101" s="8"/>
      <c r="G101" s="8"/>
      <c r="H101" s="8"/>
      <c r="I101" s="8"/>
      <c r="J101" s="8"/>
      <c r="K101" s="8"/>
      <c r="L101" s="8"/>
      <c r="M101" s="8"/>
      <c r="N101" s="8"/>
      <c r="O101" s="8"/>
      <c r="P101" s="8"/>
      <c r="Q101" s="8"/>
      <c r="R101" s="8"/>
      <c r="S101" s="8"/>
      <c r="T101" s="8"/>
      <c r="U101" s="8"/>
      <c r="V101" s="8"/>
      <c r="W101" s="8"/>
      <c r="X101" s="8"/>
      <c r="Y101" s="8"/>
      <c r="Z101" s="8"/>
    </row>
    <row r="102" spans="1:26" ht="15.75" customHeight="1">
      <c r="A102" s="3" t="s">
        <v>657</v>
      </c>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5.75"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5.75" customHeight="1">
      <c r="A104" s="3" t="s">
        <v>658</v>
      </c>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5.75" customHeight="1">
      <c r="A105" s="198" t="s">
        <v>659</v>
      </c>
      <c r="B105" s="197"/>
      <c r="C105" s="197"/>
      <c r="D105" s="197"/>
      <c r="E105" s="197"/>
      <c r="F105" s="8"/>
      <c r="G105" s="8"/>
      <c r="H105" s="8"/>
      <c r="I105" s="8"/>
      <c r="J105" s="8"/>
      <c r="K105" s="8"/>
      <c r="L105" s="8"/>
      <c r="M105" s="8"/>
      <c r="N105" s="8"/>
      <c r="O105" s="8"/>
      <c r="P105" s="8"/>
      <c r="Q105" s="8"/>
      <c r="R105" s="8"/>
      <c r="S105" s="8"/>
      <c r="T105" s="8"/>
      <c r="U105" s="8"/>
      <c r="V105" s="8"/>
      <c r="W105" s="8"/>
      <c r="X105" s="8"/>
      <c r="Y105" s="8"/>
      <c r="Z105" s="8"/>
    </row>
    <row r="106" spans="1:26" ht="15.75" customHeight="1">
      <c r="A106" s="197"/>
      <c r="B106" s="197"/>
      <c r="C106" s="197"/>
      <c r="D106" s="197"/>
      <c r="E106" s="197"/>
      <c r="F106" s="8"/>
      <c r="G106" s="8"/>
      <c r="H106" s="8"/>
      <c r="I106" s="8"/>
      <c r="J106" s="8"/>
      <c r="K106" s="8"/>
      <c r="L106" s="8"/>
      <c r="M106" s="8"/>
      <c r="N106" s="8"/>
      <c r="O106" s="8"/>
      <c r="P106" s="8"/>
      <c r="Q106" s="8"/>
      <c r="R106" s="8"/>
      <c r="S106" s="8"/>
      <c r="T106" s="8"/>
      <c r="U106" s="8"/>
      <c r="V106" s="8"/>
      <c r="W106" s="8"/>
      <c r="X106" s="8"/>
      <c r="Y106" s="8"/>
      <c r="Z106" s="8"/>
    </row>
    <row r="107" spans="1:26" ht="15.75" customHeight="1">
      <c r="A107" s="196" t="s">
        <v>660</v>
      </c>
      <c r="B107" s="197"/>
      <c r="C107" s="197"/>
      <c r="D107" s="197"/>
      <c r="E107" s="197"/>
      <c r="F107" s="8"/>
      <c r="G107" s="8"/>
      <c r="H107" s="8"/>
      <c r="I107" s="8"/>
      <c r="J107" s="8"/>
      <c r="K107" s="8"/>
      <c r="L107" s="8"/>
      <c r="M107" s="8"/>
      <c r="N107" s="8"/>
      <c r="O107" s="8"/>
      <c r="P107" s="8"/>
      <c r="Q107" s="8"/>
      <c r="R107" s="8"/>
      <c r="S107" s="8"/>
      <c r="T107" s="8"/>
      <c r="U107" s="8"/>
      <c r="V107" s="8"/>
      <c r="W107" s="8"/>
      <c r="X107" s="8"/>
      <c r="Y107" s="8"/>
      <c r="Z107" s="8"/>
    </row>
    <row r="108" spans="1:26" ht="15.75" customHeight="1">
      <c r="A108" s="202" t="s">
        <v>661</v>
      </c>
      <c r="B108" s="197"/>
      <c r="C108" s="197"/>
      <c r="D108" s="197"/>
      <c r="E108" s="197"/>
      <c r="F108" s="8"/>
      <c r="G108" s="8"/>
      <c r="H108" s="8"/>
      <c r="I108" s="8"/>
      <c r="J108" s="8"/>
      <c r="K108" s="8"/>
      <c r="L108" s="8"/>
      <c r="M108" s="8"/>
      <c r="N108" s="8"/>
      <c r="O108" s="8"/>
      <c r="P108" s="8"/>
      <c r="Q108" s="8"/>
      <c r="R108" s="8"/>
      <c r="S108" s="8"/>
      <c r="T108" s="8"/>
      <c r="U108" s="8"/>
      <c r="V108" s="8"/>
      <c r="W108" s="8"/>
      <c r="X108" s="8"/>
      <c r="Y108" s="8"/>
      <c r="Z108" s="8"/>
    </row>
    <row r="109" spans="1:26" ht="15.75"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5.75" customHeight="1">
      <c r="A110" s="3" t="s">
        <v>662</v>
      </c>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5.75" customHeight="1">
      <c r="A111" s="196" t="s">
        <v>663</v>
      </c>
      <c r="B111" s="197"/>
      <c r="C111" s="197"/>
      <c r="D111" s="197"/>
      <c r="E111" s="197"/>
      <c r="F111" s="8"/>
      <c r="G111" s="8"/>
      <c r="H111" s="8"/>
      <c r="I111" s="8"/>
      <c r="J111" s="8"/>
      <c r="K111" s="8"/>
      <c r="L111" s="8"/>
      <c r="M111" s="8"/>
      <c r="N111" s="8"/>
      <c r="O111" s="8"/>
      <c r="P111" s="8"/>
      <c r="Q111" s="8"/>
      <c r="R111" s="8"/>
      <c r="S111" s="8"/>
      <c r="T111" s="8"/>
      <c r="U111" s="8"/>
      <c r="V111" s="8"/>
      <c r="W111" s="8"/>
      <c r="X111" s="8"/>
      <c r="Y111" s="8"/>
      <c r="Z111" s="8"/>
    </row>
    <row r="112" spans="1:26" ht="15.75" customHeight="1">
      <c r="A112" s="196" t="s">
        <v>664</v>
      </c>
      <c r="B112" s="197"/>
      <c r="C112" s="197"/>
      <c r="D112" s="197"/>
      <c r="E112" s="197"/>
      <c r="F112" s="8"/>
      <c r="G112" s="8"/>
      <c r="H112" s="8"/>
      <c r="I112" s="8"/>
      <c r="J112" s="8"/>
      <c r="K112" s="8"/>
      <c r="L112" s="8"/>
      <c r="M112" s="8"/>
      <c r="N112" s="8"/>
      <c r="O112" s="8"/>
      <c r="P112" s="8"/>
      <c r="Q112" s="8"/>
      <c r="R112" s="8"/>
      <c r="S112" s="8"/>
      <c r="T112" s="8"/>
      <c r="U112" s="8"/>
      <c r="V112" s="8"/>
      <c r="W112" s="8"/>
      <c r="X112" s="8"/>
      <c r="Y112" s="8"/>
      <c r="Z112" s="8"/>
    </row>
    <row r="113" spans="1:26" ht="15.75" customHeight="1">
      <c r="A113" s="196" t="s">
        <v>665</v>
      </c>
      <c r="B113" s="197"/>
      <c r="C113" s="197"/>
      <c r="D113" s="197"/>
      <c r="E113" s="197"/>
      <c r="F113" s="8"/>
      <c r="G113" s="8"/>
      <c r="H113" s="8"/>
      <c r="I113" s="8"/>
      <c r="J113" s="8"/>
      <c r="K113" s="8"/>
      <c r="L113" s="8"/>
      <c r="M113" s="8"/>
      <c r="N113" s="8"/>
      <c r="O113" s="8"/>
      <c r="P113" s="8"/>
      <c r="Q113" s="8"/>
      <c r="R113" s="8"/>
      <c r="S113" s="8"/>
      <c r="T113" s="8"/>
      <c r="U113" s="8"/>
      <c r="V113" s="8"/>
      <c r="W113" s="8"/>
      <c r="X113" s="8"/>
      <c r="Y113" s="8"/>
      <c r="Z113" s="8"/>
    </row>
    <row r="114" spans="1:26" ht="15.75" customHeight="1">
      <c r="A114" s="196" t="s">
        <v>666</v>
      </c>
      <c r="B114" s="197"/>
      <c r="C114" s="197"/>
      <c r="D114" s="197"/>
      <c r="E114" s="197"/>
      <c r="F114" s="8"/>
      <c r="G114" s="8"/>
      <c r="H114" s="8"/>
      <c r="I114" s="8"/>
      <c r="J114" s="8"/>
      <c r="K114" s="8"/>
      <c r="L114" s="8"/>
      <c r="M114" s="8"/>
      <c r="N114" s="8"/>
      <c r="O114" s="8"/>
      <c r="P114" s="8"/>
      <c r="Q114" s="8"/>
      <c r="R114" s="8"/>
      <c r="S114" s="8"/>
      <c r="T114" s="8"/>
      <c r="U114" s="8"/>
      <c r="V114" s="8"/>
      <c r="W114" s="8"/>
      <c r="X114" s="8"/>
      <c r="Y114" s="8"/>
      <c r="Z114" s="8"/>
    </row>
    <row r="115" spans="1:26" ht="15.75" customHeight="1">
      <c r="A115" s="196" t="s">
        <v>667</v>
      </c>
      <c r="B115" s="197"/>
      <c r="C115" s="197"/>
      <c r="D115" s="197"/>
      <c r="E115" s="197"/>
      <c r="F115" s="8"/>
      <c r="G115" s="8"/>
      <c r="H115" s="8"/>
      <c r="I115" s="8"/>
      <c r="J115" s="8"/>
      <c r="K115" s="8"/>
      <c r="L115" s="8"/>
      <c r="M115" s="8"/>
      <c r="N115" s="8"/>
      <c r="O115" s="8"/>
      <c r="P115" s="8"/>
      <c r="Q115" s="8"/>
      <c r="R115" s="8"/>
      <c r="S115" s="8"/>
      <c r="T115" s="8"/>
      <c r="U115" s="8"/>
      <c r="V115" s="8"/>
      <c r="W115" s="8"/>
      <c r="X115" s="8"/>
      <c r="Y115" s="8"/>
      <c r="Z115" s="8"/>
    </row>
    <row r="116" spans="1:26" ht="15.7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5.7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5.75" customHeight="1">
      <c r="A118" s="9" t="s">
        <v>668</v>
      </c>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48" customHeight="1">
      <c r="A119" s="198" t="s">
        <v>669</v>
      </c>
      <c r="B119" s="197"/>
      <c r="C119" s="197"/>
      <c r="D119" s="167">
        <v>333</v>
      </c>
      <c r="E119" s="21"/>
      <c r="F119" s="8"/>
      <c r="G119" s="8"/>
      <c r="H119" s="8"/>
      <c r="I119" s="8"/>
      <c r="J119" s="8"/>
      <c r="K119" s="8"/>
      <c r="L119" s="8"/>
      <c r="M119" s="8"/>
      <c r="N119" s="8"/>
      <c r="O119" s="8"/>
      <c r="P119" s="8"/>
      <c r="Q119" s="8"/>
      <c r="R119" s="8"/>
      <c r="S119" s="8"/>
      <c r="T119" s="8"/>
      <c r="U119" s="8"/>
      <c r="V119" s="8"/>
      <c r="W119" s="8"/>
      <c r="X119" s="8"/>
      <c r="Y119" s="8"/>
      <c r="Z119" s="8"/>
    </row>
    <row r="120" spans="1:26" ht="15.75" customHeight="1">
      <c r="A120" s="21"/>
      <c r="B120" s="21"/>
      <c r="C120" s="21"/>
      <c r="D120" s="21"/>
      <c r="E120" s="21"/>
      <c r="F120" s="8"/>
      <c r="G120" s="8"/>
      <c r="H120" s="8"/>
      <c r="I120" s="8"/>
      <c r="J120" s="8"/>
      <c r="K120" s="8"/>
      <c r="L120" s="8"/>
      <c r="M120" s="8"/>
      <c r="N120" s="8"/>
      <c r="O120" s="8"/>
      <c r="P120" s="8"/>
      <c r="Q120" s="8"/>
      <c r="R120" s="8"/>
      <c r="S120" s="8"/>
      <c r="T120" s="8"/>
      <c r="U120" s="8"/>
      <c r="V120" s="8"/>
      <c r="W120" s="8"/>
      <c r="X120" s="8"/>
      <c r="Y120" s="8"/>
      <c r="Z120" s="8"/>
    </row>
    <row r="121" spans="1:26" ht="15.75" customHeight="1">
      <c r="A121" s="9" t="s">
        <v>670</v>
      </c>
      <c r="B121" s="21"/>
      <c r="C121" s="21"/>
      <c r="D121" s="8"/>
      <c r="E121" s="8"/>
      <c r="F121" s="8"/>
      <c r="G121" s="8"/>
      <c r="H121" s="8"/>
      <c r="I121" s="8"/>
      <c r="J121" s="8"/>
      <c r="K121" s="8"/>
      <c r="L121" s="8"/>
      <c r="M121" s="8"/>
      <c r="N121" s="8"/>
      <c r="O121" s="8"/>
      <c r="P121" s="8"/>
      <c r="Q121" s="8"/>
      <c r="R121" s="8"/>
      <c r="S121" s="8"/>
      <c r="T121" s="8"/>
      <c r="U121" s="8"/>
      <c r="V121" s="8"/>
      <c r="W121" s="8"/>
      <c r="X121" s="8"/>
      <c r="Y121" s="8"/>
      <c r="Z121" s="8"/>
    </row>
    <row r="122" spans="1:26" ht="15.75" customHeight="1">
      <c r="A122" s="198" t="s">
        <v>671</v>
      </c>
      <c r="B122" s="197"/>
      <c r="C122" s="197"/>
      <c r="D122" s="197"/>
      <c r="E122" s="197"/>
      <c r="F122" s="8"/>
      <c r="G122" s="8"/>
      <c r="H122" s="8"/>
      <c r="I122" s="8"/>
      <c r="J122" s="8"/>
      <c r="K122" s="8"/>
      <c r="L122" s="8"/>
      <c r="M122" s="8"/>
      <c r="N122" s="8"/>
      <c r="O122" s="8"/>
      <c r="P122" s="8"/>
      <c r="Q122" s="8"/>
      <c r="R122" s="8"/>
      <c r="S122" s="8"/>
      <c r="T122" s="8"/>
      <c r="U122" s="8"/>
      <c r="V122" s="8"/>
      <c r="W122" s="8"/>
      <c r="X122" s="8"/>
      <c r="Y122" s="8"/>
      <c r="Z122" s="8"/>
    </row>
    <row r="123" spans="1:26" ht="15.75" customHeight="1">
      <c r="A123" s="197"/>
      <c r="B123" s="197"/>
      <c r="C123" s="197"/>
      <c r="D123" s="197"/>
      <c r="E123" s="197"/>
      <c r="F123" s="8"/>
      <c r="G123" s="8"/>
      <c r="H123" s="8"/>
      <c r="I123" s="8"/>
      <c r="J123" s="8"/>
      <c r="K123" s="8"/>
      <c r="L123" s="8"/>
      <c r="M123" s="8"/>
      <c r="N123" s="8"/>
      <c r="O123" s="8"/>
      <c r="P123" s="8"/>
      <c r="Q123" s="8"/>
      <c r="R123" s="8"/>
      <c r="S123" s="8"/>
      <c r="T123" s="8"/>
      <c r="U123" s="8"/>
      <c r="V123" s="8"/>
      <c r="W123" s="8"/>
      <c r="X123" s="8"/>
      <c r="Y123" s="8"/>
      <c r="Z123" s="8"/>
    </row>
    <row r="124" spans="1:26" ht="15.7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5.75" customHeight="1">
      <c r="A125" s="198" t="s">
        <v>672</v>
      </c>
      <c r="B125" s="197"/>
      <c r="C125" s="197"/>
      <c r="D125" s="197"/>
      <c r="E125" s="197"/>
      <c r="F125" s="8"/>
      <c r="G125" s="8"/>
      <c r="H125" s="8"/>
      <c r="I125" s="8"/>
      <c r="J125" s="8"/>
      <c r="K125" s="8"/>
      <c r="L125" s="8"/>
      <c r="M125" s="8"/>
      <c r="N125" s="8"/>
      <c r="O125" s="8"/>
      <c r="P125" s="8"/>
      <c r="Q125" s="8"/>
      <c r="R125" s="8"/>
      <c r="S125" s="8"/>
      <c r="T125" s="8"/>
      <c r="U125" s="8"/>
      <c r="V125" s="8"/>
      <c r="W125" s="8"/>
      <c r="X125" s="8"/>
      <c r="Y125" s="8"/>
      <c r="Z125" s="8"/>
    </row>
    <row r="126" spans="1:26" ht="15.75" customHeight="1">
      <c r="A126" s="197"/>
      <c r="B126" s="197"/>
      <c r="C126" s="197"/>
      <c r="D126" s="197"/>
      <c r="E126" s="197"/>
      <c r="F126" s="8"/>
      <c r="G126" s="8"/>
      <c r="H126" s="8"/>
      <c r="I126" s="8"/>
      <c r="J126" s="8"/>
      <c r="K126" s="8"/>
      <c r="L126" s="8"/>
      <c r="M126" s="8"/>
      <c r="N126" s="8"/>
      <c r="O126" s="8"/>
      <c r="P126" s="8"/>
      <c r="Q126" s="8"/>
      <c r="R126" s="8"/>
      <c r="S126" s="8"/>
      <c r="T126" s="8"/>
      <c r="U126" s="8"/>
      <c r="V126" s="8"/>
      <c r="W126" s="8"/>
      <c r="X126" s="8"/>
      <c r="Y126" s="8"/>
      <c r="Z126" s="8"/>
    </row>
    <row r="127" spans="1:26" ht="15.7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5.75" customHeight="1">
      <c r="A128" s="198" t="s">
        <v>673</v>
      </c>
      <c r="B128" s="197"/>
      <c r="C128" s="197"/>
      <c r="D128" s="197"/>
      <c r="E128" s="197"/>
      <c r="F128" s="8"/>
      <c r="G128" s="8"/>
      <c r="H128" s="8"/>
      <c r="I128" s="8"/>
      <c r="J128" s="8"/>
      <c r="K128" s="8"/>
      <c r="L128" s="8"/>
      <c r="M128" s="8"/>
      <c r="N128" s="8"/>
      <c r="O128" s="8"/>
      <c r="P128" s="8"/>
      <c r="Q128" s="8"/>
      <c r="R128" s="8"/>
      <c r="S128" s="8"/>
      <c r="T128" s="8"/>
      <c r="U128" s="8"/>
      <c r="V128" s="8"/>
      <c r="W128" s="8"/>
      <c r="X128" s="8"/>
      <c r="Y128" s="8"/>
      <c r="Z128" s="8"/>
    </row>
    <row r="129" spans="1:26" ht="15.75" customHeight="1">
      <c r="A129" s="197"/>
      <c r="B129" s="197"/>
      <c r="C129" s="197"/>
      <c r="D129" s="197"/>
      <c r="E129" s="197"/>
      <c r="F129" s="8"/>
      <c r="G129" s="8"/>
      <c r="H129" s="8"/>
      <c r="I129" s="8"/>
      <c r="J129" s="8"/>
      <c r="K129" s="8"/>
      <c r="L129" s="8"/>
      <c r="M129" s="8"/>
      <c r="N129" s="8"/>
      <c r="O129" s="8"/>
      <c r="P129" s="8"/>
      <c r="Q129" s="8"/>
      <c r="R129" s="8"/>
      <c r="S129" s="8"/>
      <c r="T129" s="8"/>
      <c r="U129" s="8"/>
      <c r="V129" s="8"/>
      <c r="W129" s="8"/>
      <c r="X129" s="8"/>
      <c r="Y129" s="8"/>
      <c r="Z129" s="8"/>
    </row>
    <row r="130" spans="1:26" ht="15.75" customHeight="1">
      <c r="A130" s="197"/>
      <c r="B130" s="197"/>
      <c r="C130" s="197"/>
      <c r="D130" s="197"/>
      <c r="E130" s="197"/>
      <c r="F130" s="8"/>
      <c r="G130" s="8"/>
      <c r="H130" s="8"/>
      <c r="I130" s="8"/>
      <c r="J130" s="8"/>
      <c r="K130" s="8"/>
      <c r="L130" s="8"/>
      <c r="M130" s="8"/>
      <c r="N130" s="8"/>
      <c r="O130" s="8"/>
      <c r="P130" s="8"/>
      <c r="Q130" s="8"/>
      <c r="R130" s="8"/>
      <c r="S130" s="8"/>
      <c r="T130" s="8"/>
      <c r="U130" s="8"/>
      <c r="V130" s="8"/>
      <c r="W130" s="8"/>
      <c r="X130" s="8"/>
      <c r="Y130" s="8"/>
      <c r="Z130" s="8"/>
    </row>
    <row r="131" spans="1:26" ht="15.7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5.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5.75" customHeight="1">
      <c r="A133" s="8"/>
      <c r="B133" s="72" t="s">
        <v>674</v>
      </c>
      <c r="C133" s="40" t="s">
        <v>675</v>
      </c>
      <c r="D133" s="40" t="s">
        <v>676</v>
      </c>
      <c r="E133" s="40" t="s">
        <v>677</v>
      </c>
      <c r="F133" s="8"/>
      <c r="G133" s="8"/>
      <c r="H133" s="8"/>
      <c r="I133" s="8"/>
      <c r="J133" s="8"/>
      <c r="K133" s="8"/>
      <c r="L133" s="8"/>
      <c r="M133" s="8"/>
      <c r="N133" s="8"/>
      <c r="O133" s="8"/>
      <c r="P133" s="8"/>
      <c r="Q133" s="8"/>
      <c r="R133" s="8"/>
      <c r="S133" s="8"/>
      <c r="T133" s="8"/>
      <c r="U133" s="8"/>
      <c r="V133" s="8"/>
      <c r="W133" s="8"/>
      <c r="X133" s="8"/>
      <c r="Y133" s="8"/>
      <c r="Z133" s="8"/>
    </row>
    <row r="134" spans="1:26" ht="93.75" customHeight="1">
      <c r="A134" s="8"/>
      <c r="B134" s="168" t="s">
        <v>678</v>
      </c>
      <c r="C134" s="91">
        <v>216</v>
      </c>
      <c r="D134" s="112">
        <v>0.64864864864864868</v>
      </c>
      <c r="E134" s="169">
        <v>38638</v>
      </c>
      <c r="F134" s="8"/>
      <c r="G134" s="8"/>
      <c r="H134" s="8"/>
      <c r="I134" s="8"/>
      <c r="J134" s="8"/>
      <c r="K134" s="8"/>
      <c r="L134" s="8"/>
      <c r="M134" s="8"/>
      <c r="N134" s="8"/>
      <c r="O134" s="8"/>
      <c r="P134" s="8"/>
      <c r="Q134" s="8"/>
      <c r="R134" s="8"/>
      <c r="S134" s="8"/>
      <c r="T134" s="8"/>
      <c r="U134" s="8"/>
      <c r="V134" s="8"/>
      <c r="W134" s="8"/>
      <c r="X134" s="8"/>
      <c r="Y134" s="8"/>
      <c r="Z134" s="8"/>
    </row>
    <row r="135" spans="1:26" ht="78.75" customHeight="1">
      <c r="A135" s="8"/>
      <c r="B135" s="168" t="s">
        <v>679</v>
      </c>
      <c r="C135" s="91">
        <v>214</v>
      </c>
      <c r="D135" s="112">
        <v>0.64264264264264259</v>
      </c>
      <c r="E135" s="169">
        <v>24703</v>
      </c>
      <c r="F135" s="8"/>
      <c r="G135" s="8"/>
      <c r="H135" s="8"/>
      <c r="I135" s="8"/>
      <c r="J135" s="8"/>
      <c r="K135" s="8"/>
      <c r="L135" s="8"/>
      <c r="M135" s="8"/>
      <c r="N135" s="8"/>
      <c r="O135" s="8"/>
      <c r="P135" s="8"/>
      <c r="Q135" s="8"/>
      <c r="R135" s="8"/>
      <c r="S135" s="8"/>
      <c r="T135" s="8"/>
      <c r="U135" s="8"/>
      <c r="V135" s="8"/>
      <c r="W135" s="8"/>
      <c r="X135" s="8"/>
      <c r="Y135" s="8"/>
      <c r="Z135" s="8"/>
    </row>
    <row r="136" spans="1:26" ht="46.5" customHeight="1">
      <c r="A136" s="8"/>
      <c r="B136" s="170" t="s">
        <v>680</v>
      </c>
      <c r="C136" s="91">
        <v>0</v>
      </c>
      <c r="D136" s="112">
        <v>0</v>
      </c>
      <c r="E136" s="169">
        <v>0</v>
      </c>
      <c r="F136" s="8"/>
      <c r="G136" s="8"/>
      <c r="H136" s="8"/>
      <c r="I136" s="8"/>
      <c r="J136" s="8"/>
      <c r="K136" s="8"/>
      <c r="L136" s="8"/>
      <c r="M136" s="8"/>
      <c r="N136" s="8"/>
      <c r="O136" s="8"/>
      <c r="P136" s="8"/>
      <c r="Q136" s="8"/>
      <c r="R136" s="8"/>
      <c r="S136" s="8"/>
      <c r="T136" s="8"/>
      <c r="U136" s="8"/>
      <c r="V136" s="8"/>
      <c r="W136" s="8"/>
      <c r="X136" s="8"/>
      <c r="Y136" s="8"/>
      <c r="Z136" s="8"/>
    </row>
    <row r="137" spans="1:26" ht="46.5" customHeight="1">
      <c r="A137" s="8"/>
      <c r="B137" s="170" t="s">
        <v>681</v>
      </c>
      <c r="C137" s="91">
        <v>0</v>
      </c>
      <c r="D137" s="112">
        <v>0</v>
      </c>
      <c r="E137" s="169">
        <v>0</v>
      </c>
      <c r="F137" s="8"/>
      <c r="G137" s="8"/>
      <c r="H137" s="8"/>
      <c r="I137" s="8"/>
      <c r="J137" s="8"/>
      <c r="K137" s="8"/>
      <c r="L137" s="8"/>
      <c r="M137" s="8"/>
      <c r="N137" s="8"/>
      <c r="O137" s="8"/>
      <c r="P137" s="8"/>
      <c r="Q137" s="8"/>
      <c r="R137" s="8"/>
      <c r="S137" s="8"/>
      <c r="T137" s="8"/>
      <c r="U137" s="8"/>
      <c r="V137" s="8"/>
      <c r="W137" s="8"/>
      <c r="X137" s="8"/>
      <c r="Y137" s="8"/>
      <c r="Z137" s="8"/>
    </row>
    <row r="138" spans="1:26" ht="46.5" customHeight="1">
      <c r="A138" s="8"/>
      <c r="B138" s="170" t="s">
        <v>682</v>
      </c>
      <c r="C138" s="91">
        <v>85</v>
      </c>
      <c r="D138" s="112">
        <v>0.25525525525525528</v>
      </c>
      <c r="E138" s="169">
        <v>35995</v>
      </c>
      <c r="F138" s="8"/>
      <c r="G138" s="8"/>
      <c r="H138" s="8"/>
      <c r="I138" s="8"/>
      <c r="J138" s="8"/>
      <c r="K138" s="8"/>
      <c r="L138" s="8"/>
      <c r="M138" s="8"/>
      <c r="N138" s="8"/>
      <c r="O138" s="8"/>
      <c r="P138" s="8"/>
      <c r="Q138" s="8"/>
      <c r="R138" s="8"/>
      <c r="S138" s="8"/>
      <c r="T138" s="8"/>
      <c r="U138" s="8"/>
      <c r="V138" s="8"/>
      <c r="W138" s="8"/>
      <c r="X138" s="8"/>
      <c r="Y138" s="8"/>
      <c r="Z138" s="8"/>
    </row>
    <row r="139" spans="1:26" ht="28.5" customHeight="1">
      <c r="A139" s="8"/>
      <c r="B139" s="171"/>
      <c r="C139" s="58"/>
      <c r="D139" s="172"/>
      <c r="E139" s="173"/>
      <c r="F139" s="8"/>
      <c r="G139" s="8"/>
      <c r="H139" s="8"/>
      <c r="I139" s="8"/>
      <c r="J139" s="8"/>
      <c r="K139" s="8"/>
      <c r="L139" s="8"/>
      <c r="M139" s="8"/>
      <c r="N139" s="8"/>
      <c r="O139" s="8"/>
      <c r="P139" s="8"/>
      <c r="Q139" s="8"/>
      <c r="R139" s="8"/>
      <c r="S139" s="8"/>
      <c r="T139" s="8"/>
      <c r="U139" s="8"/>
      <c r="V139" s="8"/>
      <c r="W139" s="8"/>
      <c r="X139" s="8"/>
      <c r="Y139" s="8"/>
      <c r="Z139" s="8"/>
    </row>
    <row r="140" spans="1:26" ht="15.7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5.75" customHeight="1">
      <c r="A141" s="9" t="s">
        <v>683</v>
      </c>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5.75" customHeight="1">
      <c r="A142" s="8" t="s">
        <v>684</v>
      </c>
      <c r="B142" s="8"/>
      <c r="C142" s="8"/>
      <c r="D142" s="58"/>
      <c r="E142" s="8"/>
      <c r="F142" s="8"/>
      <c r="G142" s="8"/>
      <c r="H142" s="8"/>
      <c r="I142" s="8"/>
      <c r="J142" s="8"/>
      <c r="K142" s="8"/>
      <c r="L142" s="8"/>
      <c r="M142" s="8"/>
      <c r="N142" s="8"/>
      <c r="O142" s="8"/>
      <c r="P142" s="8"/>
      <c r="Q142" s="8"/>
      <c r="R142" s="8"/>
      <c r="S142" s="8"/>
      <c r="T142" s="8"/>
      <c r="U142" s="8"/>
      <c r="V142" s="8"/>
      <c r="W142" s="8"/>
      <c r="X142" s="8"/>
      <c r="Y142" s="8"/>
      <c r="Z142" s="8"/>
    </row>
    <row r="143" spans="1:26" ht="15.75" customHeight="1">
      <c r="A143" s="8"/>
      <c r="B143" s="174" t="s">
        <v>685</v>
      </c>
      <c r="C143" s="102" t="str">
        <f>B43</f>
        <v>2023-2024 Estimated</v>
      </c>
      <c r="D143" s="8"/>
      <c r="E143" s="8"/>
      <c r="F143" s="8"/>
      <c r="G143" s="8"/>
      <c r="H143" s="8"/>
      <c r="I143" s="8"/>
      <c r="J143" s="8"/>
      <c r="K143" s="8"/>
      <c r="L143" s="8"/>
      <c r="M143" s="8"/>
      <c r="N143" s="8"/>
      <c r="O143" s="8"/>
      <c r="P143" s="8"/>
      <c r="Q143" s="8"/>
      <c r="R143" s="8"/>
      <c r="S143" s="8"/>
      <c r="T143" s="8"/>
      <c r="U143" s="8"/>
      <c r="V143" s="8"/>
      <c r="W143" s="8"/>
      <c r="X143" s="8"/>
      <c r="Y143" s="8"/>
      <c r="Z143" s="8"/>
    </row>
    <row r="144" spans="1:26" ht="15.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5.75" customHeight="1">
      <c r="A145" s="8" t="s">
        <v>686</v>
      </c>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5.75" customHeight="1" thickBo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5.75" customHeight="1" thickBot="1">
      <c r="A147" s="271" t="s">
        <v>1409</v>
      </c>
      <c r="B147" s="284" t="s">
        <v>1410</v>
      </c>
      <c r="C147" s="285"/>
      <c r="D147" s="285"/>
      <c r="E147" s="8"/>
      <c r="F147" s="8"/>
      <c r="G147" s="8"/>
      <c r="H147" s="8"/>
      <c r="I147" s="8"/>
      <c r="J147" s="8"/>
      <c r="K147" s="8"/>
      <c r="L147" s="8"/>
      <c r="M147" s="8"/>
      <c r="N147" s="8"/>
      <c r="O147" s="8"/>
      <c r="P147" s="8"/>
      <c r="Q147" s="8"/>
      <c r="R147" s="8"/>
      <c r="S147" s="8"/>
      <c r="T147" s="8"/>
      <c r="U147" s="8"/>
      <c r="V147" s="8"/>
      <c r="W147" s="8"/>
      <c r="X147" s="8"/>
      <c r="Y147" s="8"/>
      <c r="Z147" s="8"/>
    </row>
    <row r="148" spans="1:26" ht="15.75" customHeight="1" thickBot="1">
      <c r="A148" s="273" t="s">
        <v>1409</v>
      </c>
      <c r="B148" s="284" t="s">
        <v>1411</v>
      </c>
      <c r="C148" s="285"/>
      <c r="D148" s="285"/>
      <c r="E148" s="8"/>
      <c r="F148" s="8"/>
      <c r="G148" s="8"/>
      <c r="H148" s="8"/>
      <c r="I148" s="8"/>
      <c r="J148" s="8"/>
      <c r="K148" s="8"/>
      <c r="L148" s="8"/>
      <c r="M148" s="8"/>
      <c r="N148" s="8"/>
      <c r="O148" s="8"/>
      <c r="P148" s="8"/>
      <c r="Q148" s="8"/>
      <c r="R148" s="8"/>
      <c r="S148" s="8"/>
      <c r="T148" s="8"/>
      <c r="U148" s="8"/>
      <c r="V148" s="8"/>
      <c r="W148" s="8"/>
      <c r="X148" s="8"/>
      <c r="Y148" s="8"/>
      <c r="Z148" s="8"/>
    </row>
    <row r="149" spans="1:26" ht="15.75" customHeight="1" thickBot="1">
      <c r="A149" s="275"/>
      <c r="B149" s="284" t="s">
        <v>1412</v>
      </c>
      <c r="C149" s="285"/>
      <c r="D149" s="285"/>
      <c r="E149" s="8"/>
      <c r="F149" s="8"/>
      <c r="G149" s="8"/>
      <c r="H149" s="8"/>
      <c r="I149" s="8"/>
      <c r="J149" s="8"/>
      <c r="K149" s="8"/>
      <c r="L149" s="8"/>
      <c r="M149" s="8"/>
      <c r="N149" s="8"/>
      <c r="O149" s="8"/>
      <c r="P149" s="8"/>
      <c r="Q149" s="8"/>
      <c r="R149" s="8"/>
      <c r="S149" s="8"/>
      <c r="T149" s="8"/>
      <c r="U149" s="8"/>
      <c r="V149" s="8"/>
      <c r="W149" s="8"/>
      <c r="X149" s="8"/>
      <c r="Y149" s="8"/>
      <c r="Z149" s="8"/>
    </row>
    <row r="150" spans="1:26" ht="15.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5.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46.5" customHeight="1">
      <c r="A152" s="198" t="s">
        <v>687</v>
      </c>
      <c r="B152" s="197"/>
      <c r="C152" s="197"/>
      <c r="D152" s="167">
        <v>203</v>
      </c>
      <c r="E152" s="21"/>
      <c r="F152" s="8"/>
      <c r="G152" s="8"/>
      <c r="H152" s="8"/>
      <c r="I152" s="8"/>
      <c r="J152" s="8"/>
      <c r="K152" s="8"/>
      <c r="L152" s="8"/>
      <c r="M152" s="8"/>
      <c r="N152" s="8"/>
      <c r="O152" s="8"/>
      <c r="P152" s="8"/>
      <c r="Q152" s="8"/>
      <c r="R152" s="8"/>
      <c r="S152" s="8"/>
      <c r="T152" s="8"/>
      <c r="U152" s="8"/>
      <c r="V152" s="8"/>
      <c r="W152" s="8"/>
      <c r="X152" s="8"/>
      <c r="Y152" s="8"/>
      <c r="Z152" s="8"/>
    </row>
    <row r="153" spans="1:26" ht="15.75" customHeight="1">
      <c r="A153" s="21"/>
      <c r="B153" s="21"/>
      <c r="C153" s="21"/>
      <c r="D153" s="21"/>
      <c r="E153" s="21"/>
      <c r="F153" s="8"/>
      <c r="G153" s="8"/>
      <c r="H153" s="8"/>
      <c r="I153" s="8"/>
      <c r="J153" s="8"/>
      <c r="K153" s="8"/>
      <c r="L153" s="8"/>
      <c r="M153" s="8"/>
      <c r="N153" s="8"/>
      <c r="O153" s="8"/>
      <c r="P153" s="8"/>
      <c r="Q153" s="8"/>
      <c r="R153" s="8"/>
      <c r="S153" s="8"/>
      <c r="T153" s="8"/>
      <c r="U153" s="8"/>
      <c r="V153" s="8"/>
      <c r="W153" s="8"/>
      <c r="X153" s="8"/>
      <c r="Y153" s="8"/>
      <c r="Z153" s="8"/>
    </row>
    <row r="154" spans="1:26" ht="46.5" customHeight="1">
      <c r="A154" s="198" t="s">
        <v>688</v>
      </c>
      <c r="B154" s="197"/>
      <c r="C154" s="197"/>
      <c r="D154" s="152">
        <v>21427</v>
      </c>
      <c r="E154" s="8"/>
      <c r="F154" s="8"/>
      <c r="G154" s="8"/>
      <c r="H154" s="8"/>
      <c r="I154" s="8"/>
      <c r="J154" s="8"/>
      <c r="K154" s="8"/>
      <c r="L154" s="8"/>
      <c r="M154" s="8"/>
      <c r="N154" s="8"/>
      <c r="O154" s="8"/>
      <c r="P154" s="8"/>
      <c r="Q154" s="8"/>
      <c r="R154" s="8"/>
      <c r="S154" s="8"/>
      <c r="T154" s="8"/>
      <c r="U154" s="8"/>
      <c r="V154" s="8"/>
      <c r="W154" s="8"/>
      <c r="X154" s="8"/>
      <c r="Y154" s="8"/>
      <c r="Z154" s="8"/>
    </row>
    <row r="155" spans="1:26" ht="15.75" customHeight="1">
      <c r="A155" s="21"/>
      <c r="B155" s="21"/>
      <c r="C155" s="21"/>
      <c r="D155" s="8"/>
      <c r="E155" s="8"/>
      <c r="F155" s="8"/>
      <c r="G155" s="8"/>
      <c r="H155" s="8"/>
      <c r="I155" s="8"/>
      <c r="J155" s="8"/>
      <c r="K155" s="8"/>
      <c r="L155" s="8"/>
      <c r="M155" s="8"/>
      <c r="N155" s="8"/>
      <c r="O155" s="8"/>
      <c r="P155" s="8"/>
      <c r="Q155" s="8"/>
      <c r="R155" s="8"/>
      <c r="S155" s="8"/>
      <c r="T155" s="8"/>
      <c r="U155" s="8"/>
      <c r="V155" s="8"/>
      <c r="W155" s="8"/>
      <c r="X155" s="8"/>
      <c r="Y155" s="8"/>
      <c r="Z155" s="8"/>
    </row>
    <row r="156" spans="1:26" ht="48.75" customHeight="1">
      <c r="A156" s="198" t="s">
        <v>689</v>
      </c>
      <c r="B156" s="197"/>
      <c r="C156" s="197"/>
      <c r="D156" s="152">
        <v>4349757</v>
      </c>
      <c r="E156" s="8"/>
      <c r="F156" s="8"/>
      <c r="G156" s="8"/>
      <c r="H156" s="8"/>
      <c r="I156" s="8"/>
      <c r="J156" s="8"/>
      <c r="K156" s="8"/>
      <c r="L156" s="8"/>
      <c r="M156" s="8"/>
      <c r="N156" s="8"/>
      <c r="O156" s="8"/>
      <c r="P156" s="8"/>
      <c r="Q156" s="8"/>
      <c r="R156" s="8"/>
      <c r="S156" s="8"/>
      <c r="T156" s="8"/>
      <c r="U156" s="8"/>
      <c r="V156" s="8"/>
      <c r="W156" s="8"/>
      <c r="X156" s="8"/>
      <c r="Y156" s="8"/>
      <c r="Z156" s="8"/>
    </row>
    <row r="157" spans="1:26" ht="15.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5.75" customHeight="1">
      <c r="A158" s="9" t="s">
        <v>690</v>
      </c>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5.75" customHeight="1">
      <c r="A159" s="8" t="s">
        <v>691</v>
      </c>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5.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5.75" customHeight="1">
      <c r="A161" s="195"/>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5.75" customHeight="1">
      <c r="A162" s="9" t="s">
        <v>692</v>
      </c>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5.75" customHeight="1">
      <c r="A163" s="8" t="s">
        <v>693</v>
      </c>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5.75" customHeight="1" thickBo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5.75" customHeight="1" thickBot="1">
      <c r="A165" s="271" t="s">
        <v>1409</v>
      </c>
      <c r="B165" s="284" t="s">
        <v>1414</v>
      </c>
      <c r="C165" s="285"/>
      <c r="D165" s="285"/>
      <c r="E165" s="8"/>
      <c r="F165" s="8"/>
      <c r="G165" s="8"/>
      <c r="H165" s="8"/>
      <c r="I165" s="8"/>
      <c r="J165" s="8"/>
      <c r="K165" s="8"/>
      <c r="L165" s="8"/>
      <c r="M165" s="8"/>
      <c r="N165" s="8"/>
      <c r="O165" s="8"/>
      <c r="P165" s="8"/>
      <c r="Q165" s="8"/>
      <c r="R165" s="8"/>
      <c r="S165" s="8"/>
      <c r="T165" s="8"/>
      <c r="U165" s="8"/>
      <c r="V165" s="8"/>
      <c r="W165" s="8"/>
      <c r="X165" s="8"/>
      <c r="Y165" s="8"/>
      <c r="Z165" s="8"/>
    </row>
    <row r="166" spans="1:26" ht="15.75" customHeight="1" thickBot="1">
      <c r="A166" s="275"/>
      <c r="B166" s="284" t="s">
        <v>1415</v>
      </c>
      <c r="C166" s="285"/>
      <c r="D166" s="285"/>
      <c r="E166" s="8"/>
      <c r="F166" s="8"/>
      <c r="G166" s="8"/>
      <c r="H166" s="8"/>
      <c r="I166" s="8"/>
      <c r="J166" s="8"/>
      <c r="K166" s="8"/>
      <c r="L166" s="8"/>
      <c r="M166" s="8"/>
      <c r="N166" s="8"/>
      <c r="O166" s="8"/>
      <c r="P166" s="8"/>
      <c r="Q166" s="8"/>
      <c r="R166" s="8"/>
      <c r="S166" s="8"/>
      <c r="T166" s="8"/>
      <c r="U166" s="8"/>
      <c r="V166" s="8"/>
      <c r="W166" s="8"/>
      <c r="X166" s="8"/>
      <c r="Y166" s="8"/>
      <c r="Z166" s="8"/>
    </row>
    <row r="167" spans="1:26" ht="15.75" customHeight="1" thickBot="1">
      <c r="A167" s="275"/>
      <c r="B167" s="284" t="s">
        <v>1413</v>
      </c>
      <c r="C167" s="285"/>
      <c r="D167" s="285"/>
      <c r="E167" s="8"/>
      <c r="F167" s="8"/>
      <c r="G167" s="8"/>
      <c r="H167" s="8"/>
      <c r="I167" s="8"/>
      <c r="J167" s="8"/>
      <c r="K167" s="8"/>
      <c r="L167" s="8"/>
      <c r="M167" s="8"/>
      <c r="N167" s="8"/>
      <c r="O167" s="8"/>
      <c r="P167" s="8"/>
      <c r="Q167" s="8"/>
      <c r="R167" s="8"/>
      <c r="S167" s="8"/>
      <c r="T167" s="8"/>
      <c r="U167" s="8"/>
      <c r="V167" s="8"/>
      <c r="W167" s="8"/>
      <c r="X167" s="8"/>
      <c r="Y167" s="8"/>
      <c r="Z167" s="8"/>
    </row>
    <row r="168" spans="1:26" ht="15.75" customHeight="1" thickBot="1">
      <c r="A168" s="275"/>
      <c r="B168" s="284" t="s">
        <v>1416</v>
      </c>
      <c r="C168" s="285"/>
      <c r="D168" s="285"/>
      <c r="E168" s="8"/>
      <c r="F168" s="8"/>
      <c r="G168" s="8"/>
      <c r="H168" s="8"/>
      <c r="I168" s="8"/>
      <c r="J168" s="8"/>
      <c r="K168" s="8"/>
      <c r="L168" s="8"/>
      <c r="M168" s="8"/>
      <c r="N168" s="8"/>
      <c r="O168" s="8"/>
      <c r="P168" s="8"/>
      <c r="Q168" s="8"/>
      <c r="R168" s="8"/>
      <c r="S168" s="8"/>
      <c r="T168" s="8"/>
      <c r="U168" s="8"/>
      <c r="V168" s="8"/>
      <c r="W168" s="8"/>
      <c r="X168" s="8"/>
      <c r="Y168" s="8"/>
      <c r="Z168" s="8"/>
    </row>
    <row r="169" spans="1:26" ht="15.75" customHeight="1" thickBot="1">
      <c r="A169" s="275"/>
      <c r="B169" s="284" t="s">
        <v>1417</v>
      </c>
      <c r="C169" s="285"/>
      <c r="D169" s="285"/>
      <c r="E169" s="8"/>
      <c r="F169" s="8"/>
      <c r="G169" s="8"/>
      <c r="H169" s="8"/>
      <c r="I169" s="8"/>
      <c r="J169" s="8"/>
      <c r="K169" s="8"/>
      <c r="L169" s="8"/>
      <c r="M169" s="8"/>
      <c r="N169" s="8"/>
      <c r="O169" s="8"/>
      <c r="P169" s="8"/>
      <c r="Q169" s="8"/>
      <c r="R169" s="8"/>
      <c r="S169" s="8"/>
      <c r="T169" s="8"/>
      <c r="U169" s="8"/>
      <c r="V169" s="8"/>
      <c r="W169" s="8"/>
      <c r="X169" s="8"/>
      <c r="Y169" s="8"/>
      <c r="Z169" s="8"/>
    </row>
    <row r="170" spans="1:26" ht="15.75" customHeight="1" thickBot="1">
      <c r="A170" s="275"/>
      <c r="B170" s="284" t="s">
        <v>1418</v>
      </c>
      <c r="C170" s="285"/>
      <c r="D170" s="285"/>
      <c r="E170" s="8"/>
      <c r="F170" s="8"/>
      <c r="G170" s="8"/>
      <c r="H170" s="8"/>
      <c r="I170" s="8"/>
      <c r="J170" s="8"/>
      <c r="K170" s="8"/>
      <c r="L170" s="8"/>
      <c r="M170" s="8"/>
      <c r="N170" s="8"/>
      <c r="O170" s="8"/>
      <c r="P170" s="8"/>
      <c r="Q170" s="8"/>
      <c r="R170" s="8"/>
      <c r="S170" s="8"/>
      <c r="T170" s="8"/>
      <c r="U170" s="8"/>
      <c r="V170" s="8"/>
      <c r="W170" s="8"/>
      <c r="X170" s="8"/>
      <c r="Y170" s="8"/>
      <c r="Z170" s="8"/>
    </row>
    <row r="171" spans="1:26" ht="15.75" customHeight="1" thickBot="1">
      <c r="A171" s="275"/>
      <c r="B171" s="284" t="s">
        <v>1398</v>
      </c>
      <c r="C171" s="285"/>
      <c r="D171" s="285"/>
      <c r="E171" s="8"/>
      <c r="F171" s="8"/>
      <c r="G171" s="8"/>
      <c r="H171" s="8"/>
      <c r="I171" s="8"/>
      <c r="J171" s="8"/>
      <c r="K171" s="8"/>
      <c r="L171" s="8"/>
      <c r="M171" s="8"/>
      <c r="N171" s="8"/>
      <c r="O171" s="8"/>
      <c r="P171" s="8"/>
      <c r="Q171" s="8"/>
      <c r="R171" s="8"/>
      <c r="S171" s="8"/>
      <c r="T171" s="8"/>
      <c r="U171" s="8"/>
      <c r="V171" s="8"/>
      <c r="W171" s="8"/>
      <c r="X171" s="8"/>
      <c r="Y171" s="8"/>
      <c r="Z171" s="8"/>
    </row>
    <row r="172" spans="1:26" ht="15.75" customHeight="1" thickBot="1">
      <c r="A172" s="276"/>
      <c r="B172" s="277"/>
      <c r="C172" s="277"/>
      <c r="D172" s="277"/>
      <c r="E172" s="8"/>
      <c r="F172" s="8"/>
      <c r="G172" s="8"/>
      <c r="H172" s="8"/>
      <c r="I172" s="8"/>
      <c r="J172" s="8"/>
      <c r="K172" s="8"/>
      <c r="L172" s="8"/>
      <c r="M172" s="8"/>
      <c r="N172" s="8"/>
      <c r="O172" s="8"/>
      <c r="P172" s="8"/>
      <c r="Q172" s="8"/>
      <c r="R172" s="8"/>
      <c r="S172" s="8"/>
      <c r="T172" s="8"/>
      <c r="U172" s="8"/>
      <c r="V172" s="8"/>
      <c r="W172" s="8"/>
      <c r="X172" s="8"/>
      <c r="Y172" s="8"/>
      <c r="Z172" s="8"/>
    </row>
    <row r="173" spans="1:26" s="194" customFormat="1" ht="15.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5.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5.75" customHeight="1">
      <c r="A175" s="9" t="s">
        <v>694</v>
      </c>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5.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5.75" customHeight="1">
      <c r="A177" s="175" t="s">
        <v>695</v>
      </c>
      <c r="B177" s="8"/>
      <c r="C177" s="8"/>
      <c r="D177" s="28" t="s">
        <v>206</v>
      </c>
      <c r="E177" s="8"/>
      <c r="F177" s="8"/>
      <c r="G177" s="8"/>
      <c r="H177" s="8"/>
      <c r="I177" s="8"/>
      <c r="J177" s="8"/>
      <c r="K177" s="8"/>
      <c r="L177" s="8"/>
      <c r="M177" s="8"/>
      <c r="N177" s="8"/>
      <c r="O177" s="8"/>
      <c r="P177" s="8"/>
      <c r="Q177" s="8"/>
      <c r="R177" s="8"/>
      <c r="S177" s="8"/>
      <c r="T177" s="8"/>
      <c r="U177" s="8"/>
      <c r="V177" s="8"/>
      <c r="W177" s="8"/>
      <c r="X177" s="8"/>
      <c r="Y177" s="8"/>
      <c r="Z177" s="8"/>
    </row>
    <row r="178" spans="1:26" ht="15.75" customHeight="1">
      <c r="A178" s="24" t="s">
        <v>696</v>
      </c>
      <c r="B178" s="24"/>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5.75" customHeight="1">
      <c r="A179" s="175"/>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5.75" customHeight="1">
      <c r="A180" s="8" t="s">
        <v>697</v>
      </c>
      <c r="B180" s="8"/>
      <c r="C180" s="134">
        <v>45352</v>
      </c>
      <c r="D180" s="8"/>
      <c r="E180" s="8"/>
      <c r="F180" s="8"/>
      <c r="G180" s="8"/>
      <c r="H180" s="8"/>
      <c r="I180" s="8"/>
      <c r="J180" s="8"/>
      <c r="K180" s="8"/>
      <c r="L180" s="8"/>
      <c r="M180" s="8"/>
      <c r="N180" s="8"/>
      <c r="O180" s="8"/>
      <c r="P180" s="8"/>
      <c r="Q180" s="8"/>
      <c r="R180" s="8"/>
      <c r="S180" s="8"/>
      <c r="T180" s="8"/>
      <c r="U180" s="8"/>
      <c r="V180" s="8"/>
      <c r="W180" s="8"/>
      <c r="X180" s="8"/>
      <c r="Y180" s="8"/>
      <c r="Z180" s="8"/>
    </row>
    <row r="181" spans="1:26" ht="15.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5.75" customHeight="1">
      <c r="A182" s="8" t="s">
        <v>698</v>
      </c>
      <c r="B182" s="8"/>
      <c r="C182" s="134"/>
      <c r="D182" s="8"/>
      <c r="E182" s="8"/>
      <c r="F182" s="8"/>
      <c r="G182" s="8"/>
      <c r="H182" s="8"/>
      <c r="I182" s="8"/>
      <c r="J182" s="8"/>
      <c r="K182" s="8"/>
      <c r="L182" s="8"/>
      <c r="M182" s="8"/>
      <c r="N182" s="8"/>
      <c r="O182" s="8"/>
      <c r="P182" s="8"/>
      <c r="Q182" s="8"/>
      <c r="R182" s="8"/>
      <c r="S182" s="8"/>
      <c r="T182" s="8"/>
      <c r="U182" s="8"/>
      <c r="V182" s="8"/>
      <c r="W182" s="8"/>
      <c r="X182" s="8"/>
      <c r="Y182" s="8"/>
      <c r="Z182" s="8"/>
    </row>
    <row r="183" spans="1:26" ht="15.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5.75" customHeight="1">
      <c r="A184" s="9" t="s">
        <v>699</v>
      </c>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5.75" customHeight="1">
      <c r="A185" s="8" t="s">
        <v>700</v>
      </c>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5.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5.75" customHeight="1">
      <c r="A187" s="8" t="s">
        <v>701</v>
      </c>
      <c r="B187" s="8"/>
      <c r="C187" s="134"/>
      <c r="D187" s="8"/>
      <c r="E187" s="8"/>
      <c r="F187" s="8"/>
      <c r="G187" s="8"/>
      <c r="H187" s="8"/>
      <c r="I187" s="8"/>
      <c r="J187" s="8"/>
      <c r="K187" s="8"/>
      <c r="L187" s="8"/>
      <c r="M187" s="8"/>
      <c r="N187" s="8"/>
      <c r="O187" s="8"/>
      <c r="P187" s="8"/>
      <c r="Q187" s="8"/>
      <c r="R187" s="8"/>
      <c r="S187" s="8"/>
      <c r="T187" s="8"/>
      <c r="U187" s="8"/>
      <c r="V187" s="8"/>
      <c r="W187" s="8"/>
      <c r="X187" s="8"/>
      <c r="Y187" s="8"/>
      <c r="Z187" s="8"/>
    </row>
    <row r="188" spans="1:26" ht="15.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5.75" customHeight="1">
      <c r="A189" s="8" t="s">
        <v>702</v>
      </c>
      <c r="B189" s="8"/>
      <c r="C189" s="133">
        <v>45597</v>
      </c>
      <c r="D189" s="8"/>
      <c r="E189" s="8"/>
      <c r="F189" s="8"/>
      <c r="G189" s="8"/>
      <c r="H189" s="8"/>
      <c r="I189" s="8"/>
      <c r="J189" s="8"/>
      <c r="K189" s="8"/>
      <c r="L189" s="8"/>
      <c r="M189" s="8"/>
      <c r="N189" s="8"/>
      <c r="O189" s="8"/>
      <c r="P189" s="8"/>
      <c r="Q189" s="8"/>
      <c r="R189" s="8"/>
      <c r="S189" s="8"/>
      <c r="T189" s="8"/>
      <c r="U189" s="8"/>
      <c r="V189" s="8"/>
      <c r="W189" s="8"/>
      <c r="X189" s="8"/>
      <c r="Y189" s="8"/>
      <c r="Z189" s="8"/>
    </row>
    <row r="190" spans="1:26" ht="15.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5.75" customHeight="1">
      <c r="A191" s="9" t="s">
        <v>703</v>
      </c>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5.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5.75" customHeight="1">
      <c r="A193" s="8"/>
      <c r="B193" s="8" t="s">
        <v>704</v>
      </c>
      <c r="C193" s="133"/>
      <c r="D193" s="8"/>
      <c r="E193" s="8"/>
      <c r="F193" s="8"/>
      <c r="G193" s="8"/>
      <c r="H193" s="8"/>
      <c r="I193" s="8"/>
      <c r="J193" s="8"/>
      <c r="K193" s="8"/>
      <c r="L193" s="8"/>
      <c r="M193" s="8"/>
      <c r="N193" s="8"/>
      <c r="O193" s="8"/>
      <c r="P193" s="8"/>
      <c r="Q193" s="8"/>
      <c r="R193" s="8"/>
      <c r="S193" s="8"/>
      <c r="T193" s="8"/>
      <c r="U193" s="8"/>
      <c r="V193" s="8"/>
      <c r="W193" s="8"/>
      <c r="X193" s="8"/>
      <c r="Y193" s="8"/>
      <c r="Z193" s="8"/>
    </row>
    <row r="194" spans="1:26" ht="15.75" customHeight="1">
      <c r="A194" s="8"/>
      <c r="B194" s="8" t="s">
        <v>705</v>
      </c>
      <c r="C194" s="176"/>
      <c r="D194" s="8"/>
      <c r="E194" s="8"/>
      <c r="F194" s="8"/>
      <c r="G194" s="8"/>
      <c r="H194" s="8"/>
      <c r="I194" s="8"/>
      <c r="J194" s="8"/>
      <c r="K194" s="8"/>
      <c r="L194" s="8"/>
      <c r="M194" s="8"/>
      <c r="N194" s="8"/>
      <c r="O194" s="8"/>
      <c r="P194" s="8"/>
      <c r="Q194" s="8"/>
      <c r="R194" s="8"/>
      <c r="S194" s="8"/>
      <c r="T194" s="8"/>
      <c r="U194" s="8"/>
      <c r="V194" s="8"/>
      <c r="W194" s="8"/>
      <c r="X194" s="8"/>
      <c r="Y194" s="8"/>
      <c r="Z194" s="8"/>
    </row>
    <row r="195" spans="1:26" ht="15.75" customHeight="1">
      <c r="A195" s="9" t="s">
        <v>706</v>
      </c>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5.75" customHeight="1">
      <c r="A196" s="8" t="s">
        <v>707</v>
      </c>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5.75" customHeight="1" thickBo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5.75" customHeight="1" thickBot="1">
      <c r="A198" s="271" t="s">
        <v>1409</v>
      </c>
      <c r="B198" s="284" t="s">
        <v>1419</v>
      </c>
      <c r="C198" s="285"/>
      <c r="D198" s="285"/>
      <c r="E198" s="8"/>
      <c r="F198" s="8"/>
      <c r="G198" s="8"/>
      <c r="H198" s="8"/>
      <c r="I198" s="8"/>
      <c r="J198" s="8"/>
      <c r="K198" s="8"/>
      <c r="L198" s="8"/>
      <c r="M198" s="8"/>
      <c r="N198" s="8"/>
      <c r="O198" s="8"/>
      <c r="P198" s="8"/>
      <c r="Q198" s="8"/>
      <c r="R198" s="8"/>
      <c r="S198" s="8"/>
      <c r="T198" s="8"/>
      <c r="U198" s="8"/>
      <c r="V198" s="8"/>
      <c r="W198" s="8"/>
      <c r="X198" s="8"/>
      <c r="Y198" s="8"/>
      <c r="Z198" s="8"/>
    </row>
    <row r="199" spans="1:26" ht="15.75" customHeight="1" thickBot="1">
      <c r="A199" s="273" t="s">
        <v>1409</v>
      </c>
      <c r="B199" s="284" t="s">
        <v>1420</v>
      </c>
      <c r="C199" s="285"/>
      <c r="D199" s="285"/>
      <c r="E199" s="8"/>
      <c r="F199" s="8"/>
      <c r="G199" s="8"/>
      <c r="H199" s="8"/>
      <c r="I199" s="8"/>
      <c r="J199" s="8"/>
      <c r="K199" s="8"/>
      <c r="L199" s="8"/>
      <c r="M199" s="8"/>
      <c r="N199" s="8"/>
      <c r="O199" s="8"/>
      <c r="P199" s="8"/>
      <c r="Q199" s="8"/>
      <c r="R199" s="8"/>
      <c r="S199" s="8"/>
      <c r="T199" s="8"/>
      <c r="U199" s="8"/>
      <c r="V199" s="8"/>
      <c r="W199" s="8"/>
      <c r="X199" s="8"/>
      <c r="Y199" s="8"/>
      <c r="Z199" s="8"/>
    </row>
    <row r="200" spans="1:26" ht="15.75" customHeight="1" thickBot="1">
      <c r="A200" s="273" t="s">
        <v>1409</v>
      </c>
      <c r="B200" s="284" t="s">
        <v>1421</v>
      </c>
      <c r="C200" s="285"/>
      <c r="D200" s="285"/>
      <c r="E200" s="8"/>
      <c r="F200" s="8"/>
      <c r="G200" s="8"/>
      <c r="H200" s="8"/>
      <c r="I200" s="8"/>
      <c r="J200" s="8"/>
      <c r="K200" s="8"/>
      <c r="L200" s="8"/>
      <c r="M200" s="8"/>
      <c r="N200" s="8"/>
      <c r="O200" s="8"/>
      <c r="P200" s="8"/>
      <c r="Q200" s="8"/>
      <c r="R200" s="8"/>
      <c r="S200" s="8"/>
      <c r="T200" s="8"/>
      <c r="U200" s="8"/>
      <c r="V200" s="8"/>
      <c r="W200" s="8"/>
      <c r="X200" s="8"/>
      <c r="Y200" s="8"/>
      <c r="Z200" s="8"/>
    </row>
    <row r="201" spans="1:26" ht="15.75" customHeight="1" thickBot="1">
      <c r="A201" s="275"/>
      <c r="B201" s="284" t="s">
        <v>1422</v>
      </c>
      <c r="C201" s="285"/>
      <c r="D201" s="285"/>
      <c r="E201" s="8"/>
      <c r="F201" s="8"/>
      <c r="G201" s="8"/>
      <c r="H201" s="8"/>
      <c r="I201" s="8"/>
      <c r="J201" s="8"/>
      <c r="K201" s="8"/>
      <c r="L201" s="8"/>
      <c r="M201" s="8"/>
      <c r="N201" s="8"/>
      <c r="O201" s="8"/>
      <c r="P201" s="8"/>
      <c r="Q201" s="8"/>
      <c r="R201" s="8"/>
      <c r="S201" s="8"/>
      <c r="T201" s="8"/>
      <c r="U201" s="8"/>
      <c r="V201" s="8"/>
      <c r="W201" s="8"/>
      <c r="X201" s="8"/>
      <c r="Y201" s="8"/>
      <c r="Z201" s="8"/>
    </row>
    <row r="202" spans="1:26" ht="15.75" customHeight="1" thickBot="1">
      <c r="A202" s="273" t="s">
        <v>1409</v>
      </c>
      <c r="B202" s="284" t="s">
        <v>1423</v>
      </c>
      <c r="C202" s="285"/>
      <c r="D202" s="285"/>
      <c r="E202" s="8"/>
      <c r="F202" s="8"/>
      <c r="G202" s="8"/>
      <c r="H202" s="8"/>
      <c r="I202" s="8"/>
      <c r="J202" s="8"/>
      <c r="K202" s="8"/>
      <c r="L202" s="8"/>
      <c r="M202" s="8"/>
      <c r="N202" s="8"/>
      <c r="O202" s="8"/>
      <c r="P202" s="8"/>
      <c r="Q202" s="8"/>
      <c r="R202" s="8"/>
      <c r="S202" s="8"/>
      <c r="T202" s="8"/>
      <c r="U202" s="8"/>
      <c r="V202" s="8"/>
      <c r="W202" s="8"/>
      <c r="X202" s="8"/>
      <c r="Y202" s="8"/>
      <c r="Z202" s="8"/>
    </row>
    <row r="203" spans="1:26" ht="15.75" customHeight="1" thickBot="1">
      <c r="A203" s="275"/>
      <c r="B203" s="284" t="s">
        <v>1424</v>
      </c>
      <c r="C203" s="285"/>
      <c r="D203" s="285"/>
      <c r="E203" s="8"/>
      <c r="F203" s="8"/>
      <c r="G203" s="8"/>
      <c r="H203" s="8"/>
      <c r="I203" s="8"/>
      <c r="J203" s="8"/>
      <c r="K203" s="8"/>
      <c r="L203" s="8"/>
      <c r="M203" s="8"/>
      <c r="N203" s="8"/>
      <c r="O203" s="8"/>
      <c r="P203" s="8"/>
      <c r="Q203" s="8"/>
      <c r="R203" s="8"/>
      <c r="S203" s="8"/>
      <c r="T203" s="8"/>
      <c r="U203" s="8"/>
      <c r="V203" s="8"/>
      <c r="W203" s="8"/>
      <c r="X203" s="8"/>
      <c r="Y203" s="8"/>
      <c r="Z203" s="8"/>
    </row>
    <row r="204" spans="1:26" s="194" customFormat="1" ht="15.75" customHeight="1" thickBot="1">
      <c r="A204" s="275"/>
      <c r="B204" s="284" t="s">
        <v>1425</v>
      </c>
      <c r="C204" s="285"/>
      <c r="D204" s="285"/>
      <c r="E204" s="8"/>
      <c r="F204" s="8"/>
      <c r="G204" s="8"/>
      <c r="H204" s="8"/>
      <c r="I204" s="8"/>
      <c r="J204" s="8"/>
      <c r="K204" s="8"/>
      <c r="L204" s="8"/>
      <c r="M204" s="8"/>
      <c r="N204" s="8"/>
      <c r="O204" s="8"/>
      <c r="P204" s="8"/>
      <c r="Q204" s="8"/>
      <c r="R204" s="8"/>
      <c r="S204" s="8"/>
      <c r="T204" s="8"/>
      <c r="U204" s="8"/>
      <c r="V204" s="8"/>
      <c r="W204" s="8"/>
      <c r="X204" s="8"/>
      <c r="Y204" s="8"/>
      <c r="Z204" s="8"/>
    </row>
    <row r="205" spans="1:26" s="194" customFormat="1" ht="15.75" customHeight="1" thickBot="1">
      <c r="A205" s="275"/>
      <c r="B205" s="284" t="s">
        <v>1398</v>
      </c>
      <c r="C205" s="285"/>
      <c r="D205" s="285"/>
      <c r="E205" s="286"/>
      <c r="F205" s="8"/>
      <c r="G205" s="8"/>
      <c r="H205" s="8"/>
      <c r="I205" s="8"/>
      <c r="J205" s="8"/>
      <c r="K205" s="8"/>
      <c r="L205" s="8"/>
      <c r="M205" s="8"/>
      <c r="N205" s="8"/>
      <c r="O205" s="8"/>
      <c r="P205" s="8"/>
      <c r="Q205" s="8"/>
      <c r="R205" s="8"/>
      <c r="S205" s="8"/>
      <c r="T205" s="8"/>
      <c r="U205" s="8"/>
      <c r="V205" s="8"/>
      <c r="W205" s="8"/>
      <c r="X205" s="8"/>
      <c r="Y205" s="8"/>
      <c r="Z205" s="8"/>
    </row>
    <row r="206" spans="1:26" ht="15.75" customHeight="1" thickBot="1">
      <c r="A206" s="276"/>
      <c r="B206" s="277"/>
      <c r="C206" s="277"/>
      <c r="D206" s="277"/>
      <c r="E206" s="8"/>
      <c r="F206" s="8"/>
      <c r="G206" s="8"/>
      <c r="H206" s="8"/>
      <c r="I206" s="8"/>
      <c r="J206" s="8"/>
      <c r="K206" s="8"/>
      <c r="L206" s="8"/>
      <c r="M206" s="8"/>
      <c r="N206" s="8"/>
      <c r="O206" s="8"/>
      <c r="P206" s="8"/>
      <c r="Q206" s="8"/>
      <c r="R206" s="8"/>
      <c r="S206" s="8"/>
      <c r="T206" s="8"/>
      <c r="U206" s="8"/>
      <c r="V206" s="8"/>
      <c r="W206" s="8"/>
      <c r="X206" s="8"/>
      <c r="Y206" s="8"/>
      <c r="Z206" s="8"/>
    </row>
    <row r="207" spans="1:26" s="194" customFormat="1" ht="15.75" customHeight="1">
      <c r="A207" s="276"/>
      <c r="B207" s="281"/>
      <c r="C207" s="281"/>
      <c r="D207" s="281"/>
      <c r="E207" s="8"/>
      <c r="F207" s="8"/>
      <c r="G207" s="8"/>
      <c r="H207" s="8"/>
      <c r="I207" s="8"/>
      <c r="J207" s="8"/>
      <c r="K207" s="8"/>
      <c r="L207" s="8"/>
      <c r="M207" s="8"/>
      <c r="N207" s="8"/>
      <c r="O207" s="8"/>
      <c r="P207" s="8"/>
      <c r="Q207" s="8"/>
      <c r="R207" s="8"/>
      <c r="S207" s="8"/>
      <c r="T207" s="8"/>
      <c r="U207" s="8"/>
      <c r="V207" s="8"/>
      <c r="W207" s="8"/>
      <c r="X207" s="8"/>
      <c r="Y207" s="8"/>
      <c r="Z207" s="8"/>
    </row>
    <row r="208" spans="1:26" ht="15.75" customHeight="1">
      <c r="A208" s="9" t="s">
        <v>708</v>
      </c>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5.75" customHeight="1">
      <c r="A209" s="8" t="s">
        <v>707</v>
      </c>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5.75" customHeight="1" thickBo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5.75" customHeight="1" thickBot="1">
      <c r="A211" s="271" t="s">
        <v>1409</v>
      </c>
      <c r="B211" s="284" t="s">
        <v>1426</v>
      </c>
      <c r="C211" s="285"/>
      <c r="D211" s="285"/>
      <c r="E211" s="8"/>
      <c r="F211" s="8"/>
      <c r="G211" s="8"/>
      <c r="H211" s="8"/>
      <c r="I211" s="8"/>
      <c r="J211" s="8"/>
      <c r="K211" s="8"/>
      <c r="L211" s="8"/>
      <c r="M211" s="8"/>
      <c r="N211" s="8"/>
      <c r="O211" s="8"/>
      <c r="P211" s="8"/>
      <c r="Q211" s="8"/>
      <c r="R211" s="8"/>
      <c r="S211" s="8"/>
      <c r="T211" s="8"/>
      <c r="U211" s="8"/>
      <c r="V211" s="8"/>
      <c r="W211" s="8"/>
      <c r="X211" s="8"/>
      <c r="Y211" s="8"/>
      <c r="Z211" s="8"/>
    </row>
    <row r="212" spans="1:26" ht="15.75" customHeight="1" thickBot="1">
      <c r="A212" s="273" t="s">
        <v>1409</v>
      </c>
      <c r="B212" s="284" t="s">
        <v>1427</v>
      </c>
      <c r="C212" s="285"/>
      <c r="D212" s="285"/>
      <c r="E212" s="8"/>
      <c r="F212" s="8"/>
      <c r="G212" s="8"/>
      <c r="H212" s="8"/>
      <c r="I212" s="8"/>
      <c r="J212" s="8"/>
      <c r="K212" s="8"/>
      <c r="L212" s="8"/>
      <c r="M212" s="8"/>
      <c r="N212" s="8"/>
      <c r="O212" s="8"/>
      <c r="P212" s="8"/>
      <c r="Q212" s="8"/>
      <c r="R212" s="8"/>
      <c r="S212" s="8"/>
      <c r="T212" s="8"/>
      <c r="U212" s="8"/>
      <c r="V212" s="8"/>
      <c r="W212" s="8"/>
      <c r="X212" s="8"/>
      <c r="Y212" s="8"/>
      <c r="Z212" s="8"/>
    </row>
    <row r="213" spans="1:26" ht="15.75" customHeight="1" thickBot="1">
      <c r="A213" s="273" t="s">
        <v>1409</v>
      </c>
      <c r="B213" s="284" t="s">
        <v>1428</v>
      </c>
      <c r="C213" s="285"/>
      <c r="D213" s="285"/>
      <c r="E213" s="8"/>
      <c r="F213" s="8"/>
      <c r="G213" s="8"/>
      <c r="H213" s="8"/>
      <c r="I213" s="8"/>
      <c r="J213" s="8"/>
      <c r="K213" s="8"/>
      <c r="L213" s="8"/>
      <c r="M213" s="8"/>
      <c r="N213" s="8"/>
      <c r="O213" s="8"/>
      <c r="P213" s="8"/>
      <c r="Q213" s="8"/>
      <c r="R213" s="8"/>
      <c r="S213" s="8"/>
      <c r="T213" s="8"/>
      <c r="U213" s="8"/>
      <c r="V213" s="8"/>
      <c r="W213" s="8"/>
      <c r="X213" s="8"/>
      <c r="Y213" s="8"/>
      <c r="Z213" s="8"/>
    </row>
    <row r="214" spans="1:26" ht="15.75" customHeight="1" thickBot="1">
      <c r="A214" s="273" t="s">
        <v>1409</v>
      </c>
      <c r="B214" s="284" t="s">
        <v>1429</v>
      </c>
      <c r="C214" s="285"/>
      <c r="D214" s="285"/>
      <c r="E214" s="8"/>
      <c r="F214" s="8"/>
      <c r="G214" s="8"/>
      <c r="H214" s="8"/>
      <c r="I214" s="8"/>
      <c r="J214" s="8"/>
      <c r="K214" s="8"/>
      <c r="L214" s="8"/>
      <c r="M214" s="8"/>
      <c r="N214" s="8"/>
      <c r="O214" s="8"/>
      <c r="P214" s="8"/>
      <c r="Q214" s="8"/>
      <c r="R214" s="8"/>
      <c r="S214" s="8"/>
      <c r="T214" s="8"/>
      <c r="U214" s="8"/>
      <c r="V214" s="8"/>
      <c r="W214" s="8"/>
      <c r="X214" s="8"/>
      <c r="Y214" s="8"/>
      <c r="Z214" s="8"/>
    </row>
    <row r="215" spans="1:26" ht="15.75" customHeight="1" thickBot="1">
      <c r="A215" s="273" t="s">
        <v>1409</v>
      </c>
      <c r="B215" s="284" t="s">
        <v>1430</v>
      </c>
      <c r="C215" s="285"/>
      <c r="D215" s="285"/>
      <c r="E215" s="8"/>
      <c r="F215" s="8"/>
      <c r="G215" s="8"/>
      <c r="H215" s="8"/>
      <c r="I215" s="8"/>
      <c r="J215" s="8"/>
      <c r="K215" s="8"/>
      <c r="L215" s="8"/>
      <c r="M215" s="8"/>
      <c r="N215" s="8"/>
      <c r="O215" s="8"/>
      <c r="P215" s="8"/>
      <c r="Q215" s="8"/>
      <c r="R215" s="8"/>
      <c r="S215" s="8"/>
      <c r="T215" s="8"/>
      <c r="U215" s="8"/>
      <c r="V215" s="8"/>
      <c r="W215" s="8"/>
      <c r="X215" s="8"/>
      <c r="Y215" s="8"/>
      <c r="Z215" s="8"/>
    </row>
    <row r="216" spans="1:26" ht="15.75" customHeight="1" thickBot="1">
      <c r="A216" s="275"/>
      <c r="B216" s="284" t="s">
        <v>1431</v>
      </c>
      <c r="C216" s="285"/>
      <c r="D216" s="285"/>
      <c r="E216" s="8"/>
      <c r="F216" s="8"/>
      <c r="G216" s="8"/>
      <c r="H216" s="8"/>
      <c r="I216" s="8"/>
      <c r="J216" s="8"/>
      <c r="K216" s="8"/>
      <c r="L216" s="8"/>
      <c r="M216" s="8"/>
      <c r="N216" s="8"/>
      <c r="O216" s="8"/>
      <c r="P216" s="8"/>
      <c r="Q216" s="8"/>
      <c r="R216" s="8"/>
      <c r="S216" s="8"/>
      <c r="T216" s="8"/>
      <c r="U216" s="8"/>
      <c r="V216" s="8"/>
      <c r="W216" s="8"/>
      <c r="X216" s="8"/>
      <c r="Y216" s="8"/>
      <c r="Z216" s="8"/>
    </row>
    <row r="217" spans="1:26" ht="15.75" customHeight="1" thickBot="1">
      <c r="A217" s="275"/>
      <c r="B217" s="284" t="s">
        <v>1432</v>
      </c>
      <c r="C217" s="285"/>
      <c r="D217" s="285"/>
      <c r="E217" s="8"/>
      <c r="F217" s="8"/>
      <c r="G217" s="8"/>
      <c r="H217" s="8"/>
      <c r="I217" s="8"/>
      <c r="J217" s="8"/>
      <c r="K217" s="8"/>
      <c r="L217" s="8"/>
      <c r="M217" s="8"/>
      <c r="N217" s="8"/>
      <c r="O217" s="8"/>
      <c r="P217" s="8"/>
      <c r="Q217" s="8"/>
      <c r="R217" s="8"/>
      <c r="S217" s="8"/>
      <c r="T217" s="8"/>
      <c r="U217" s="8"/>
      <c r="V217" s="8"/>
      <c r="W217" s="8"/>
      <c r="X217" s="8"/>
      <c r="Y217" s="8"/>
      <c r="Z217" s="8"/>
    </row>
    <row r="218" spans="1:26" ht="15.75" customHeight="1" thickBot="1">
      <c r="A218" s="275"/>
      <c r="B218" s="284" t="s">
        <v>1398</v>
      </c>
      <c r="C218" s="285"/>
      <c r="D218" s="285"/>
      <c r="E218" s="8"/>
      <c r="F218" s="8"/>
      <c r="G218" s="8"/>
      <c r="H218" s="8"/>
      <c r="I218" s="8"/>
      <c r="J218" s="8"/>
      <c r="K218" s="8"/>
      <c r="L218" s="8"/>
      <c r="M218" s="8"/>
      <c r="N218" s="8"/>
      <c r="O218" s="8"/>
      <c r="P218" s="8"/>
      <c r="Q218" s="8"/>
      <c r="R218" s="8"/>
      <c r="S218" s="8"/>
      <c r="T218" s="8"/>
      <c r="U218" s="8"/>
      <c r="V218" s="8"/>
      <c r="W218" s="8"/>
      <c r="X218" s="8"/>
      <c r="Y218" s="8"/>
      <c r="Z218" s="8"/>
    </row>
    <row r="219" spans="1:26" ht="12.6" customHeight="1" thickBot="1">
      <c r="A219" s="276"/>
      <c r="B219" s="277"/>
      <c r="C219" s="277"/>
      <c r="D219" s="277"/>
      <c r="E219" s="8"/>
      <c r="F219" s="8"/>
      <c r="G219" s="8"/>
      <c r="H219" s="8"/>
      <c r="I219" s="8"/>
      <c r="J219" s="8"/>
      <c r="K219" s="8"/>
      <c r="L219" s="8"/>
      <c r="M219" s="8"/>
      <c r="N219" s="8"/>
      <c r="O219" s="8"/>
      <c r="P219" s="8"/>
      <c r="Q219" s="8"/>
      <c r="R219" s="8"/>
      <c r="S219" s="8"/>
      <c r="T219" s="8"/>
      <c r="U219" s="8"/>
      <c r="V219" s="8"/>
      <c r="W219" s="8"/>
      <c r="X219" s="8"/>
      <c r="Y219" s="8"/>
      <c r="Z219" s="8"/>
    </row>
    <row r="220" spans="1:26" s="194" customFormat="1" ht="12.6" customHeight="1">
      <c r="A220" s="276"/>
      <c r="B220" s="281"/>
      <c r="C220" s="281"/>
      <c r="D220" s="281"/>
      <c r="E220" s="8"/>
      <c r="F220" s="8"/>
      <c r="G220" s="8"/>
      <c r="H220" s="8"/>
      <c r="I220" s="8"/>
      <c r="J220" s="8"/>
      <c r="K220" s="8"/>
      <c r="L220" s="8"/>
      <c r="M220" s="8"/>
      <c r="N220" s="8"/>
      <c r="O220" s="8"/>
      <c r="P220" s="8"/>
      <c r="Q220" s="8"/>
      <c r="R220" s="8"/>
      <c r="S220" s="8"/>
      <c r="T220" s="8"/>
      <c r="U220" s="8"/>
      <c r="V220" s="8"/>
      <c r="W220" s="8"/>
      <c r="X220" s="8"/>
      <c r="Y220" s="8"/>
      <c r="Z220" s="8"/>
    </row>
    <row r="221" spans="1:26" ht="15.75" customHeight="1">
      <c r="A221" s="9" t="s">
        <v>709</v>
      </c>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5.75" customHeight="1">
      <c r="A222" s="8" t="s">
        <v>710</v>
      </c>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5.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5.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5.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5.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5.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5.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5.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5.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5.75" customHeight="1">
      <c r="A231" s="9" t="s">
        <v>709</v>
      </c>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5.75" customHeight="1">
      <c r="A232" s="8" t="s">
        <v>711</v>
      </c>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5.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5.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5.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5.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5.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5.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5.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5.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5.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5.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5.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5.75" customHeight="1">
      <c r="A244" s="9" t="s">
        <v>712</v>
      </c>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5.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5.75" customHeight="1">
      <c r="A246" s="198" t="s">
        <v>713</v>
      </c>
      <c r="B246" s="197"/>
      <c r="C246" s="197"/>
      <c r="D246" s="197"/>
      <c r="E246" s="197"/>
      <c r="F246" s="8"/>
      <c r="G246" s="8"/>
      <c r="H246" s="8"/>
      <c r="I246" s="8"/>
      <c r="J246" s="8"/>
      <c r="K246" s="8"/>
      <c r="L246" s="8"/>
      <c r="M246" s="8"/>
      <c r="N246" s="8"/>
      <c r="O246" s="8"/>
      <c r="P246" s="8"/>
      <c r="Q246" s="8"/>
      <c r="R246" s="8"/>
      <c r="S246" s="8"/>
      <c r="T246" s="8"/>
      <c r="U246" s="8"/>
      <c r="V246" s="8"/>
      <c r="W246" s="8"/>
      <c r="X246" s="8"/>
      <c r="Y246" s="8"/>
      <c r="Z246" s="8"/>
    </row>
    <row r="247" spans="1:26" ht="15.75" customHeight="1">
      <c r="A247" s="197"/>
      <c r="B247" s="197"/>
      <c r="C247" s="197"/>
      <c r="D247" s="197"/>
      <c r="E247" s="197"/>
      <c r="F247" s="8"/>
      <c r="G247" s="8"/>
      <c r="H247" s="8"/>
      <c r="I247" s="8"/>
      <c r="J247" s="8"/>
      <c r="K247" s="8"/>
      <c r="L247" s="8"/>
      <c r="M247" s="8"/>
      <c r="N247" s="8"/>
      <c r="O247" s="8"/>
      <c r="P247" s="8"/>
      <c r="Q247" s="8"/>
      <c r="R247" s="8"/>
      <c r="S247" s="8"/>
      <c r="T247" s="8"/>
      <c r="U247" s="8"/>
      <c r="V247" s="8"/>
      <c r="W247" s="8"/>
      <c r="X247" s="8"/>
      <c r="Y247" s="8"/>
      <c r="Z247" s="8"/>
    </row>
    <row r="248" spans="1:26" ht="15.75" customHeight="1">
      <c r="A248" s="197"/>
      <c r="B248" s="197"/>
      <c r="C248" s="197"/>
      <c r="D248" s="197"/>
      <c r="E248" s="197"/>
      <c r="F248" s="8"/>
      <c r="G248" s="8"/>
      <c r="H248" s="8"/>
      <c r="I248" s="8"/>
      <c r="J248" s="8"/>
      <c r="K248" s="8"/>
      <c r="L248" s="8"/>
      <c r="M248" s="8"/>
      <c r="N248" s="8"/>
      <c r="O248" s="8"/>
      <c r="P248" s="8"/>
      <c r="Q248" s="8"/>
      <c r="R248" s="8"/>
      <c r="S248" s="8"/>
      <c r="T248" s="8"/>
      <c r="U248" s="8"/>
      <c r="V248" s="8"/>
      <c r="W248" s="8"/>
      <c r="X248" s="8"/>
      <c r="Y248" s="8"/>
      <c r="Z248" s="8"/>
    </row>
    <row r="249" spans="1:26" ht="187.5" customHeight="1">
      <c r="A249" s="8"/>
      <c r="B249" s="97"/>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5.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5.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5.75" customHeight="1">
      <c r="A252" s="199" t="s">
        <v>714</v>
      </c>
      <c r="B252" s="200"/>
      <c r="C252" s="200"/>
      <c r="D252" s="200"/>
      <c r="E252" s="201"/>
      <c r="F252" s="9"/>
      <c r="G252" s="9"/>
      <c r="H252" s="8"/>
      <c r="I252" s="8"/>
      <c r="J252" s="8"/>
      <c r="K252" s="8"/>
      <c r="L252" s="8"/>
      <c r="M252" s="8"/>
      <c r="N252" s="8"/>
      <c r="O252" s="8"/>
      <c r="P252" s="8"/>
      <c r="Q252" s="8"/>
      <c r="R252" s="8"/>
      <c r="S252" s="8"/>
      <c r="T252" s="8"/>
      <c r="U252" s="8"/>
      <c r="V252" s="8"/>
      <c r="W252" s="8"/>
      <c r="X252" s="8"/>
      <c r="Y252" s="8"/>
      <c r="Z252" s="8"/>
    </row>
    <row r="253" spans="1:26" ht="15.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5.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5.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5.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5.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5.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5.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5.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5.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5.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5.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5.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5.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5.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5.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5.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5.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5.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5.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5.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5.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5.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5.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5.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5.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5.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5.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5.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5.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5.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5.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5.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5.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5.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5.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5.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5.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5.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5.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5.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5.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5.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5.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5.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5.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5.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5.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5.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5.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5.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5.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5.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5.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5.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5.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5.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5.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5.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5.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5.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5.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5.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sheetData>
  <mergeCells count="68">
    <mergeCell ref="B217:D217"/>
    <mergeCell ref="B218:D218"/>
    <mergeCell ref="B219:D219"/>
    <mergeCell ref="B212:D212"/>
    <mergeCell ref="B213:D213"/>
    <mergeCell ref="B214:D214"/>
    <mergeCell ref="B215:D215"/>
    <mergeCell ref="B216:D216"/>
    <mergeCell ref="B206:D206"/>
    <mergeCell ref="B198:D198"/>
    <mergeCell ref="B199:D199"/>
    <mergeCell ref="B200:D200"/>
    <mergeCell ref="B211:D211"/>
    <mergeCell ref="B201:D201"/>
    <mergeCell ref="B202:D202"/>
    <mergeCell ref="B203:D203"/>
    <mergeCell ref="B204:D204"/>
    <mergeCell ref="B205:D205"/>
    <mergeCell ref="B171:D171"/>
    <mergeCell ref="B172:D172"/>
    <mergeCell ref="B166:D166"/>
    <mergeCell ref="B167:D167"/>
    <mergeCell ref="B168:D168"/>
    <mergeCell ref="B169:D169"/>
    <mergeCell ref="B170:D170"/>
    <mergeCell ref="A1:E1"/>
    <mergeCell ref="A2:E8"/>
    <mergeCell ref="A9:E28"/>
    <mergeCell ref="A31:E32"/>
    <mergeCell ref="A33:E34"/>
    <mergeCell ref="A35:E35"/>
    <mergeCell ref="A36:E36"/>
    <mergeCell ref="A37:E38"/>
    <mergeCell ref="A40:E40"/>
    <mergeCell ref="A49:B49"/>
    <mergeCell ref="A50:A54"/>
    <mergeCell ref="A55:A58"/>
    <mergeCell ref="A59:A61"/>
    <mergeCell ref="A65:E66"/>
    <mergeCell ref="A67:E67"/>
    <mergeCell ref="A68:E68"/>
    <mergeCell ref="A69:E70"/>
    <mergeCell ref="A71:E71"/>
    <mergeCell ref="A89:E90"/>
    <mergeCell ref="A91:E91"/>
    <mergeCell ref="A92:E93"/>
    <mergeCell ref="A94:E94"/>
    <mergeCell ref="A105:E106"/>
    <mergeCell ref="A107:E107"/>
    <mergeCell ref="A108:E108"/>
    <mergeCell ref="A111:E111"/>
    <mergeCell ref="A112:E112"/>
    <mergeCell ref="A113:E113"/>
    <mergeCell ref="A154:C154"/>
    <mergeCell ref="A156:C156"/>
    <mergeCell ref="B147:D147"/>
    <mergeCell ref="B148:D148"/>
    <mergeCell ref="B149:D149"/>
    <mergeCell ref="A246:E248"/>
    <mergeCell ref="A252:E252"/>
    <mergeCell ref="A114:E114"/>
    <mergeCell ref="A115:E115"/>
    <mergeCell ref="A119:C119"/>
    <mergeCell ref="A122:E123"/>
    <mergeCell ref="A125:E126"/>
    <mergeCell ref="A128:E130"/>
    <mergeCell ref="A152:C152"/>
    <mergeCell ref="B165:D165"/>
  </mergeCells>
  <dataValidations count="2">
    <dataValidation type="list" allowBlank="1" showErrorMessage="1" sqref="B48" xr:uid="{00000000-0002-0000-0800-000001000000}">
      <formula1>$G$45:$G$47</formula1>
    </dataValidation>
    <dataValidation type="list" allowBlank="1" showErrorMessage="1" sqref="D178:D179" xr:uid="{00000000-0002-0000-0800-000002000000}">
      <formula1>$F$177:$F$179</formula1>
    </dataValidation>
  </dataValidations>
  <pageMargins left="0.7" right="0.7" top="0.75" bottom="0.75" header="0" footer="0"/>
  <pageSetup orientation="landscape"/>
  <headerFooter>
    <oddHeader>&amp;C</oddHeader>
    <oddFooter>&amp;C</oddFooter>
  </headerFooter>
  <extLst>
    <ext xmlns:x14="http://schemas.microsoft.com/office/spreadsheetml/2009/9/main" uri="{CCE6A557-97BC-4b89-ADB6-D9C93CAAB3DF}">
      <x14:dataValidations xmlns:xm="http://schemas.microsoft.com/office/excel/2006/main" count="3">
        <x14:dataValidation type="list" allowBlank="1" showErrorMessage="1" xr:uid="{00000000-0002-0000-0800-000000000000}">
          <x14:formula1>
            <xm:f>validations!$A$1:$A$2</xm:f>
          </x14:formula1>
          <xm:sqref>D177</xm:sqref>
        </x14:dataValidation>
        <x14:dataValidation type="list" allowBlank="1" showErrorMessage="1" xr:uid="{00000000-0002-0000-0800-000003000000}">
          <x14:formula1>
            <xm:f>validations!$S$1:$S$2</xm:f>
          </x14:formula1>
          <xm:sqref>B43</xm:sqref>
        </x14:dataValidation>
        <x14:dataValidation type="list" allowBlank="1" showErrorMessage="1" xr:uid="{00000000-0002-0000-0800-000004000000}">
          <x14:formula1>
            <xm:f>validations!$T$1:$T$3</xm:f>
          </x14:formula1>
          <xm:sqref>B47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Suzanne Smith</dc:creator>
  <cp:lastModifiedBy>babate</cp:lastModifiedBy>
  <dcterms:created xsi:type="dcterms:W3CDTF">2023-08-17T17:23:40Z</dcterms:created>
  <dcterms:modified xsi:type="dcterms:W3CDTF">2025-01-09T17:36:04Z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