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latech365.sharepoint.com/sites/OOIERP/Shared Documents/IERP (K)/Common Data Set/2025-2026/ADA Compliant for Webpage/"/>
    </mc:Choice>
  </mc:AlternateContent>
  <xr:revisionPtr revIDLastSave="22" documentId="8_{6E18AD88-323D-4A99-A8EF-AAD83A693A53}" xr6:coauthVersionLast="47" xr6:coauthVersionMax="47" xr10:uidLastSave="{29A76C49-775E-49AE-94C7-75B5BE52F097}"/>
  <workbookProtection workbookAlgorithmName="SHA-512" workbookHashValue="66nddZDaPVkO/CDyRlVInCY2w4SgvM6q+WJsSosG5UJA3sZ0pp4nKiNNOxuSQuBkPMS03/CDtndAP5v5ghKbYw==" workbookSaltValue="dVL4/6FV4WjD8TGzYmVo8w==" workbookSpinCount="100000" lockStructure="1"/>
  <bookViews>
    <workbookView xWindow="-120" yWindow="-120" windowWidth="29040" windowHeight="15720" xr2:uid="{00000000-000D-0000-FFFF-FFFF00000000}"/>
  </bookViews>
  <sheets>
    <sheet name="Welcome" sheetId="1" r:id="rId1"/>
    <sheet name="CDS-A" sheetId="2" r:id="rId2"/>
    <sheet name="CDS-B" sheetId="3" r:id="rId3"/>
    <sheet name="CDS-C" sheetId="4" r:id="rId4"/>
    <sheet name="CDS-D" sheetId="5" r:id="rId5"/>
    <sheet name="CDS-E" sheetId="6" r:id="rId6"/>
    <sheet name="CDS-F" sheetId="7" r:id="rId7"/>
    <sheet name="CDS-G" sheetId="8" r:id="rId8"/>
    <sheet name="CDS-H" sheetId="9" r:id="rId9"/>
    <sheet name="CDS-I" sheetId="10" r:id="rId10"/>
    <sheet name="CDS-J" sheetId="11" r:id="rId11"/>
    <sheet name="Answer Sheet" sheetId="12" r:id="rId12"/>
    <sheet name="CDS Definitions" sheetId="13" r:id="rId13"/>
  </sheets>
  <definedNames>
    <definedName name="_xlnm._FilterDatabase" localSheetId="11" hidden="1">'Answer Sheet'!$A$1:$O$1106</definedName>
    <definedName name="_xlnm._FilterDatabase" localSheetId="1" hidden="1">'CDS-A'!$AA$1:$AL$77</definedName>
    <definedName name="_xlnm._FilterDatabase" localSheetId="2" hidden="1">'CDS-B'!$AA$1:$AL$222</definedName>
    <definedName name="_xlnm._FilterDatabase" localSheetId="3" hidden="1">'CDS-C'!$AA$1:$AL$286</definedName>
    <definedName name="_xlnm._FilterDatabase" localSheetId="4" hidden="1">'CDS-D'!$AA$1:$AL$89</definedName>
    <definedName name="_xlnm._FilterDatabase" localSheetId="5" hidden="1">'CDS-E'!$AA$1:$AL$34</definedName>
    <definedName name="_xlnm._FilterDatabase" localSheetId="6" hidden="1">'CDS-F'!$AA$1:$AL$57</definedName>
    <definedName name="_xlnm._FilterDatabase" localSheetId="7" hidden="1">'CDS-G'!$AA$1:$AL$48</definedName>
    <definedName name="_xlnm._FilterDatabase" localSheetId="8" hidden="1">'CDS-H'!$AA$1:$AL$166</definedName>
    <definedName name="_xlnm._FilterDatabase" localSheetId="9" hidden="1">'CDS-I'!$AA$1:$AL$50</definedName>
    <definedName name="_xlnm._FilterDatabase" localSheetId="10" hidden="1">'CDS-J'!$AA$1:$AL$121</definedName>
    <definedName name="_Hlk22631867" localSheetId="12">'CDS Definitions'!$A$103</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90" i="12" l="1"/>
  <c r="F1087" i="12"/>
  <c r="F1086" i="12"/>
  <c r="F1076" i="12"/>
  <c r="F1074" i="12"/>
  <c r="F1073" i="12"/>
  <c r="F1072" i="12"/>
  <c r="F1070" i="12"/>
  <c r="F1068" i="12"/>
  <c r="F1067" i="12"/>
  <c r="F1050" i="12"/>
  <c r="F1047" i="12"/>
  <c r="F1046" i="12"/>
  <c r="F1035" i="12"/>
  <c r="F1034" i="12"/>
  <c r="F1033" i="12"/>
  <c r="F1032" i="12"/>
  <c r="F1031" i="12"/>
  <c r="F1030" i="12"/>
  <c r="F1029" i="12"/>
  <c r="F1028" i="12"/>
  <c r="F1027" i="12"/>
  <c r="F1014" i="12"/>
  <c r="F1011" i="12"/>
  <c r="F1010" i="12"/>
  <c r="F1008" i="12"/>
  <c r="F1007" i="12"/>
  <c r="F995" i="12"/>
  <c r="F994" i="12"/>
  <c r="F991" i="12"/>
  <c r="F990" i="12"/>
  <c r="F989" i="12"/>
  <c r="F988" i="12"/>
  <c r="F987" i="12"/>
  <c r="F949" i="12"/>
  <c r="F948" i="12"/>
  <c r="F946" i="12"/>
  <c r="F929" i="12"/>
  <c r="F911" i="12"/>
  <c r="F910" i="12"/>
  <c r="F909" i="12"/>
  <c r="F908" i="12"/>
  <c r="F906" i="12"/>
  <c r="F889" i="12"/>
  <c r="F888" i="12"/>
  <c r="F886" i="12"/>
  <c r="F871" i="12"/>
  <c r="F870" i="12"/>
  <c r="F869" i="12"/>
  <c r="F868" i="12"/>
  <c r="F866" i="12"/>
  <c r="F849" i="12"/>
  <c r="F848" i="12"/>
  <c r="F846" i="12"/>
  <c r="F831" i="12"/>
  <c r="F830" i="12"/>
  <c r="F829" i="12"/>
  <c r="F828" i="12"/>
  <c r="F826" i="12"/>
  <c r="F824" i="12"/>
  <c r="F810" i="12"/>
  <c r="F809" i="12"/>
  <c r="F807" i="12"/>
  <c r="F806" i="12"/>
  <c r="F795" i="12"/>
  <c r="F794" i="12"/>
  <c r="F792" i="12"/>
  <c r="F791" i="12"/>
  <c r="F790" i="12"/>
  <c r="F789" i="12"/>
  <c r="F787" i="12"/>
  <c r="F786" i="12"/>
  <c r="F773" i="12"/>
  <c r="F772" i="12"/>
  <c r="F771" i="12"/>
  <c r="F770" i="12"/>
  <c r="F769" i="12"/>
  <c r="F767" i="12"/>
  <c r="F766" i="12"/>
  <c r="F755" i="12"/>
  <c r="F754" i="12"/>
  <c r="F753" i="12"/>
  <c r="F752" i="12"/>
  <c r="F751" i="12"/>
  <c r="F750" i="12"/>
  <c r="F747" i="12"/>
  <c r="F746" i="12"/>
  <c r="F735" i="12"/>
  <c r="F734" i="12"/>
  <c r="F733" i="12"/>
  <c r="F732" i="12"/>
  <c r="F731" i="12"/>
  <c r="F730" i="12"/>
  <c r="F729" i="12"/>
  <c r="F728" i="12"/>
  <c r="F727" i="12"/>
  <c r="F726" i="12"/>
  <c r="F715" i="12"/>
  <c r="F714" i="12"/>
  <c r="F713" i="12"/>
  <c r="F710" i="12"/>
  <c r="F707" i="12"/>
  <c r="F706" i="12"/>
  <c r="F703" i="12"/>
  <c r="F695" i="12"/>
  <c r="F694" i="12"/>
  <c r="F692" i="12"/>
  <c r="F691" i="12"/>
  <c r="F690" i="12"/>
  <c r="F689" i="12"/>
  <c r="F688" i="12"/>
  <c r="F687" i="12"/>
  <c r="F686" i="12"/>
  <c r="F683" i="12"/>
  <c r="F670" i="12"/>
  <c r="F669" i="12"/>
  <c r="F668" i="12"/>
  <c r="F667" i="12"/>
  <c r="F666" i="12"/>
  <c r="F663" i="12"/>
  <c r="F655" i="12"/>
  <c r="F654" i="12"/>
  <c r="F653" i="12"/>
  <c r="F652" i="12"/>
  <c r="F651" i="12"/>
  <c r="F650" i="12"/>
  <c r="F649" i="12"/>
  <c r="F647" i="12"/>
  <c r="F646" i="12"/>
  <c r="F643" i="12"/>
  <c r="F633" i="12"/>
  <c r="F632" i="12"/>
  <c r="F631" i="12"/>
  <c r="F630" i="12"/>
  <c r="F627" i="12"/>
  <c r="F626" i="12"/>
  <c r="F623" i="12"/>
  <c r="F615" i="12"/>
  <c r="F614" i="12"/>
  <c r="F613" i="12"/>
  <c r="F610" i="12"/>
  <c r="F607" i="12"/>
  <c r="F606" i="12"/>
  <c r="F603" i="12"/>
  <c r="F595" i="12"/>
  <c r="F594" i="12"/>
  <c r="F592" i="12"/>
  <c r="F591" i="12"/>
  <c r="F590" i="12"/>
  <c r="F589" i="12"/>
  <c r="F588" i="12"/>
  <c r="F587" i="12"/>
  <c r="F586" i="12"/>
  <c r="F583" i="12"/>
  <c r="F570" i="12"/>
  <c r="F569" i="12"/>
  <c r="F568" i="12"/>
  <c r="F567" i="12"/>
  <c r="F566" i="12"/>
  <c r="F563" i="12"/>
  <c r="F557" i="12"/>
  <c r="F555" i="12"/>
  <c r="F554" i="12"/>
  <c r="F553" i="12"/>
  <c r="F551" i="12"/>
  <c r="F550" i="12"/>
  <c r="F549" i="12"/>
  <c r="F547" i="12"/>
  <c r="F266" i="12"/>
  <c r="F264" i="12"/>
  <c r="F263" i="12"/>
  <c r="F260" i="12"/>
  <c r="F249" i="12"/>
  <c r="F248" i="12"/>
  <c r="F247" i="12"/>
  <c r="F243" i="12"/>
  <c r="F236" i="12"/>
  <c r="F235" i="12"/>
  <c r="F204" i="12"/>
  <c r="F203" i="12"/>
  <c r="F200" i="12"/>
  <c r="F194" i="12"/>
  <c r="F186" i="12"/>
  <c r="F184" i="12"/>
  <c r="F180" i="12"/>
  <c r="F177" i="12"/>
  <c r="F176" i="12"/>
  <c r="F168" i="12"/>
  <c r="F167" i="12"/>
  <c r="F166" i="12"/>
  <c r="F149" i="12"/>
  <c r="F148" i="12"/>
  <c r="F147" i="12"/>
  <c r="F144" i="12"/>
  <c r="F134" i="12"/>
  <c r="F132" i="12"/>
  <c r="F131" i="12"/>
  <c r="F115" i="12"/>
  <c r="F109" i="12"/>
  <c r="F108" i="12"/>
  <c r="F97" i="12"/>
  <c r="F96" i="12"/>
  <c r="F80" i="12"/>
  <c r="F73" i="12"/>
  <c r="F71" i="12"/>
  <c r="F67" i="12"/>
  <c r="F63" i="12"/>
  <c r="F57" i="12"/>
  <c r="F54" i="12"/>
  <c r="F51" i="12"/>
  <c r="F50" i="12"/>
  <c r="F48" i="12"/>
  <c r="F47" i="12"/>
  <c r="F34" i="12"/>
  <c r="F31" i="12"/>
  <c r="F30" i="12"/>
  <c r="F28" i="12"/>
  <c r="F27" i="12"/>
  <c r="F26" i="12"/>
  <c r="F24" i="12"/>
  <c r="F23" i="12"/>
  <c r="F20" i="12"/>
  <c r="F17" i="12"/>
  <c r="F14" i="12"/>
  <c r="F11" i="12"/>
  <c r="F10" i="12"/>
  <c r="F8" i="12"/>
  <c r="F7" i="12"/>
  <c r="F6" i="12"/>
  <c r="F3" i="12"/>
  <c r="AC120" i="11"/>
  <c r="F1105" i="12" s="1"/>
  <c r="AC119" i="11"/>
  <c r="F1104" i="12" s="1"/>
  <c r="AC118" i="11"/>
  <c r="F1103" i="12" s="1"/>
  <c r="AC117" i="11"/>
  <c r="F1102" i="12" s="1"/>
  <c r="AC116" i="11"/>
  <c r="F1101" i="12" s="1"/>
  <c r="AC115" i="11"/>
  <c r="F1100" i="12" s="1"/>
  <c r="AC114" i="11"/>
  <c r="F1099" i="12" s="1"/>
  <c r="AC113" i="11"/>
  <c r="F1098" i="12" s="1"/>
  <c r="AC112" i="11"/>
  <c r="F1097" i="12" s="1"/>
  <c r="AC111" i="11"/>
  <c r="F1096" i="12" s="1"/>
  <c r="AC110" i="11"/>
  <c r="F1095" i="12" s="1"/>
  <c r="AC109" i="11"/>
  <c r="F1094" i="12" s="1"/>
  <c r="AC108" i="11"/>
  <c r="F1093" i="12" s="1"/>
  <c r="AC107" i="11"/>
  <c r="F1092" i="12" s="1"/>
  <c r="AC106" i="11"/>
  <c r="F1091" i="12" s="1"/>
  <c r="AC105" i="11"/>
  <c r="AC104" i="11"/>
  <c r="F1089" i="12" s="1"/>
  <c r="AC103" i="11"/>
  <c r="F1088" i="12" s="1"/>
  <c r="AC102" i="11"/>
  <c r="AC101" i="11"/>
  <c r="AC100" i="11"/>
  <c r="F1085" i="12" s="1"/>
  <c r="AC99" i="11"/>
  <c r="F1084" i="12" s="1"/>
  <c r="AC98" i="11"/>
  <c r="F1083" i="12" s="1"/>
  <c r="AC97" i="11"/>
  <c r="F1082" i="12" s="1"/>
  <c r="AC96" i="11"/>
  <c r="F1081" i="12" s="1"/>
  <c r="AC95" i="11"/>
  <c r="F1080" i="12" s="1"/>
  <c r="AC94" i="11"/>
  <c r="F1079" i="12" s="1"/>
  <c r="AC93" i="11"/>
  <c r="F1078" i="12" s="1"/>
  <c r="AC92" i="11"/>
  <c r="F1077" i="12" s="1"/>
  <c r="AC91" i="11"/>
  <c r="AC90" i="11"/>
  <c r="F1075" i="12" s="1"/>
  <c r="AC89" i="11"/>
  <c r="AC88" i="11"/>
  <c r="AC87" i="11"/>
  <c r="AC86" i="11"/>
  <c r="F1071" i="12" s="1"/>
  <c r="AC85" i="11"/>
  <c r="AC84" i="11"/>
  <c r="F1069" i="12" s="1"/>
  <c r="AC83" i="11"/>
  <c r="AC82" i="11"/>
  <c r="AC80" i="11"/>
  <c r="F1065" i="12" s="1"/>
  <c r="AC79" i="11"/>
  <c r="F1064" i="12" s="1"/>
  <c r="AC78" i="11"/>
  <c r="F1063" i="12" s="1"/>
  <c r="AC77" i="11"/>
  <c r="F1062" i="12" s="1"/>
  <c r="AC76" i="11"/>
  <c r="F1061" i="12" s="1"/>
  <c r="AC75" i="11"/>
  <c r="F1060" i="12" s="1"/>
  <c r="AC74" i="11"/>
  <c r="F1059" i="12" s="1"/>
  <c r="AC73" i="11"/>
  <c r="F1058" i="12" s="1"/>
  <c r="AC72" i="11"/>
  <c r="F1057" i="12" s="1"/>
  <c r="AC71" i="11"/>
  <c r="F1056" i="12" s="1"/>
  <c r="AC70" i="11"/>
  <c r="F1055" i="12" s="1"/>
  <c r="AC69" i="11"/>
  <c r="F1054" i="12" s="1"/>
  <c r="AC68" i="11"/>
  <c r="F1053" i="12" s="1"/>
  <c r="AC67" i="11"/>
  <c r="F1052" i="12" s="1"/>
  <c r="AC66" i="11"/>
  <c r="F1051" i="12" s="1"/>
  <c r="AC65" i="11"/>
  <c r="AC64" i="11"/>
  <c r="F1049" i="12" s="1"/>
  <c r="AC63" i="11"/>
  <c r="F1048" i="12" s="1"/>
  <c r="AC62" i="11"/>
  <c r="AC61" i="11"/>
  <c r="AC60" i="11"/>
  <c r="F1045" i="12" s="1"/>
  <c r="AC59" i="11"/>
  <c r="F1044" i="12" s="1"/>
  <c r="AC58" i="11"/>
  <c r="F1043" i="12" s="1"/>
  <c r="AC57" i="11"/>
  <c r="F1042" i="12" s="1"/>
  <c r="AC56" i="11"/>
  <c r="F1041" i="12" s="1"/>
  <c r="AC55" i="11"/>
  <c r="F1040" i="12" s="1"/>
  <c r="AC54" i="11"/>
  <c r="F1039" i="12" s="1"/>
  <c r="AC53" i="11"/>
  <c r="F1038" i="12" s="1"/>
  <c r="AC52" i="11"/>
  <c r="F1037" i="12" s="1"/>
  <c r="AC51" i="11"/>
  <c r="F1036" i="12" s="1"/>
  <c r="AC50" i="11"/>
  <c r="AC49" i="11"/>
  <c r="AC48" i="11"/>
  <c r="AC47" i="11"/>
  <c r="AC46" i="11"/>
  <c r="AC45" i="11"/>
  <c r="E45" i="11"/>
  <c r="AC121" i="11" s="1"/>
  <c r="F1106" i="12" s="1"/>
  <c r="D45" i="11"/>
  <c r="AC81" i="11" s="1"/>
  <c r="F1066" i="12" s="1"/>
  <c r="C45" i="11"/>
  <c r="AC44" i="11"/>
  <c r="AC43" i="11"/>
  <c r="AC42" i="11"/>
  <c r="AC41" i="11"/>
  <c r="F1026" i="12" s="1"/>
  <c r="AC40" i="11"/>
  <c r="F1025" i="12" s="1"/>
  <c r="AC39" i="11"/>
  <c r="F1024" i="12" s="1"/>
  <c r="AC38" i="11"/>
  <c r="F1023" i="12" s="1"/>
  <c r="AC37" i="11"/>
  <c r="F1022" i="12" s="1"/>
  <c r="AC36" i="11"/>
  <c r="F1021" i="12" s="1"/>
  <c r="AC35" i="11"/>
  <c r="F1020" i="12" s="1"/>
  <c r="AC34" i="11"/>
  <c r="F1019" i="12" s="1"/>
  <c r="AC33" i="11"/>
  <c r="F1018" i="12" s="1"/>
  <c r="AC32" i="11"/>
  <c r="F1017" i="12" s="1"/>
  <c r="AC31" i="11"/>
  <c r="F1016" i="12" s="1"/>
  <c r="AC30" i="11"/>
  <c r="F1015" i="12" s="1"/>
  <c r="AC29" i="11"/>
  <c r="AC28" i="11"/>
  <c r="F1013" i="12" s="1"/>
  <c r="AC27" i="11"/>
  <c r="F1012" i="12" s="1"/>
  <c r="AC26" i="11"/>
  <c r="AC25" i="11"/>
  <c r="AC24" i="11"/>
  <c r="F1009" i="12" s="1"/>
  <c r="AC23" i="11"/>
  <c r="AC22" i="11"/>
  <c r="AC21" i="11"/>
  <c r="F1006" i="12" s="1"/>
  <c r="AC20" i="11"/>
  <c r="F1005" i="12" s="1"/>
  <c r="AC19" i="11"/>
  <c r="F1004" i="12" s="1"/>
  <c r="AC18" i="11"/>
  <c r="F1003" i="12" s="1"/>
  <c r="AC17" i="11"/>
  <c r="F1002" i="12" s="1"/>
  <c r="AC16" i="11"/>
  <c r="F1001" i="12" s="1"/>
  <c r="AC15" i="11"/>
  <c r="F1000" i="12" s="1"/>
  <c r="AC14" i="11"/>
  <c r="F999" i="12" s="1"/>
  <c r="AC13" i="11"/>
  <c r="F998" i="12" s="1"/>
  <c r="AC12" i="11"/>
  <c r="F997" i="12" s="1"/>
  <c r="AC11" i="11"/>
  <c r="F996" i="12" s="1"/>
  <c r="AC10" i="11"/>
  <c r="AC9" i="11"/>
  <c r="AC8" i="11"/>
  <c r="F993" i="12" s="1"/>
  <c r="AC7" i="11"/>
  <c r="F992" i="12" s="1"/>
  <c r="AC6" i="11"/>
  <c r="AC5" i="11"/>
  <c r="AC4" i="11"/>
  <c r="AC3" i="11"/>
  <c r="AC2" i="11"/>
  <c r="J52" i="10"/>
  <c r="AB50" i="10" s="1"/>
  <c r="F986" i="12" s="1"/>
  <c r="AB49" i="10"/>
  <c r="F985" i="12" s="1"/>
  <c r="J49" i="10"/>
  <c r="AC42" i="10" s="1"/>
  <c r="F978" i="12" s="1"/>
  <c r="AB48" i="10"/>
  <c r="F984" i="12" s="1"/>
  <c r="AC47" i="10"/>
  <c r="F983" i="12" s="1"/>
  <c r="AC46" i="10"/>
  <c r="F982" i="12" s="1"/>
  <c r="AC45" i="10"/>
  <c r="F981" i="12" s="1"/>
  <c r="AC44" i="10"/>
  <c r="F980" i="12" s="1"/>
  <c r="AC43" i="10"/>
  <c r="F979" i="12" s="1"/>
  <c r="AC41" i="10"/>
  <c r="F977" i="12" s="1"/>
  <c r="AC40" i="10"/>
  <c r="F976" i="12" s="1"/>
  <c r="AC39" i="10"/>
  <c r="F975" i="12" s="1"/>
  <c r="AC38" i="10"/>
  <c r="F974" i="12" s="1"/>
  <c r="Y37" i="10"/>
  <c r="F973" i="12" s="1"/>
  <c r="Y36" i="10"/>
  <c r="F972" i="12" s="1"/>
  <c r="AC35" i="10"/>
  <c r="F971" i="12" s="1"/>
  <c r="AC34" i="10"/>
  <c r="F970" i="12" s="1"/>
  <c r="AC33" i="10"/>
  <c r="F969" i="12" s="1"/>
  <c r="AC32" i="10"/>
  <c r="F968" i="12" s="1"/>
  <c r="F30" i="10"/>
  <c r="AC31" i="10" s="1"/>
  <c r="F967" i="12" s="1"/>
  <c r="F29" i="10"/>
  <c r="X30" i="10" s="1"/>
  <c r="F966" i="12" s="1"/>
  <c r="F28" i="10"/>
  <c r="X29" i="10" s="1"/>
  <c r="F965" i="12" s="1"/>
  <c r="F27" i="10"/>
  <c r="X28" i="10" s="1"/>
  <c r="F964" i="12" s="1"/>
  <c r="F26" i="10"/>
  <c r="X27" i="10" s="1"/>
  <c r="F963" i="12" s="1"/>
  <c r="F25" i="10"/>
  <c r="X26" i="10" s="1"/>
  <c r="F962" i="12" s="1"/>
  <c r="F24" i="10"/>
  <c r="X25" i="10" s="1"/>
  <c r="F961" i="12" s="1"/>
  <c r="F23" i="10"/>
  <c r="X24" i="10" s="1"/>
  <c r="F960" i="12" s="1"/>
  <c r="F22" i="10"/>
  <c r="X23" i="10" s="1"/>
  <c r="F959" i="12" s="1"/>
  <c r="X21" i="10"/>
  <c r="F957" i="12" s="1"/>
  <c r="F21" i="10"/>
  <c r="X22" i="10" s="1"/>
  <c r="F958" i="12" s="1"/>
  <c r="X20" i="10"/>
  <c r="F956" i="12" s="1"/>
  <c r="AC19" i="10"/>
  <c r="F955" i="12" s="1"/>
  <c r="AB18" i="10"/>
  <c r="F954" i="12" s="1"/>
  <c r="AB17" i="10"/>
  <c r="F953" i="12" s="1"/>
  <c r="AB16" i="10"/>
  <c r="F952" i="12" s="1"/>
  <c r="AB15" i="10"/>
  <c r="F951" i="12" s="1"/>
  <c r="AB14" i="10"/>
  <c r="F950" i="12" s="1"/>
  <c r="W13" i="10"/>
  <c r="V12" i="10"/>
  <c r="V11" i="10"/>
  <c r="F947" i="12" s="1"/>
  <c r="V10" i="10"/>
  <c r="V9" i="10"/>
  <c r="F945" i="12" s="1"/>
  <c r="V8" i="10"/>
  <c r="F944" i="12" s="1"/>
  <c r="V7" i="10"/>
  <c r="F943" i="12" s="1"/>
  <c r="V6" i="10"/>
  <c r="F942" i="12" s="1"/>
  <c r="V5" i="10"/>
  <c r="F941" i="12" s="1"/>
  <c r="AC4" i="10"/>
  <c r="F940" i="12" s="1"/>
  <c r="AC3" i="10"/>
  <c r="F939" i="12" s="1"/>
  <c r="AC2" i="10"/>
  <c r="F938" i="12" s="1"/>
  <c r="AC166" i="9"/>
  <c r="F937" i="12" s="1"/>
  <c r="AC165" i="9"/>
  <c r="F936" i="12" s="1"/>
  <c r="AC164" i="9"/>
  <c r="F935" i="12" s="1"/>
  <c r="AC163" i="9"/>
  <c r="F934" i="12" s="1"/>
  <c r="AC162" i="9"/>
  <c r="F933" i="12" s="1"/>
  <c r="AC161" i="9"/>
  <c r="F932" i="12" s="1"/>
  <c r="AC160" i="9"/>
  <c r="F931" i="12" s="1"/>
  <c r="AC159" i="9"/>
  <c r="F930" i="12" s="1"/>
  <c r="AC158" i="9"/>
  <c r="AC157" i="9"/>
  <c r="F928" i="12" s="1"/>
  <c r="AC156" i="9"/>
  <c r="F927" i="12" s="1"/>
  <c r="AC155" i="9"/>
  <c r="F926" i="12" s="1"/>
  <c r="AC154" i="9"/>
  <c r="F925" i="12" s="1"/>
  <c r="AC153" i="9"/>
  <c r="F924" i="12" s="1"/>
  <c r="AC152" i="9"/>
  <c r="F923" i="12" s="1"/>
  <c r="AC151" i="9"/>
  <c r="F922" i="12" s="1"/>
  <c r="AC150" i="9"/>
  <c r="F921" i="12" s="1"/>
  <c r="AC149" i="9"/>
  <c r="F920" i="12" s="1"/>
  <c r="AC148" i="9"/>
  <c r="F919" i="12" s="1"/>
  <c r="AC147" i="9"/>
  <c r="F918" i="12" s="1"/>
  <c r="AC146" i="9"/>
  <c r="F917" i="12" s="1"/>
  <c r="AC145" i="9"/>
  <c r="F916" i="12" s="1"/>
  <c r="AC144" i="9"/>
  <c r="F915" i="12" s="1"/>
  <c r="AC143" i="9"/>
  <c r="F914" i="12" s="1"/>
  <c r="AC142" i="9"/>
  <c r="F913" i="12" s="1"/>
  <c r="AC141" i="9"/>
  <c r="F912" i="12" s="1"/>
  <c r="AC140" i="9"/>
  <c r="AC139" i="9"/>
  <c r="AC138" i="9"/>
  <c r="AC137" i="9"/>
  <c r="AC136" i="9"/>
  <c r="F907" i="12" s="1"/>
  <c r="AC135" i="9"/>
  <c r="AC134" i="9"/>
  <c r="F905" i="12" s="1"/>
  <c r="AC133" i="9"/>
  <c r="F904" i="12" s="1"/>
  <c r="AC132" i="9"/>
  <c r="F903" i="12" s="1"/>
  <c r="AC131" i="9"/>
  <c r="F902" i="12" s="1"/>
  <c r="AC130" i="9"/>
  <c r="F901" i="12" s="1"/>
  <c r="AC129" i="9"/>
  <c r="F900" i="12" s="1"/>
  <c r="AC128" i="9"/>
  <c r="F899" i="12" s="1"/>
  <c r="AC127" i="9"/>
  <c r="F898" i="12" s="1"/>
  <c r="AC126" i="9"/>
  <c r="F897" i="12" s="1"/>
  <c r="AC125" i="9"/>
  <c r="F896" i="12" s="1"/>
  <c r="AC124" i="9"/>
  <c r="F895" i="12" s="1"/>
  <c r="AC123" i="9"/>
  <c r="F894" i="12" s="1"/>
  <c r="AC122" i="9"/>
  <c r="F893" i="12" s="1"/>
  <c r="AC121" i="9"/>
  <c r="F892" i="12" s="1"/>
  <c r="AC120" i="9"/>
  <c r="F891" i="12" s="1"/>
  <c r="AC119" i="9"/>
  <c r="F890" i="12" s="1"/>
  <c r="AC118" i="9"/>
  <c r="AC117" i="9"/>
  <c r="AC116" i="9"/>
  <c r="F887" i="12" s="1"/>
  <c r="AC115" i="9"/>
  <c r="AC114" i="9"/>
  <c r="F885" i="12" s="1"/>
  <c r="AC113" i="9"/>
  <c r="F884" i="12" s="1"/>
  <c r="AC112" i="9"/>
  <c r="F883" i="12" s="1"/>
  <c r="AC111" i="9"/>
  <c r="F882" i="12" s="1"/>
  <c r="AC110" i="9"/>
  <c r="F881" i="12" s="1"/>
  <c r="AC109" i="9"/>
  <c r="F880" i="12" s="1"/>
  <c r="AC108" i="9"/>
  <c r="F879" i="12" s="1"/>
  <c r="AC107" i="9"/>
  <c r="F878" i="12" s="1"/>
  <c r="AC106" i="9"/>
  <c r="F877" i="12" s="1"/>
  <c r="AC105" i="9"/>
  <c r="F876" i="12" s="1"/>
  <c r="AC104" i="9"/>
  <c r="F875" i="12" s="1"/>
  <c r="AC103" i="9"/>
  <c r="F874" i="12" s="1"/>
  <c r="AC102" i="9"/>
  <c r="F873" i="12" s="1"/>
  <c r="AC101" i="9"/>
  <c r="F872" i="12" s="1"/>
  <c r="AC100" i="9"/>
  <c r="AC99" i="9"/>
  <c r="AC98" i="9"/>
  <c r="AC97" i="9"/>
  <c r="AC96" i="9"/>
  <c r="F867" i="12" s="1"/>
  <c r="AC95" i="9"/>
  <c r="AC94" i="9"/>
  <c r="F865" i="12" s="1"/>
  <c r="AC93" i="9"/>
  <c r="F864" i="12" s="1"/>
  <c r="AC92" i="9"/>
  <c r="F863" i="12" s="1"/>
  <c r="AC91" i="9"/>
  <c r="F862" i="12" s="1"/>
  <c r="AC90" i="9"/>
  <c r="F861" i="12" s="1"/>
  <c r="AC89" i="9"/>
  <c r="F860" i="12" s="1"/>
  <c r="AC88" i="9"/>
  <c r="F859" i="12" s="1"/>
  <c r="AC87" i="9"/>
  <c r="F858" i="12" s="1"/>
  <c r="AC86" i="9"/>
  <c r="F857" i="12" s="1"/>
  <c r="AC85" i="9"/>
  <c r="F856" i="12" s="1"/>
  <c r="AC84" i="9"/>
  <c r="F855" i="12" s="1"/>
  <c r="AC83" i="9"/>
  <c r="F854" i="12" s="1"/>
  <c r="AC82" i="9"/>
  <c r="F853" i="12" s="1"/>
  <c r="AC81" i="9"/>
  <c r="F852" i="12" s="1"/>
  <c r="AC80" i="9"/>
  <c r="F851" i="12" s="1"/>
  <c r="AC79" i="9"/>
  <c r="F850" i="12" s="1"/>
  <c r="AC78" i="9"/>
  <c r="AC77" i="9"/>
  <c r="AC76" i="9"/>
  <c r="F847" i="12" s="1"/>
  <c r="AC75" i="9"/>
  <c r="AC74" i="9"/>
  <c r="F845" i="12" s="1"/>
  <c r="AC73" i="9"/>
  <c r="F844" i="12" s="1"/>
  <c r="AC72" i="9"/>
  <c r="F843" i="12" s="1"/>
  <c r="AC71" i="9"/>
  <c r="F842" i="12" s="1"/>
  <c r="AC70" i="9"/>
  <c r="F841" i="12" s="1"/>
  <c r="AC69" i="9"/>
  <c r="F840" i="12" s="1"/>
  <c r="AC68" i="9"/>
  <c r="F839" i="12" s="1"/>
  <c r="AC67" i="9"/>
  <c r="F838" i="12" s="1"/>
  <c r="AC66" i="9"/>
  <c r="F837" i="12" s="1"/>
  <c r="AC65" i="9"/>
  <c r="F836" i="12" s="1"/>
  <c r="AC64" i="9"/>
  <c r="F835" i="12" s="1"/>
  <c r="AC63" i="9"/>
  <c r="F834" i="12" s="1"/>
  <c r="AC62" i="9"/>
  <c r="F833" i="12" s="1"/>
  <c r="AC61" i="9"/>
  <c r="F832" i="12" s="1"/>
  <c r="AC60" i="9"/>
  <c r="AC59" i="9"/>
  <c r="AC58" i="9"/>
  <c r="AC57" i="9"/>
  <c r="AC56" i="9"/>
  <c r="F827" i="12" s="1"/>
  <c r="AC55" i="9"/>
  <c r="F55" i="9"/>
  <c r="E55" i="9"/>
  <c r="AC54" i="9"/>
  <c r="F825" i="12" s="1"/>
  <c r="AC53" i="9"/>
  <c r="AC52" i="9"/>
  <c r="F823" i="12" s="1"/>
  <c r="AC51" i="9"/>
  <c r="F822" i="12" s="1"/>
  <c r="AC50" i="9"/>
  <c r="F821" i="12" s="1"/>
  <c r="F50" i="9"/>
  <c r="AC22" i="9" s="1"/>
  <c r="F793" i="12" s="1"/>
  <c r="E50" i="9"/>
  <c r="AC10" i="9" s="1"/>
  <c r="F781" i="12" s="1"/>
  <c r="AC49" i="9"/>
  <c r="F820" i="12" s="1"/>
  <c r="AC48" i="9"/>
  <c r="F819" i="12" s="1"/>
  <c r="AC47" i="9"/>
  <c r="F818" i="12" s="1"/>
  <c r="AC46" i="9"/>
  <c r="F817" i="12" s="1"/>
  <c r="AC45" i="9"/>
  <c r="F816" i="12" s="1"/>
  <c r="AC44" i="9"/>
  <c r="F815" i="12" s="1"/>
  <c r="AC43" i="9"/>
  <c r="F814" i="12" s="1"/>
  <c r="AC42" i="9"/>
  <c r="F813" i="12" s="1"/>
  <c r="AC41" i="9"/>
  <c r="F812" i="12" s="1"/>
  <c r="AC40" i="9"/>
  <c r="F811" i="12" s="1"/>
  <c r="AC39" i="9"/>
  <c r="AC38" i="9"/>
  <c r="AC37" i="9"/>
  <c r="F808" i="12" s="1"/>
  <c r="AC36" i="9"/>
  <c r="AC35" i="9"/>
  <c r="AC34" i="9"/>
  <c r="F805" i="12" s="1"/>
  <c r="AC33" i="9"/>
  <c r="F804" i="12" s="1"/>
  <c r="AC32" i="9"/>
  <c r="F803" i="12" s="1"/>
  <c r="AC31" i="9"/>
  <c r="F802" i="12" s="1"/>
  <c r="AC30" i="9"/>
  <c r="F801" i="12" s="1"/>
  <c r="AC29" i="9"/>
  <c r="F800" i="12" s="1"/>
  <c r="AC28" i="9"/>
  <c r="F799" i="12" s="1"/>
  <c r="AC27" i="9"/>
  <c r="F798" i="12" s="1"/>
  <c r="AC26" i="9"/>
  <c r="F797" i="12" s="1"/>
  <c r="AC25" i="9"/>
  <c r="F796" i="12" s="1"/>
  <c r="AC24" i="9"/>
  <c r="AC23" i="9"/>
  <c r="AC21" i="9"/>
  <c r="AC20" i="9"/>
  <c r="AC19" i="9"/>
  <c r="AC18" i="9"/>
  <c r="AC17" i="9"/>
  <c r="F788" i="12" s="1"/>
  <c r="AC16" i="9"/>
  <c r="AC15" i="9"/>
  <c r="AC14" i="9"/>
  <c r="F785" i="12" s="1"/>
  <c r="AC13" i="9"/>
  <c r="F784" i="12" s="1"/>
  <c r="AC12" i="9"/>
  <c r="F783" i="12" s="1"/>
  <c r="AC11" i="9"/>
  <c r="F782" i="12" s="1"/>
  <c r="AC9" i="9"/>
  <c r="F780" i="12" s="1"/>
  <c r="AC8" i="9"/>
  <c r="F779" i="12" s="1"/>
  <c r="AC7" i="9"/>
  <c r="F778" i="12" s="1"/>
  <c r="AC6" i="9"/>
  <c r="F777" i="12" s="1"/>
  <c r="AC5" i="9"/>
  <c r="F776" i="12" s="1"/>
  <c r="AC4" i="9"/>
  <c r="F775" i="12" s="1"/>
  <c r="AC3" i="9"/>
  <c r="F774" i="12" s="1"/>
  <c r="AC2" i="9"/>
  <c r="AC47" i="8"/>
  <c r="AC46" i="8"/>
  <c r="AC45" i="8"/>
  <c r="AC44" i="8"/>
  <c r="AC43" i="8"/>
  <c r="F768" i="12" s="1"/>
  <c r="AC42" i="8"/>
  <c r="AC41" i="8"/>
  <c r="AC40" i="8"/>
  <c r="F765" i="12" s="1"/>
  <c r="AC39" i="8"/>
  <c r="F764" i="12" s="1"/>
  <c r="AC38" i="8"/>
  <c r="F763" i="12" s="1"/>
  <c r="AC37" i="8"/>
  <c r="F762" i="12" s="1"/>
  <c r="AC36" i="8"/>
  <c r="F761" i="12" s="1"/>
  <c r="AC35" i="8"/>
  <c r="F760" i="12" s="1"/>
  <c r="AC34" i="8"/>
  <c r="F759" i="12" s="1"/>
  <c r="AC33" i="8"/>
  <c r="F758" i="12" s="1"/>
  <c r="AC32" i="8"/>
  <c r="F757" i="12" s="1"/>
  <c r="AC31" i="8"/>
  <c r="F756" i="12" s="1"/>
  <c r="AC30" i="8"/>
  <c r="AC29" i="8"/>
  <c r="AC28" i="8"/>
  <c r="AC27" i="8"/>
  <c r="AC26" i="8"/>
  <c r="AC25" i="8"/>
  <c r="AC24" i="8"/>
  <c r="F749" i="12" s="1"/>
  <c r="AC23" i="8"/>
  <c r="F748" i="12" s="1"/>
  <c r="AC22" i="8"/>
  <c r="AC21" i="8"/>
  <c r="AC20" i="8"/>
  <c r="F745" i="12" s="1"/>
  <c r="AC19" i="8"/>
  <c r="F744" i="12" s="1"/>
  <c r="AC18" i="8"/>
  <c r="F743" i="12" s="1"/>
  <c r="AC17" i="8"/>
  <c r="F742" i="12" s="1"/>
  <c r="AC16" i="8"/>
  <c r="F741" i="12" s="1"/>
  <c r="AC15" i="8"/>
  <c r="F740" i="12" s="1"/>
  <c r="AC14" i="8"/>
  <c r="F739" i="12" s="1"/>
  <c r="AC13" i="8"/>
  <c r="F738" i="12" s="1"/>
  <c r="AC12" i="8"/>
  <c r="F737" i="12" s="1"/>
  <c r="AC11" i="8"/>
  <c r="F736" i="12" s="1"/>
  <c r="AC10" i="8"/>
  <c r="AC9" i="8"/>
  <c r="AC8" i="8"/>
  <c r="AC7" i="8"/>
  <c r="AC6" i="8"/>
  <c r="AC5" i="8"/>
  <c r="AC4" i="8"/>
  <c r="AC3" i="8"/>
  <c r="AC2" i="8"/>
  <c r="AC59" i="7"/>
  <c r="AC58" i="7"/>
  <c r="F725" i="12" s="1"/>
  <c r="AC57" i="7"/>
  <c r="F724" i="12" s="1"/>
  <c r="AC56" i="7"/>
  <c r="F723" i="12" s="1"/>
  <c r="AC55" i="7"/>
  <c r="F722" i="12" s="1"/>
  <c r="AC54" i="7"/>
  <c r="F721" i="12" s="1"/>
  <c r="AC53" i="7"/>
  <c r="F720" i="12" s="1"/>
  <c r="AC52" i="7"/>
  <c r="F719" i="12" s="1"/>
  <c r="AC51" i="7"/>
  <c r="F718" i="12" s="1"/>
  <c r="AC50" i="7"/>
  <c r="F717" i="12" s="1"/>
  <c r="AC49" i="7"/>
  <c r="F716" i="12" s="1"/>
  <c r="AC48" i="7"/>
  <c r="AC47" i="7"/>
  <c r="AC46" i="7"/>
  <c r="AC45" i="7"/>
  <c r="F712" i="12" s="1"/>
  <c r="AC44" i="7"/>
  <c r="F711" i="12" s="1"/>
  <c r="AC43" i="7"/>
  <c r="AC42" i="7"/>
  <c r="F709" i="12" s="1"/>
  <c r="AC41" i="7"/>
  <c r="F708" i="12" s="1"/>
  <c r="AC40" i="7"/>
  <c r="AC39" i="7"/>
  <c r="AC38" i="7"/>
  <c r="F705" i="12" s="1"/>
  <c r="AC37" i="7"/>
  <c r="F704" i="12" s="1"/>
  <c r="AC36" i="7"/>
  <c r="AC35" i="7"/>
  <c r="F702" i="12" s="1"/>
  <c r="AC34" i="7"/>
  <c r="F701" i="12" s="1"/>
  <c r="AC33" i="7"/>
  <c r="F700" i="12" s="1"/>
  <c r="AC32" i="7"/>
  <c r="F699" i="12" s="1"/>
  <c r="AC31" i="7"/>
  <c r="F698" i="12" s="1"/>
  <c r="AC30" i="7"/>
  <c r="F697" i="12" s="1"/>
  <c r="AC29" i="7"/>
  <c r="F696" i="12" s="1"/>
  <c r="AC28" i="7"/>
  <c r="AC27" i="7"/>
  <c r="AC26" i="7"/>
  <c r="F693" i="12" s="1"/>
  <c r="AC25" i="7"/>
  <c r="AC24" i="7"/>
  <c r="AC23" i="7"/>
  <c r="AC22" i="7"/>
  <c r="AC21" i="7"/>
  <c r="AC20" i="7"/>
  <c r="AC19" i="7"/>
  <c r="AC18" i="7"/>
  <c r="F685" i="12" s="1"/>
  <c r="AC17" i="7"/>
  <c r="F684" i="12" s="1"/>
  <c r="AC16" i="7"/>
  <c r="AC15" i="7"/>
  <c r="F682" i="12" s="1"/>
  <c r="AC14" i="7"/>
  <c r="F681" i="12" s="1"/>
  <c r="AC13" i="7"/>
  <c r="F680" i="12" s="1"/>
  <c r="AC12" i="7"/>
  <c r="F679" i="12" s="1"/>
  <c r="AC11" i="7"/>
  <c r="F678" i="12" s="1"/>
  <c r="AC10" i="7"/>
  <c r="F677" i="12" s="1"/>
  <c r="AC9" i="7"/>
  <c r="F676" i="12" s="1"/>
  <c r="AC8" i="7"/>
  <c r="F675" i="12" s="1"/>
  <c r="AC7" i="7"/>
  <c r="F674" i="12" s="1"/>
  <c r="AC6" i="7"/>
  <c r="F673" i="12" s="1"/>
  <c r="AC5" i="7"/>
  <c r="F672" i="12" s="1"/>
  <c r="AC4" i="7"/>
  <c r="F671" i="12" s="1"/>
  <c r="AC3" i="7"/>
  <c r="AC2" i="7"/>
  <c r="AC35" i="6"/>
  <c r="AC34" i="6"/>
  <c r="AC33" i="6"/>
  <c r="AC32" i="6"/>
  <c r="F665" i="12" s="1"/>
  <c r="AC31" i="6"/>
  <c r="F664" i="12" s="1"/>
  <c r="AC30" i="6"/>
  <c r="AC29" i="6"/>
  <c r="F662" i="12" s="1"/>
  <c r="AC28" i="6"/>
  <c r="F661" i="12" s="1"/>
  <c r="AC27" i="6"/>
  <c r="F660" i="12" s="1"/>
  <c r="AC26" i="6"/>
  <c r="F659" i="12" s="1"/>
  <c r="AC25" i="6"/>
  <c r="F658" i="12" s="1"/>
  <c r="AC24" i="6"/>
  <c r="F657" i="12" s="1"/>
  <c r="AC23" i="6"/>
  <c r="F656" i="12" s="1"/>
  <c r="AC22" i="6"/>
  <c r="AC21" i="6"/>
  <c r="AC20" i="6"/>
  <c r="AC19" i="6"/>
  <c r="AC18" i="6"/>
  <c r="AC17" i="6"/>
  <c r="AC16" i="6"/>
  <c r="AC15" i="6"/>
  <c r="F648" i="12" s="1"/>
  <c r="AC14" i="6"/>
  <c r="AC13" i="6"/>
  <c r="AC12" i="6"/>
  <c r="F645" i="12" s="1"/>
  <c r="AC11" i="6"/>
  <c r="F644" i="12" s="1"/>
  <c r="AC10" i="6"/>
  <c r="AC9" i="6"/>
  <c r="F642" i="12" s="1"/>
  <c r="AC8" i="6"/>
  <c r="F641" i="12" s="1"/>
  <c r="AC7" i="6"/>
  <c r="F640" i="12" s="1"/>
  <c r="AC6" i="6"/>
  <c r="F639" i="12" s="1"/>
  <c r="AC5" i="6"/>
  <c r="F638" i="12" s="1"/>
  <c r="AC4" i="6"/>
  <c r="F637" i="12" s="1"/>
  <c r="AC3" i="6"/>
  <c r="F636" i="12" s="1"/>
  <c r="AC2" i="6"/>
  <c r="F635" i="12" s="1"/>
  <c r="AC89" i="5"/>
  <c r="F634" i="12" s="1"/>
  <c r="AC88" i="5"/>
  <c r="AC87" i="5"/>
  <c r="AC86" i="5"/>
  <c r="AC85" i="5"/>
  <c r="AC84" i="5"/>
  <c r="F629" i="12" s="1"/>
  <c r="AC83" i="5"/>
  <c r="F628" i="12" s="1"/>
  <c r="AC82" i="5"/>
  <c r="AC81" i="5"/>
  <c r="AC80" i="5"/>
  <c r="F625" i="12" s="1"/>
  <c r="AC79" i="5"/>
  <c r="F624" i="12" s="1"/>
  <c r="AC78" i="5"/>
  <c r="AC77" i="5"/>
  <c r="F622" i="12" s="1"/>
  <c r="AC76" i="5"/>
  <c r="F621" i="12" s="1"/>
  <c r="AC75" i="5"/>
  <c r="F620" i="12" s="1"/>
  <c r="AC74" i="5"/>
  <c r="F619" i="12" s="1"/>
  <c r="AC73" i="5"/>
  <c r="F618" i="12" s="1"/>
  <c r="AC72" i="5"/>
  <c r="F617" i="12" s="1"/>
  <c r="AC71" i="5"/>
  <c r="F616" i="12" s="1"/>
  <c r="AC70" i="5"/>
  <c r="AC69" i="5"/>
  <c r="AC68" i="5"/>
  <c r="AC67" i="5"/>
  <c r="F612" i="12" s="1"/>
  <c r="AC66" i="5"/>
  <c r="F611" i="12" s="1"/>
  <c r="AC65" i="5"/>
  <c r="AC64" i="5"/>
  <c r="F609" i="12" s="1"/>
  <c r="AC63" i="5"/>
  <c r="F608" i="12" s="1"/>
  <c r="AC62" i="5"/>
  <c r="AC61" i="5"/>
  <c r="AC60" i="5"/>
  <c r="F605" i="12" s="1"/>
  <c r="AC59" i="5"/>
  <c r="F604" i="12" s="1"/>
  <c r="AC58" i="5"/>
  <c r="AC57" i="5"/>
  <c r="F602" i="12" s="1"/>
  <c r="AC56" i="5"/>
  <c r="F601" i="12" s="1"/>
  <c r="AC55" i="5"/>
  <c r="F600" i="12" s="1"/>
  <c r="AC54" i="5"/>
  <c r="F599" i="12" s="1"/>
  <c r="AC53" i="5"/>
  <c r="F598" i="12" s="1"/>
  <c r="AC52" i="5"/>
  <c r="F597" i="12" s="1"/>
  <c r="AC51" i="5"/>
  <c r="F596" i="12" s="1"/>
  <c r="AC50" i="5"/>
  <c r="AC49" i="5"/>
  <c r="AC48" i="5"/>
  <c r="F593" i="12" s="1"/>
  <c r="AC47" i="5"/>
  <c r="AC46" i="5"/>
  <c r="AC45" i="5"/>
  <c r="AC44" i="5"/>
  <c r="AC43" i="5"/>
  <c r="AC42" i="5"/>
  <c r="AC41" i="5"/>
  <c r="AC40" i="5"/>
  <c r="F585" i="12" s="1"/>
  <c r="AC39" i="5"/>
  <c r="F584" i="12" s="1"/>
  <c r="AC38" i="5"/>
  <c r="AC37" i="5"/>
  <c r="F582" i="12" s="1"/>
  <c r="AC36" i="5"/>
  <c r="F581" i="12" s="1"/>
  <c r="AC35" i="5"/>
  <c r="F580" i="12" s="1"/>
  <c r="AC34" i="5"/>
  <c r="F579" i="12" s="1"/>
  <c r="AC33" i="5"/>
  <c r="F578" i="12" s="1"/>
  <c r="AC32" i="5"/>
  <c r="F577" i="12" s="1"/>
  <c r="AC31" i="5"/>
  <c r="F576" i="12" s="1"/>
  <c r="AC30" i="5"/>
  <c r="F575" i="12" s="1"/>
  <c r="AC29" i="5"/>
  <c r="F574" i="12" s="1"/>
  <c r="AC28" i="5"/>
  <c r="F573" i="12" s="1"/>
  <c r="AC27" i="5"/>
  <c r="F572" i="12" s="1"/>
  <c r="AC26" i="5"/>
  <c r="F571" i="12" s="1"/>
  <c r="AC25" i="5"/>
  <c r="AC24" i="5"/>
  <c r="AC23" i="5"/>
  <c r="AC22" i="5"/>
  <c r="AC21" i="5"/>
  <c r="AC20" i="5"/>
  <c r="F565" i="12" s="1"/>
  <c r="AC19" i="5"/>
  <c r="F564" i="12" s="1"/>
  <c r="AC18" i="5"/>
  <c r="AC17" i="5"/>
  <c r="F562" i="12" s="1"/>
  <c r="AC16" i="5"/>
  <c r="F561" i="12" s="1"/>
  <c r="AC15" i="5"/>
  <c r="F560" i="12" s="1"/>
  <c r="AC14" i="5"/>
  <c r="F559" i="12" s="1"/>
  <c r="E14" i="5"/>
  <c r="D14" i="5"/>
  <c r="AC11" i="5" s="1"/>
  <c r="F556" i="12" s="1"/>
  <c r="C14" i="5"/>
  <c r="AC7" i="5" s="1"/>
  <c r="F552" i="12" s="1"/>
  <c r="AC13" i="5"/>
  <c r="F558" i="12" s="1"/>
  <c r="AC12" i="5"/>
  <c r="AC10" i="5"/>
  <c r="AC9" i="5"/>
  <c r="AC8" i="5"/>
  <c r="AC6" i="5"/>
  <c r="AC5" i="5"/>
  <c r="AC4" i="5"/>
  <c r="AC3" i="5"/>
  <c r="F548" i="12" s="1"/>
  <c r="AC2" i="5"/>
  <c r="AC278" i="4"/>
  <c r="F546" i="12" s="1"/>
  <c r="AC277" i="4"/>
  <c r="F545" i="12" s="1"/>
  <c r="AC276" i="4"/>
  <c r="F544" i="12" s="1"/>
  <c r="AC275" i="4"/>
  <c r="F543" i="12" s="1"/>
  <c r="AC274" i="4"/>
  <c r="F542" i="12" s="1"/>
  <c r="AC273" i="4"/>
  <c r="F541" i="12" s="1"/>
  <c r="AC272" i="4"/>
  <c r="F540" i="12" s="1"/>
  <c r="AC271" i="4"/>
  <c r="F539" i="12" s="1"/>
  <c r="AC270" i="4"/>
  <c r="F538" i="12" s="1"/>
  <c r="AC269" i="4"/>
  <c r="F537" i="12" s="1"/>
  <c r="AC268" i="4"/>
  <c r="F536" i="12" s="1"/>
  <c r="AC267" i="4"/>
  <c r="F535" i="12" s="1"/>
  <c r="AC266" i="4"/>
  <c r="F534" i="12" s="1"/>
  <c r="AC265" i="4"/>
  <c r="F533" i="12" s="1"/>
  <c r="AC264" i="4"/>
  <c r="F532" i="12" s="1"/>
  <c r="AC263" i="4"/>
  <c r="F531" i="12" s="1"/>
  <c r="AC262" i="4"/>
  <c r="F530" i="12" s="1"/>
  <c r="AC261" i="4"/>
  <c r="F529" i="12" s="1"/>
  <c r="AC260" i="4"/>
  <c r="F528" i="12" s="1"/>
  <c r="AC259" i="4"/>
  <c r="F527" i="12" s="1"/>
  <c r="AC258" i="4"/>
  <c r="F526" i="12" s="1"/>
  <c r="AC257" i="4"/>
  <c r="F525" i="12" s="1"/>
  <c r="AC256" i="4"/>
  <c r="F524" i="12" s="1"/>
  <c r="AC255" i="4"/>
  <c r="F523" i="12" s="1"/>
  <c r="AC254" i="4"/>
  <c r="F522" i="12" s="1"/>
  <c r="AC253" i="4"/>
  <c r="F521" i="12" s="1"/>
  <c r="AC252" i="4"/>
  <c r="F520" i="12" s="1"/>
  <c r="AC251" i="4"/>
  <c r="F519" i="12" s="1"/>
  <c r="AC250" i="4"/>
  <c r="F518" i="12" s="1"/>
  <c r="AC249" i="4"/>
  <c r="F517" i="12" s="1"/>
  <c r="AC248" i="4"/>
  <c r="F516" i="12" s="1"/>
  <c r="AC247" i="4"/>
  <c r="F515" i="12" s="1"/>
  <c r="AC246" i="4"/>
  <c r="F514" i="12" s="1"/>
  <c r="AC245" i="4"/>
  <c r="F513" i="12" s="1"/>
  <c r="AC244" i="4"/>
  <c r="F512" i="12" s="1"/>
  <c r="AC243" i="4"/>
  <c r="F511" i="12" s="1"/>
  <c r="AC242" i="4"/>
  <c r="F510" i="12" s="1"/>
  <c r="AC241" i="4"/>
  <c r="F509" i="12" s="1"/>
  <c r="AC240" i="4"/>
  <c r="F508" i="12" s="1"/>
  <c r="F240" i="4"/>
  <c r="AC224" i="4" s="1"/>
  <c r="F492" i="12" s="1"/>
  <c r="E240" i="4"/>
  <c r="AC214" i="4" s="1"/>
  <c r="F482" i="12" s="1"/>
  <c r="D240" i="4"/>
  <c r="AC239" i="4"/>
  <c r="F507" i="12" s="1"/>
  <c r="AC238" i="4"/>
  <c r="F506" i="12" s="1"/>
  <c r="AC237" i="4"/>
  <c r="F505" i="12" s="1"/>
  <c r="AC236" i="4"/>
  <c r="F504" i="12" s="1"/>
  <c r="AC235" i="4"/>
  <c r="F503" i="12" s="1"/>
  <c r="AC234" i="4"/>
  <c r="F502" i="12" s="1"/>
  <c r="AC233" i="4"/>
  <c r="F501" i="12" s="1"/>
  <c r="AC232" i="4"/>
  <c r="F500" i="12" s="1"/>
  <c r="AC231" i="4"/>
  <c r="F499" i="12" s="1"/>
  <c r="AC230" i="4"/>
  <c r="F498" i="12" s="1"/>
  <c r="AC229" i="4"/>
  <c r="F497" i="12" s="1"/>
  <c r="AC228" i="4"/>
  <c r="F496" i="12" s="1"/>
  <c r="AC227" i="4"/>
  <c r="F495" i="12" s="1"/>
  <c r="AC226" i="4"/>
  <c r="F494" i="12" s="1"/>
  <c r="AC225" i="4"/>
  <c r="F493" i="12" s="1"/>
  <c r="AC223" i="4"/>
  <c r="F491" i="12" s="1"/>
  <c r="AC222" i="4"/>
  <c r="F490" i="12" s="1"/>
  <c r="AC221" i="4"/>
  <c r="F489" i="12" s="1"/>
  <c r="AC220" i="4"/>
  <c r="F488" i="12" s="1"/>
  <c r="AC219" i="4"/>
  <c r="F487" i="12" s="1"/>
  <c r="AC218" i="4"/>
  <c r="F486" i="12" s="1"/>
  <c r="AC217" i="4"/>
  <c r="F485" i="12" s="1"/>
  <c r="AC216" i="4"/>
  <c r="F484" i="12" s="1"/>
  <c r="AC215" i="4"/>
  <c r="F483" i="12" s="1"/>
  <c r="G215" i="4"/>
  <c r="AC188" i="4" s="1"/>
  <c r="F456" i="12" s="1"/>
  <c r="F215" i="4"/>
  <c r="E215" i="4"/>
  <c r="AC174" i="4" s="1"/>
  <c r="F442" i="12" s="1"/>
  <c r="D215" i="4"/>
  <c r="C215" i="4"/>
  <c r="AC213" i="4"/>
  <c r="F481" i="12" s="1"/>
  <c r="AC212" i="4"/>
  <c r="F480" i="12" s="1"/>
  <c r="AC211" i="4"/>
  <c r="F479" i="12" s="1"/>
  <c r="AC210" i="4"/>
  <c r="F478" i="12" s="1"/>
  <c r="AC209" i="4"/>
  <c r="F477" i="12" s="1"/>
  <c r="AC208" i="4"/>
  <c r="F476" i="12" s="1"/>
  <c r="AC207" i="4"/>
  <c r="F475" i="12" s="1"/>
  <c r="AC206" i="4"/>
  <c r="F474" i="12" s="1"/>
  <c r="C206" i="4"/>
  <c r="AC153" i="4" s="1"/>
  <c r="F421" i="12" s="1"/>
  <c r="AC205" i="4"/>
  <c r="F473" i="12" s="1"/>
  <c r="AC204" i="4"/>
  <c r="F472" i="12" s="1"/>
  <c r="AC203" i="4"/>
  <c r="F471" i="12" s="1"/>
  <c r="AC202" i="4"/>
  <c r="F470" i="12" s="1"/>
  <c r="AC201" i="4"/>
  <c r="F469" i="12" s="1"/>
  <c r="AC200" i="4"/>
  <c r="F468" i="12" s="1"/>
  <c r="AC199" i="4"/>
  <c r="F467" i="12" s="1"/>
  <c r="AC198" i="4"/>
  <c r="F466" i="12" s="1"/>
  <c r="AC197" i="4"/>
  <c r="F465" i="12" s="1"/>
  <c r="D197" i="4"/>
  <c r="C197" i="4"/>
  <c r="AC196" i="4"/>
  <c r="F464" i="12" s="1"/>
  <c r="AC195" i="4"/>
  <c r="F463" i="12" s="1"/>
  <c r="AC194" i="4"/>
  <c r="F462" i="12" s="1"/>
  <c r="AC193" i="4"/>
  <c r="F461" i="12" s="1"/>
  <c r="AC192" i="4"/>
  <c r="F460" i="12" s="1"/>
  <c r="AC191" i="4"/>
  <c r="F459" i="12" s="1"/>
  <c r="AC190" i="4"/>
  <c r="F458" i="12" s="1"/>
  <c r="AC189" i="4"/>
  <c r="F457" i="12" s="1"/>
  <c r="AC187" i="4"/>
  <c r="F455" i="12" s="1"/>
  <c r="AC186" i="4"/>
  <c r="F454" i="12" s="1"/>
  <c r="AC185" i="4"/>
  <c r="F453" i="12" s="1"/>
  <c r="AC184" i="4"/>
  <c r="F452" i="12" s="1"/>
  <c r="AC183" i="4"/>
  <c r="F451" i="12" s="1"/>
  <c r="AC182" i="4"/>
  <c r="F450" i="12" s="1"/>
  <c r="AC181" i="4"/>
  <c r="F449" i="12" s="1"/>
  <c r="AC180" i="4"/>
  <c r="F448" i="12" s="1"/>
  <c r="AC179" i="4"/>
  <c r="F447" i="12" s="1"/>
  <c r="AC178" i="4"/>
  <c r="F446" i="12" s="1"/>
  <c r="AC177" i="4"/>
  <c r="F445" i="12" s="1"/>
  <c r="AC176" i="4"/>
  <c r="F444" i="12" s="1"/>
  <c r="AC175" i="4"/>
  <c r="F443" i="12" s="1"/>
  <c r="AC173" i="4"/>
  <c r="F441" i="12" s="1"/>
  <c r="AC172" i="4"/>
  <c r="F440" i="12" s="1"/>
  <c r="AC171" i="4"/>
  <c r="F439" i="12" s="1"/>
  <c r="AC170" i="4"/>
  <c r="F438" i="12" s="1"/>
  <c r="AC169" i="4"/>
  <c r="F437" i="12" s="1"/>
  <c r="AC168" i="4"/>
  <c r="F436" i="12" s="1"/>
  <c r="AC167" i="4"/>
  <c r="F435" i="12" s="1"/>
  <c r="AC166" i="4"/>
  <c r="F434" i="12" s="1"/>
  <c r="AC165" i="4"/>
  <c r="F433" i="12" s="1"/>
  <c r="AC164" i="4"/>
  <c r="F432" i="12" s="1"/>
  <c r="AC163" i="4"/>
  <c r="F431" i="12" s="1"/>
  <c r="AC162" i="4"/>
  <c r="F430" i="12" s="1"/>
  <c r="AC161" i="4"/>
  <c r="F429" i="12" s="1"/>
  <c r="AC160" i="4"/>
  <c r="F428" i="12" s="1"/>
  <c r="AC159" i="4"/>
  <c r="F427" i="12" s="1"/>
  <c r="AC158" i="4"/>
  <c r="F426" i="12" s="1"/>
  <c r="AC157" i="4"/>
  <c r="F425" i="12" s="1"/>
  <c r="AC156" i="4"/>
  <c r="F424" i="12" s="1"/>
  <c r="AC155" i="4"/>
  <c r="F423" i="12" s="1"/>
  <c r="AC154" i="4"/>
  <c r="F422" i="12" s="1"/>
  <c r="AC152" i="4"/>
  <c r="F420" i="12" s="1"/>
  <c r="AC151" i="4"/>
  <c r="F419" i="12" s="1"/>
  <c r="AC150" i="4"/>
  <c r="F418" i="12" s="1"/>
  <c r="AC149" i="4"/>
  <c r="F417" i="12" s="1"/>
  <c r="AC148" i="4"/>
  <c r="F416" i="12" s="1"/>
  <c r="AC147" i="4"/>
  <c r="F415" i="12" s="1"/>
  <c r="AC146" i="4"/>
  <c r="F414" i="12" s="1"/>
  <c r="AC145" i="4"/>
  <c r="F413" i="12" s="1"/>
  <c r="AC144" i="4"/>
  <c r="F412" i="12" s="1"/>
  <c r="AC143" i="4"/>
  <c r="F411" i="12" s="1"/>
  <c r="AC142" i="4"/>
  <c r="F410" i="12" s="1"/>
  <c r="AC141" i="4"/>
  <c r="F409" i="12" s="1"/>
  <c r="AC140" i="4"/>
  <c r="F408" i="12" s="1"/>
  <c r="AC139" i="4"/>
  <c r="F407" i="12" s="1"/>
  <c r="AC138" i="4"/>
  <c r="F406" i="12" s="1"/>
  <c r="AC137" i="4"/>
  <c r="F405" i="12" s="1"/>
  <c r="AC136" i="4"/>
  <c r="F404" i="12" s="1"/>
  <c r="AC135" i="4"/>
  <c r="F403" i="12" s="1"/>
  <c r="AC134" i="4"/>
  <c r="F402" i="12" s="1"/>
  <c r="AC133" i="4"/>
  <c r="F401" i="12" s="1"/>
  <c r="AC132" i="4"/>
  <c r="F400" i="12" s="1"/>
  <c r="AC131" i="4"/>
  <c r="F399" i="12" s="1"/>
  <c r="AC130" i="4"/>
  <c r="F398" i="12" s="1"/>
  <c r="AC129" i="4"/>
  <c r="F397" i="12" s="1"/>
  <c r="AC128" i="4"/>
  <c r="F396" i="12" s="1"/>
  <c r="AC127" i="4"/>
  <c r="F395" i="12" s="1"/>
  <c r="AC126" i="4"/>
  <c r="F394" i="12" s="1"/>
  <c r="AC125" i="4"/>
  <c r="F393" i="12" s="1"/>
  <c r="AC124" i="4"/>
  <c r="F392" i="12" s="1"/>
  <c r="AC123" i="4"/>
  <c r="F391" i="12" s="1"/>
  <c r="AC122" i="4"/>
  <c r="F390" i="12" s="1"/>
  <c r="AC121" i="4"/>
  <c r="F389" i="12" s="1"/>
  <c r="AC120" i="4"/>
  <c r="F388" i="12" s="1"/>
  <c r="AC119" i="4"/>
  <c r="F387" i="12" s="1"/>
  <c r="AC118" i="4"/>
  <c r="F386" i="12" s="1"/>
  <c r="AC117" i="4"/>
  <c r="F385" i="12" s="1"/>
  <c r="AC116" i="4"/>
  <c r="F384" i="12" s="1"/>
  <c r="AC115" i="4"/>
  <c r="F383" i="12" s="1"/>
  <c r="AC114" i="4"/>
  <c r="F382" i="12" s="1"/>
  <c r="AC113" i="4"/>
  <c r="F381" i="12" s="1"/>
  <c r="AC112" i="4"/>
  <c r="F380" i="12" s="1"/>
  <c r="AC111" i="4"/>
  <c r="F379" i="12" s="1"/>
  <c r="AC110" i="4"/>
  <c r="F378" i="12" s="1"/>
  <c r="AC109" i="4"/>
  <c r="F377" i="12" s="1"/>
  <c r="AC108" i="4"/>
  <c r="F376" i="12" s="1"/>
  <c r="AC107" i="4"/>
  <c r="F375" i="12" s="1"/>
  <c r="AC106" i="4"/>
  <c r="F374" i="12" s="1"/>
  <c r="AC105" i="4"/>
  <c r="F373" i="12" s="1"/>
  <c r="AC104" i="4"/>
  <c r="F372" i="12" s="1"/>
  <c r="AC103" i="4"/>
  <c r="F371" i="12" s="1"/>
  <c r="AC102" i="4"/>
  <c r="F370" i="12" s="1"/>
  <c r="AC101" i="4"/>
  <c r="F369" i="12" s="1"/>
  <c r="AC100" i="4"/>
  <c r="F368" i="12" s="1"/>
  <c r="AC99" i="4"/>
  <c r="F367" i="12" s="1"/>
  <c r="AC98" i="4"/>
  <c r="F366" i="12" s="1"/>
  <c r="AC97" i="4"/>
  <c r="F365" i="12" s="1"/>
  <c r="AC96" i="4"/>
  <c r="F364" i="12" s="1"/>
  <c r="AC95" i="4"/>
  <c r="F363" i="12" s="1"/>
  <c r="AC94" i="4"/>
  <c r="F362" i="12" s="1"/>
  <c r="AC93" i="4"/>
  <c r="F361" i="12" s="1"/>
  <c r="AC92" i="4"/>
  <c r="F360" i="12" s="1"/>
  <c r="AC91" i="4"/>
  <c r="F359" i="12" s="1"/>
  <c r="AC90" i="4"/>
  <c r="F358" i="12" s="1"/>
  <c r="AC89" i="4"/>
  <c r="F357" i="12" s="1"/>
  <c r="AC88" i="4"/>
  <c r="F356" i="12" s="1"/>
  <c r="AC87" i="4"/>
  <c r="F355" i="12" s="1"/>
  <c r="AC86" i="4"/>
  <c r="F354" i="12" s="1"/>
  <c r="AC85" i="4"/>
  <c r="F353" i="12" s="1"/>
  <c r="AC84" i="4"/>
  <c r="F352" i="12" s="1"/>
  <c r="AC83" i="4"/>
  <c r="F351" i="12" s="1"/>
  <c r="AC82" i="4"/>
  <c r="F350" i="12" s="1"/>
  <c r="AC81" i="4"/>
  <c r="F349" i="12" s="1"/>
  <c r="AC80" i="4"/>
  <c r="F348" i="12" s="1"/>
  <c r="AC79" i="4"/>
  <c r="F347" i="12" s="1"/>
  <c r="AC78" i="4"/>
  <c r="F346" i="12" s="1"/>
  <c r="AC77" i="4"/>
  <c r="F345" i="12" s="1"/>
  <c r="AC76" i="4"/>
  <c r="F344" i="12" s="1"/>
  <c r="AC75" i="4"/>
  <c r="F343" i="12" s="1"/>
  <c r="AC74" i="4"/>
  <c r="F342" i="12" s="1"/>
  <c r="AC73" i="4"/>
  <c r="F341" i="12" s="1"/>
  <c r="AC72" i="4"/>
  <c r="F340" i="12" s="1"/>
  <c r="AC71" i="4"/>
  <c r="F339" i="12" s="1"/>
  <c r="AC70" i="4"/>
  <c r="F338" i="12" s="1"/>
  <c r="AC69" i="4"/>
  <c r="F337" i="12" s="1"/>
  <c r="AC68" i="4"/>
  <c r="F336" i="12" s="1"/>
  <c r="AC67" i="4"/>
  <c r="F335" i="12" s="1"/>
  <c r="AC66" i="4"/>
  <c r="F334" i="12" s="1"/>
  <c r="AC65" i="4"/>
  <c r="F333" i="12" s="1"/>
  <c r="AC64" i="4"/>
  <c r="F332" i="12" s="1"/>
  <c r="AC63" i="4"/>
  <c r="F331" i="12" s="1"/>
  <c r="AC62" i="4"/>
  <c r="F330" i="12" s="1"/>
  <c r="AC61" i="4"/>
  <c r="F329" i="12" s="1"/>
  <c r="AC60" i="4"/>
  <c r="F328" i="12" s="1"/>
  <c r="AC59" i="4"/>
  <c r="F327" i="12" s="1"/>
  <c r="AC58" i="4"/>
  <c r="F326" i="12" s="1"/>
  <c r="AC57" i="4"/>
  <c r="F325" i="12" s="1"/>
  <c r="AC56" i="4"/>
  <c r="F324" i="12" s="1"/>
  <c r="AC55" i="4"/>
  <c r="F323" i="12" s="1"/>
  <c r="AC54" i="4"/>
  <c r="F322" i="12" s="1"/>
  <c r="AC53" i="4"/>
  <c r="F321" i="12" s="1"/>
  <c r="AC52" i="4"/>
  <c r="F320" i="12" s="1"/>
  <c r="AC51" i="4"/>
  <c r="F319" i="12" s="1"/>
  <c r="AC50" i="4"/>
  <c r="F318" i="12" s="1"/>
  <c r="AC49" i="4"/>
  <c r="F317" i="12" s="1"/>
  <c r="AC48" i="4"/>
  <c r="F316" i="12" s="1"/>
  <c r="AC47" i="4"/>
  <c r="F315" i="12" s="1"/>
  <c r="AC46" i="4"/>
  <c r="F314" i="12" s="1"/>
  <c r="AC45" i="4"/>
  <c r="F313" i="12" s="1"/>
  <c r="AC44" i="4"/>
  <c r="F312" i="12" s="1"/>
  <c r="AC43" i="4"/>
  <c r="F311" i="12" s="1"/>
  <c r="AC42" i="4"/>
  <c r="F310" i="12" s="1"/>
  <c r="AC41" i="4"/>
  <c r="F309" i="12" s="1"/>
  <c r="AC40" i="4"/>
  <c r="F308" i="12" s="1"/>
  <c r="AC39" i="4"/>
  <c r="F307" i="12" s="1"/>
  <c r="AC38" i="4"/>
  <c r="F306" i="12" s="1"/>
  <c r="H38" i="4"/>
  <c r="AC30" i="4" s="1"/>
  <c r="F298" i="12" s="1"/>
  <c r="AC37" i="4"/>
  <c r="F305" i="12" s="1"/>
  <c r="H37" i="4"/>
  <c r="AC29" i="4" s="1"/>
  <c r="F297" i="12" s="1"/>
  <c r="AC36" i="4"/>
  <c r="F304" i="12" s="1"/>
  <c r="H36" i="4"/>
  <c r="AC28" i="4" s="1"/>
  <c r="F296" i="12" s="1"/>
  <c r="AC35" i="4"/>
  <c r="F303" i="12" s="1"/>
  <c r="AC34" i="4"/>
  <c r="F302" i="12" s="1"/>
  <c r="AC33" i="4"/>
  <c r="F301" i="12" s="1"/>
  <c r="AC32" i="4"/>
  <c r="F300" i="12" s="1"/>
  <c r="AC31" i="4"/>
  <c r="F299" i="12" s="1"/>
  <c r="AC27" i="4"/>
  <c r="F295" i="12" s="1"/>
  <c r="AC26" i="4"/>
  <c r="F294" i="12" s="1"/>
  <c r="AC25" i="4"/>
  <c r="F293" i="12" s="1"/>
  <c r="AC24" i="4"/>
  <c r="F292" i="12" s="1"/>
  <c r="AC23" i="4"/>
  <c r="F291" i="12" s="1"/>
  <c r="AC22" i="4"/>
  <c r="F290" i="12" s="1"/>
  <c r="AC21" i="4"/>
  <c r="F289" i="12" s="1"/>
  <c r="AC20" i="4"/>
  <c r="F288" i="12" s="1"/>
  <c r="AC19" i="4"/>
  <c r="F287" i="12" s="1"/>
  <c r="AC18" i="4"/>
  <c r="F286" i="12" s="1"/>
  <c r="AC17" i="4"/>
  <c r="F285" i="12" s="1"/>
  <c r="AC16" i="4"/>
  <c r="F284" i="12" s="1"/>
  <c r="AC15" i="4"/>
  <c r="F283" i="12" s="1"/>
  <c r="AC14" i="4"/>
  <c r="F282" i="12" s="1"/>
  <c r="AC13" i="4"/>
  <c r="F281" i="12" s="1"/>
  <c r="AC12" i="4"/>
  <c r="F280" i="12" s="1"/>
  <c r="AC11" i="4"/>
  <c r="F279" i="12" s="1"/>
  <c r="AC10" i="4"/>
  <c r="F278" i="12" s="1"/>
  <c r="AC9" i="4"/>
  <c r="F277" i="12" s="1"/>
  <c r="AC8" i="4"/>
  <c r="F276" i="12" s="1"/>
  <c r="AC7" i="4"/>
  <c r="F275" i="12" s="1"/>
  <c r="AC6" i="4"/>
  <c r="F274" i="12" s="1"/>
  <c r="AC5" i="4"/>
  <c r="F273" i="12" s="1"/>
  <c r="AC4" i="4"/>
  <c r="F272" i="12" s="1"/>
  <c r="F271" i="12"/>
  <c r="AC3" i="4"/>
  <c r="F270" i="12" s="1"/>
  <c r="AC2" i="4"/>
  <c r="F269" i="12" s="1"/>
  <c r="AC204" i="3"/>
  <c r="F268" i="12" s="1"/>
  <c r="AC203" i="3"/>
  <c r="F267" i="12" s="1"/>
  <c r="AC202" i="3"/>
  <c r="AC201" i="3"/>
  <c r="F265" i="12" s="1"/>
  <c r="AC200" i="3"/>
  <c r="AC199" i="3"/>
  <c r="AC198" i="3"/>
  <c r="F262" i="12" s="1"/>
  <c r="AC197" i="3"/>
  <c r="F261" i="12" s="1"/>
  <c r="AC196" i="3"/>
  <c r="AC195" i="3"/>
  <c r="F259" i="12" s="1"/>
  <c r="AC194" i="3"/>
  <c r="F258" i="12" s="1"/>
  <c r="AC193" i="3"/>
  <c r="F257" i="12" s="1"/>
  <c r="AC192" i="3"/>
  <c r="F256" i="12" s="1"/>
  <c r="AC191" i="3"/>
  <c r="F255" i="12" s="1"/>
  <c r="AC190" i="3"/>
  <c r="F254" i="12" s="1"/>
  <c r="AC189" i="3"/>
  <c r="F253" i="12" s="1"/>
  <c r="AC188" i="3"/>
  <c r="F252" i="12" s="1"/>
  <c r="AC187" i="3"/>
  <c r="F251" i="12" s="1"/>
  <c r="AC185" i="3"/>
  <c r="AC184" i="3"/>
  <c r="AC183" i="3"/>
  <c r="AC182" i="3"/>
  <c r="F246" i="12" s="1"/>
  <c r="AC176" i="3"/>
  <c r="F240" i="12" s="1"/>
  <c r="AC175" i="3"/>
  <c r="F239" i="12" s="1"/>
  <c r="AC174" i="3"/>
  <c r="F238" i="12" s="1"/>
  <c r="AC172" i="3"/>
  <c r="AC171" i="3"/>
  <c r="AC170" i="3"/>
  <c r="F234" i="12" s="1"/>
  <c r="AC168" i="3"/>
  <c r="F232" i="12" s="1"/>
  <c r="AC167" i="3"/>
  <c r="F231" i="12" s="1"/>
  <c r="AC166" i="3"/>
  <c r="F230" i="12" s="1"/>
  <c r="AC164" i="3"/>
  <c r="F228" i="12" s="1"/>
  <c r="AC163" i="3"/>
  <c r="F227" i="12" s="1"/>
  <c r="AC162" i="3"/>
  <c r="F226" i="12" s="1"/>
  <c r="AC160" i="3"/>
  <c r="F224" i="12" s="1"/>
  <c r="AC159" i="3"/>
  <c r="F223" i="12" s="1"/>
  <c r="AC158" i="3"/>
  <c r="F222" i="12" s="1"/>
  <c r="AC156" i="3"/>
  <c r="F220" i="12" s="1"/>
  <c r="AC155" i="3"/>
  <c r="F219" i="12" s="1"/>
  <c r="AC154" i="3"/>
  <c r="F218" i="12" s="1"/>
  <c r="AC152" i="3"/>
  <c r="F216" i="12" s="1"/>
  <c r="AC151" i="3"/>
  <c r="F215" i="12" s="1"/>
  <c r="AC150" i="3"/>
  <c r="F214" i="12" s="1"/>
  <c r="AC140" i="3"/>
  <c r="AC139" i="3"/>
  <c r="AC138" i="3"/>
  <c r="F202" i="12" s="1"/>
  <c r="AC137" i="3"/>
  <c r="F201" i="12" s="1"/>
  <c r="AC136" i="3"/>
  <c r="AC135" i="3"/>
  <c r="F199" i="12" s="1"/>
  <c r="AC134" i="3"/>
  <c r="F198" i="12" s="1"/>
  <c r="AC133" i="3"/>
  <c r="F197" i="12" s="1"/>
  <c r="AC132" i="3"/>
  <c r="F196" i="12" s="1"/>
  <c r="AC131" i="3"/>
  <c r="F195" i="12" s="1"/>
  <c r="AC130" i="3"/>
  <c r="G129" i="3"/>
  <c r="F129" i="3"/>
  <c r="AC186" i="3" s="1"/>
  <c r="F250" i="12" s="1"/>
  <c r="AC124" i="3"/>
  <c r="F188" i="12" s="1"/>
  <c r="AC123" i="3"/>
  <c r="F187" i="12" s="1"/>
  <c r="E123" i="3"/>
  <c r="AC180" i="3" s="1"/>
  <c r="F244" i="12" s="1"/>
  <c r="D123" i="3"/>
  <c r="AC179" i="3" s="1"/>
  <c r="C123" i="3"/>
  <c r="AC178" i="3" s="1"/>
  <c r="F242" i="12" s="1"/>
  <c r="AC122" i="3"/>
  <c r="F122" i="3"/>
  <c r="AC121" i="3"/>
  <c r="F185" i="12" s="1"/>
  <c r="F121" i="3"/>
  <c r="AC173" i="3" s="1"/>
  <c r="F237" i="12" s="1"/>
  <c r="AC120" i="3"/>
  <c r="F120" i="3"/>
  <c r="AC169" i="3" s="1"/>
  <c r="F233" i="12" s="1"/>
  <c r="AC119" i="3"/>
  <c r="F183" i="12" s="1"/>
  <c r="F119" i="3"/>
  <c r="AC165" i="3" s="1"/>
  <c r="F229" i="12" s="1"/>
  <c r="AC118" i="3"/>
  <c r="F182" i="12" s="1"/>
  <c r="F118" i="3"/>
  <c r="AC161" i="3" s="1"/>
  <c r="F225" i="12" s="1"/>
  <c r="AC117" i="3"/>
  <c r="F181" i="12" s="1"/>
  <c r="F117" i="3"/>
  <c r="AC157" i="3" s="1"/>
  <c r="F221" i="12" s="1"/>
  <c r="AC116" i="3"/>
  <c r="F116" i="3"/>
  <c r="AC153" i="3" s="1"/>
  <c r="F217" i="12" s="1"/>
  <c r="AC115" i="3"/>
  <c r="F179" i="12" s="1"/>
  <c r="AC114" i="3"/>
  <c r="F178" i="12" s="1"/>
  <c r="AC113" i="3"/>
  <c r="AC112" i="3"/>
  <c r="AC111" i="3"/>
  <c r="F175" i="12" s="1"/>
  <c r="AC110" i="3"/>
  <c r="F174" i="12" s="1"/>
  <c r="E110" i="3"/>
  <c r="AC144" i="3" s="1"/>
  <c r="F208" i="12" s="1"/>
  <c r="D110" i="3"/>
  <c r="AC143" i="3" s="1"/>
  <c r="F207" i="12" s="1"/>
  <c r="C110" i="3"/>
  <c r="C111" i="3" s="1"/>
  <c r="AC146" i="3" s="1"/>
  <c r="F210" i="12" s="1"/>
  <c r="AC109" i="3"/>
  <c r="F173" i="12" s="1"/>
  <c r="F109" i="3"/>
  <c r="AC141" i="3" s="1"/>
  <c r="F205" i="12" s="1"/>
  <c r="AC108" i="3"/>
  <c r="F172" i="12" s="1"/>
  <c r="AC107" i="3"/>
  <c r="F171" i="12" s="1"/>
  <c r="AC106" i="3"/>
  <c r="F170" i="12" s="1"/>
  <c r="E106" i="3"/>
  <c r="AC128" i="3" s="1"/>
  <c r="F192" i="12" s="1"/>
  <c r="D106" i="3"/>
  <c r="AC127" i="3" s="1"/>
  <c r="F191" i="12" s="1"/>
  <c r="C106" i="3"/>
  <c r="AC105" i="3"/>
  <c r="F169" i="12" s="1"/>
  <c r="F105" i="3"/>
  <c r="AC125" i="3" s="1"/>
  <c r="F189" i="12" s="1"/>
  <c r="AC104" i="3"/>
  <c r="F104" i="3"/>
  <c r="AC103" i="3"/>
  <c r="AC102" i="3"/>
  <c r="AC101" i="3"/>
  <c r="F165" i="12" s="1"/>
  <c r="AC100" i="3"/>
  <c r="F164" i="12" s="1"/>
  <c r="AC99" i="3"/>
  <c r="F163" i="12" s="1"/>
  <c r="F162" i="12"/>
  <c r="AC98" i="3"/>
  <c r="F161" i="12" s="1"/>
  <c r="AC97" i="3"/>
  <c r="F160" i="12" s="1"/>
  <c r="AC96" i="3"/>
  <c r="F159" i="12" s="1"/>
  <c r="AC95" i="3"/>
  <c r="F158" i="12" s="1"/>
  <c r="AC94" i="3"/>
  <c r="F157" i="12" s="1"/>
  <c r="AC93" i="3"/>
  <c r="F156" i="12" s="1"/>
  <c r="AC92" i="3"/>
  <c r="F155" i="12" s="1"/>
  <c r="AC91" i="3"/>
  <c r="F154" i="12" s="1"/>
  <c r="AC90" i="3"/>
  <c r="F153" i="12" s="1"/>
  <c r="AC88" i="3"/>
  <c r="F151" i="12" s="1"/>
  <c r="AC87" i="3"/>
  <c r="F150" i="12" s="1"/>
  <c r="AC86" i="3"/>
  <c r="AC85" i="3"/>
  <c r="AC84" i="3"/>
  <c r="AC83" i="3"/>
  <c r="F146" i="12" s="1"/>
  <c r="AC82" i="3"/>
  <c r="F145" i="12" s="1"/>
  <c r="AC81" i="3"/>
  <c r="F81" i="3"/>
  <c r="E81" i="3"/>
  <c r="D81" i="3"/>
  <c r="AC89" i="3" s="1"/>
  <c r="F152" i="12" s="1"/>
  <c r="AC80" i="3"/>
  <c r="F143" i="12" s="1"/>
  <c r="AC73" i="3"/>
  <c r="F136" i="12" s="1"/>
  <c r="AC71" i="3"/>
  <c r="AC70" i="3"/>
  <c r="F133" i="12" s="1"/>
  <c r="AC69" i="3"/>
  <c r="AC67" i="3"/>
  <c r="F130" i="12" s="1"/>
  <c r="AC66" i="3"/>
  <c r="F129" i="12" s="1"/>
  <c r="AC65" i="3"/>
  <c r="F128" i="12" s="1"/>
  <c r="AC62" i="3"/>
  <c r="F125" i="12" s="1"/>
  <c r="AC60" i="3"/>
  <c r="F123" i="12" s="1"/>
  <c r="AC59" i="3"/>
  <c r="F122" i="12" s="1"/>
  <c r="AC58" i="3"/>
  <c r="F121" i="12" s="1"/>
  <c r="AC56" i="3"/>
  <c r="F119" i="12" s="1"/>
  <c r="AC54" i="3"/>
  <c r="F117" i="12" s="1"/>
  <c r="AC53" i="3"/>
  <c r="F116" i="12" s="1"/>
  <c r="AC52" i="3"/>
  <c r="AC48" i="3"/>
  <c r="F111" i="12" s="1"/>
  <c r="AC46" i="3"/>
  <c r="AC45" i="3"/>
  <c r="AC44" i="3"/>
  <c r="F107" i="12" s="1"/>
  <c r="AC42" i="3"/>
  <c r="F105" i="12" s="1"/>
  <c r="AC41" i="3"/>
  <c r="F104" i="12" s="1"/>
  <c r="E41" i="3"/>
  <c r="D41" i="3"/>
  <c r="AC47" i="3" s="1"/>
  <c r="F110" i="12" s="1"/>
  <c r="C41" i="3"/>
  <c r="AC40" i="3"/>
  <c r="F103" i="12" s="1"/>
  <c r="AC37" i="3"/>
  <c r="F100" i="12" s="1"/>
  <c r="AC35" i="3"/>
  <c r="F98" i="12" s="1"/>
  <c r="E35" i="3"/>
  <c r="AC68" i="3" s="1"/>
  <c r="D35" i="3"/>
  <c r="AC43" i="3" s="1"/>
  <c r="F106" i="12" s="1"/>
  <c r="C35" i="3"/>
  <c r="AC18" i="3" s="1"/>
  <c r="F81" i="12" s="1"/>
  <c r="AC34" i="3"/>
  <c r="AC33" i="3"/>
  <c r="AC31" i="3"/>
  <c r="F94" i="12" s="1"/>
  <c r="AC29" i="3"/>
  <c r="F92" i="12" s="1"/>
  <c r="AC28" i="3"/>
  <c r="F91" i="12" s="1"/>
  <c r="AC27" i="3"/>
  <c r="F90" i="12" s="1"/>
  <c r="E24" i="3"/>
  <c r="AC61" i="3" s="1"/>
  <c r="F124" i="12" s="1"/>
  <c r="D24" i="3"/>
  <c r="D26" i="3" s="1"/>
  <c r="C24" i="3"/>
  <c r="AC11" i="3" s="1"/>
  <c r="F74" i="12" s="1"/>
  <c r="AC23" i="3"/>
  <c r="F86" i="12" s="1"/>
  <c r="AC21" i="3"/>
  <c r="F84" i="12" s="1"/>
  <c r="AC20" i="3"/>
  <c r="F83" i="12" s="1"/>
  <c r="AC19" i="3"/>
  <c r="F82" i="12" s="1"/>
  <c r="D18" i="3"/>
  <c r="AC32" i="3" s="1"/>
  <c r="F95" i="12" s="1"/>
  <c r="AC17" i="3"/>
  <c r="AC16" i="3"/>
  <c r="F79" i="12" s="1"/>
  <c r="E16" i="3"/>
  <c r="AC55" i="3" s="1"/>
  <c r="F118" i="12" s="1"/>
  <c r="D16" i="3"/>
  <c r="AC30" i="3" s="1"/>
  <c r="F93" i="12" s="1"/>
  <c r="C16" i="3"/>
  <c r="AC5" i="3" s="1"/>
  <c r="F68" i="12" s="1"/>
  <c r="AC15" i="3"/>
  <c r="F78" i="12" s="1"/>
  <c r="AC12" i="3"/>
  <c r="F75" i="12" s="1"/>
  <c r="AC10" i="3"/>
  <c r="AC9" i="3"/>
  <c r="F72" i="12" s="1"/>
  <c r="AC8" i="3"/>
  <c r="AC6" i="3"/>
  <c r="F69" i="12" s="1"/>
  <c r="AC4" i="3"/>
  <c r="AC3" i="3"/>
  <c r="F66" i="12" s="1"/>
  <c r="AC2" i="3"/>
  <c r="F65" i="12" s="1"/>
  <c r="AC64" i="2"/>
  <c r="F64" i="12" s="1"/>
  <c r="AC63" i="2"/>
  <c r="AC62" i="2"/>
  <c r="F62" i="12" s="1"/>
  <c r="AC61" i="2"/>
  <c r="F61" i="12" s="1"/>
  <c r="AC60" i="2"/>
  <c r="F60" i="12" s="1"/>
  <c r="AC59" i="2"/>
  <c r="F59" i="12" s="1"/>
  <c r="AC58" i="2"/>
  <c r="F58" i="12" s="1"/>
  <c r="AC57" i="2"/>
  <c r="AC56" i="2"/>
  <c r="F56" i="12" s="1"/>
  <c r="AC55" i="2"/>
  <c r="F55" i="12" s="1"/>
  <c r="AC54" i="2"/>
  <c r="AC53" i="2"/>
  <c r="F53" i="12" s="1"/>
  <c r="AC52" i="2"/>
  <c r="F52" i="12" s="1"/>
  <c r="AC51" i="2"/>
  <c r="AC50" i="2"/>
  <c r="AC49" i="2"/>
  <c r="F49" i="12" s="1"/>
  <c r="AC48" i="2"/>
  <c r="AC47" i="2"/>
  <c r="AC46" i="2"/>
  <c r="F46" i="12" s="1"/>
  <c r="AC45" i="2"/>
  <c r="F45" i="12" s="1"/>
  <c r="AC44" i="2"/>
  <c r="F44" i="12" s="1"/>
  <c r="AC43" i="2"/>
  <c r="F43" i="12" s="1"/>
  <c r="AC42" i="2"/>
  <c r="F42" i="12" s="1"/>
  <c r="AC41" i="2"/>
  <c r="F41" i="12" s="1"/>
  <c r="AC40" i="2"/>
  <c r="F40" i="12" s="1"/>
  <c r="AC39" i="2"/>
  <c r="F39" i="12" s="1"/>
  <c r="AC38" i="2"/>
  <c r="F38" i="12" s="1"/>
  <c r="AC37" i="2"/>
  <c r="F37" i="12" s="1"/>
  <c r="AC36" i="2"/>
  <c r="F36" i="12" s="1"/>
  <c r="AC35" i="2"/>
  <c r="F35" i="12" s="1"/>
  <c r="AC34" i="2"/>
  <c r="AC33" i="2"/>
  <c r="F33" i="12" s="1"/>
  <c r="AC32" i="2"/>
  <c r="F32" i="12" s="1"/>
  <c r="AC31" i="2"/>
  <c r="AC30" i="2"/>
  <c r="AC29" i="2"/>
  <c r="F29" i="12" s="1"/>
  <c r="AC28" i="2"/>
  <c r="AC27" i="2"/>
  <c r="AC26" i="2"/>
  <c r="AC25" i="2"/>
  <c r="F25" i="12" s="1"/>
  <c r="AC24" i="2"/>
  <c r="AC23" i="2"/>
  <c r="AC22" i="2"/>
  <c r="F22" i="12" s="1"/>
  <c r="AC21" i="2"/>
  <c r="F21" i="12" s="1"/>
  <c r="AC20" i="2"/>
  <c r="AC19" i="2"/>
  <c r="F19" i="12" s="1"/>
  <c r="AC18" i="2"/>
  <c r="F18" i="12" s="1"/>
  <c r="AC17" i="2"/>
  <c r="AC16" i="2"/>
  <c r="F16" i="12" s="1"/>
  <c r="AC15" i="2"/>
  <c r="F15" i="12" s="1"/>
  <c r="AC14" i="2"/>
  <c r="AC13" i="2"/>
  <c r="F13" i="12" s="1"/>
  <c r="AC12" i="2"/>
  <c r="F12" i="12" s="1"/>
  <c r="AC11" i="2"/>
  <c r="AC10" i="2"/>
  <c r="AC9" i="2"/>
  <c r="F9" i="12" s="1"/>
  <c r="AC8" i="2"/>
  <c r="AC7" i="2"/>
  <c r="AC6" i="2"/>
  <c r="AC5" i="2"/>
  <c r="F5" i="12" s="1"/>
  <c r="AC4" i="2"/>
  <c r="F4" i="12" s="1"/>
  <c r="AC3" i="2"/>
  <c r="AC2" i="2"/>
  <c r="F2" i="12" s="1"/>
  <c r="D48" i="3" l="1"/>
  <c r="AC50" i="3" s="1"/>
  <c r="F113" i="12" s="1"/>
  <c r="AC38" i="3"/>
  <c r="F101" i="12" s="1"/>
  <c r="C26" i="3"/>
  <c r="C48" i="3" s="1"/>
  <c r="AC25" i="3" s="1"/>
  <c r="F88" i="12" s="1"/>
  <c r="F106" i="3"/>
  <c r="AC129" i="3" s="1"/>
  <c r="F193" i="12" s="1"/>
  <c r="AC36" i="3"/>
  <c r="F99" i="12" s="1"/>
  <c r="AC142" i="3"/>
  <c r="F206" i="12" s="1"/>
  <c r="AC126" i="3"/>
  <c r="F190" i="12" s="1"/>
  <c r="AC72" i="3"/>
  <c r="F135" i="12" s="1"/>
  <c r="E44" i="3"/>
  <c r="E26" i="3"/>
  <c r="AC22" i="3"/>
  <c r="F85" i="12" s="1"/>
  <c r="C44" i="3"/>
  <c r="D44" i="3"/>
  <c r="E18" i="3"/>
  <c r="F110" i="3"/>
  <c r="C18" i="3"/>
  <c r="C29" i="3" s="1"/>
  <c r="AC13" i="3"/>
  <c r="F76" i="12" s="1"/>
  <c r="E111" i="3"/>
  <c r="AC148" i="3" s="1"/>
  <c r="F212" i="12" s="1"/>
  <c r="D47" i="3"/>
  <c r="AC49" i="3" s="1"/>
  <c r="F112" i="12" s="1"/>
  <c r="F123" i="3"/>
  <c r="AC181" i="3" s="1"/>
  <c r="F245" i="12" s="1"/>
  <c r="AC177" i="3"/>
  <c r="F241" i="12" s="1"/>
  <c r="D111" i="3"/>
  <c r="AC147" i="3" s="1"/>
  <c r="F211" i="12" s="1"/>
  <c r="D29" i="3"/>
  <c r="AC39" i="3" s="1"/>
  <c r="F102" i="12" s="1"/>
  <c r="F45" i="11"/>
  <c r="C47" i="3" l="1"/>
  <c r="AC24" i="3" s="1"/>
  <c r="F87" i="12" s="1"/>
  <c r="AC7" i="3"/>
  <c r="F70" i="12" s="1"/>
  <c r="F111" i="3"/>
  <c r="AC149" i="3" s="1"/>
  <c r="F213" i="12" s="1"/>
  <c r="AC145" i="3"/>
  <c r="F209" i="12" s="1"/>
  <c r="E47" i="3"/>
  <c r="AC74" i="3" s="1"/>
  <c r="F137" i="12" s="1"/>
  <c r="AC57" i="3"/>
  <c r="F120" i="12" s="1"/>
  <c r="C52" i="3"/>
  <c r="AC78" i="3" s="1"/>
  <c r="F141" i="12" s="1"/>
  <c r="C49" i="3"/>
  <c r="AC26" i="3" s="1"/>
  <c r="F89" i="12" s="1"/>
  <c r="D49" i="3"/>
  <c r="AC51" i="3" s="1"/>
  <c r="F114" i="12" s="1"/>
  <c r="AC14" i="3"/>
  <c r="F77" i="12" s="1"/>
  <c r="AC63" i="3"/>
  <c r="F126" i="12" s="1"/>
  <c r="E48" i="3"/>
  <c r="AC75" i="3" s="1"/>
  <c r="F138" i="12" s="1"/>
  <c r="E29" i="3"/>
  <c r="AC64" i="3" s="1"/>
  <c r="F127" i="12" s="1"/>
  <c r="E49" i="3"/>
  <c r="AC76" i="3" s="1"/>
  <c r="F139" i="12" s="1"/>
  <c r="C51" i="3" l="1"/>
  <c r="C53" i="3" l="1"/>
  <c r="AC79" i="3" s="1"/>
  <c r="F142" i="12" s="1"/>
  <c r="AC77" i="3"/>
  <c r="F140" i="12" s="1"/>
</calcChain>
</file>

<file path=xl/sharedStrings.xml><?xml version="1.0" encoding="utf-8"?>
<sst xmlns="http://schemas.openxmlformats.org/spreadsheetml/2006/main" count="27742" uniqueCount="5003">
  <si>
    <t>Common Data Set 2025–2026</t>
  </si>
  <si>
    <t>Welcome to the 2025-2026 Common Data Set collection!</t>
  </si>
  <si>
    <t>About the CDS Initiative</t>
  </si>
  <si>
    <t>The Common Data Set (CDS) initiative is a collaborative effort among data providers in the higher education community and publishers as represented by the College Board, Peterson's, and U.S. News &amp; World Report. The combined goal of this collaboration is to improve the quality and accuracy of information provided to all involved in a student's transition into higher education, as well as to reduce the reporting burden on data providers.</t>
  </si>
  <si>
    <t>The CDS is a set of standards and definitions of data items rather than a survey instrument or set of data represented in a database. Each of the higher education surveys conducted by the participating publishers incorporates items from the CDS as well as unique items proprietary to each publisher. Consequently, the publishers' surveys differ in that they utilize varying numbers of items from the CDS.</t>
  </si>
  <si>
    <t>Those who report data for their colleges are urged to abide by the definitions and the cohorts specified when answering CDS items. They are also urged to use the answers to CDS items when responding to the numerous survey requests they receive, by distributing photocopies of their answers, posting them on their websites, or by other effective means.</t>
  </si>
  <si>
    <t>Using This Excel Template</t>
  </si>
  <si>
    <t>This Excel template is designed for CSV export. On each section tab, responses are stored in columns AA–AL. Before exporting, verify that your entries appear correctly on the Answer Sheet. The Answer Sheet includes field mappings to the U.S. News fillable PDF and to the Word version. Please confirm with the receiving organization that it is able to accept a CSV of your responses. For more information about the Common Data Set (CDS) initiative, visit https://commondataset.org/</t>
  </si>
  <si>
    <t>Questions?</t>
  </si>
  <si>
    <t>Please contact the College Board College Survey team at collegesurvey@collegeboard.org should you have any questions about this Excel template.</t>
  </si>
  <si>
    <t>Important Notes</t>
  </si>
  <si>
    <t>Note 1 — Excel Template Matching</t>
  </si>
  <si>
    <t>At the time of publication, not all questions on the Excel template can be matched to a U.S. News fillable PDF equivalent. The matching cells for these questions are highlighted in light red on the Answer Sheet. Please confirm all questions, responses, and mapping before submitting a CSV to another organization.</t>
  </si>
  <si>
    <t>Note 2 — Word Template Mapping</t>
  </si>
  <si>
    <t>As of publication, some questions in the Word template do not map directly—or require different formatting—to an equivalent field in the U.S. News fillable PDF and in the Excel template. An example are those questions with multiple category options such as "Very Important, Important, Considered, Not Considered". The matching cells for these questions may appear as duplicates (light red on the Answer Sheet) or a single category is listed as the code value (c7_state_residency_very_important). Please review and verify all questions, responses, and mapping requirements before exporting to CSV or submitting to another organization.</t>
  </si>
  <si>
    <t>A.  General Information</t>
  </si>
  <si>
    <t>Question Number</t>
  </si>
  <si>
    <t>Question</t>
  </si>
  <si>
    <t>Answer</t>
  </si>
  <si>
    <t>Section</t>
  </si>
  <si>
    <t>Sub-Section</t>
  </si>
  <si>
    <t>Category</t>
  </si>
  <si>
    <t>Student Group</t>
  </si>
  <si>
    <t>Cohort</t>
  </si>
  <si>
    <t>Residency</t>
  </si>
  <si>
    <t>Unit load</t>
  </si>
  <si>
    <t>Gender</t>
  </si>
  <si>
    <t>Value type</t>
  </si>
  <si>
    <t>A.001</t>
  </si>
  <si>
    <t>First Name:</t>
  </si>
  <si>
    <t>General Information</t>
  </si>
  <si>
    <t>Respondent Information</t>
  </si>
  <si>
    <t>All</t>
  </si>
  <si>
    <t>Text</t>
  </si>
  <si>
    <t>A0</t>
  </si>
  <si>
    <t>Respondent Information (Not for Publication)</t>
  </si>
  <si>
    <t>A.002</t>
  </si>
  <si>
    <t>Last Name:</t>
  </si>
  <si>
    <t>Stacy</t>
  </si>
  <si>
    <t>A.003</t>
  </si>
  <si>
    <t>Title:</t>
  </si>
  <si>
    <t>Lynch</t>
  </si>
  <si>
    <t>A.004</t>
  </si>
  <si>
    <t>Office:</t>
  </si>
  <si>
    <t>Director of Institutional Research and Records Management</t>
  </si>
  <si>
    <t>A.005</t>
  </si>
  <si>
    <t>Address Line 1:</t>
  </si>
  <si>
    <t>Office of Institutional Effectiveness, Research, and Planning</t>
  </si>
  <si>
    <t>A.006</t>
  </si>
  <si>
    <t>Address Line 2:</t>
  </si>
  <si>
    <t>P. O. Box 3148</t>
  </si>
  <si>
    <t>A.007</t>
  </si>
  <si>
    <t>Address Line 3:</t>
  </si>
  <si>
    <t>A.008</t>
  </si>
  <si>
    <t>City:</t>
  </si>
  <si>
    <t>A.009</t>
  </si>
  <si>
    <t>State</t>
  </si>
  <si>
    <t>Ruston</t>
  </si>
  <si>
    <t>A.010</t>
  </si>
  <si>
    <t>Zipcode</t>
  </si>
  <si>
    <t>Numbers</t>
  </si>
  <si>
    <t>LA</t>
  </si>
  <si>
    <t>A.011</t>
  </si>
  <si>
    <t>Country:</t>
  </si>
  <si>
    <t>A.012</t>
  </si>
  <si>
    <t>Phone:</t>
  </si>
  <si>
    <t>United States</t>
  </si>
  <si>
    <t>A.013</t>
  </si>
  <si>
    <t>Email Address:</t>
  </si>
  <si>
    <t>Email Address</t>
  </si>
  <si>
    <t>(318) 257 - 2372</t>
  </si>
  <si>
    <t>A.014</t>
  </si>
  <si>
    <t>Are your responses to the CDS posted for reference on your institution's Website?</t>
  </si>
  <si>
    <t>YesNo</t>
  </si>
  <si>
    <t>slynch@latech.edu</t>
  </si>
  <si>
    <t>A.015</t>
  </si>
  <si>
    <t>If yes, please provide the URL of the corresponding Web page:</t>
  </si>
  <si>
    <t>URL</t>
  </si>
  <si>
    <t>A.0A</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</si>
  <si>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</si>
  <si>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A.101</t>
  </si>
  <si>
    <t>Name of College/University:</t>
  </si>
  <si>
    <t>Address Information</t>
  </si>
  <si>
    <t>A.102</t>
  </si>
  <si>
    <t>Street Address Line 1:</t>
  </si>
  <si>
    <t>Yes</t>
  </si>
  <si>
    <t>Yes or No</t>
  </si>
  <si>
    <t>A.103</t>
  </si>
  <si>
    <t>Street Address Line 2:</t>
  </si>
  <si>
    <t>A.104</t>
  </si>
  <si>
    <t>Street Address Line 3:</t>
  </si>
  <si>
    <t>A.105</t>
  </si>
  <si>
    <t>City</t>
  </si>
  <si>
    <t>A.106</t>
  </si>
  <si>
    <t>https://oierp.latech.edu/common-data-set/</t>
  </si>
  <si>
    <t>A.107</t>
  </si>
  <si>
    <t>Zip</t>
  </si>
  <si>
    <t>A.108</t>
  </si>
  <si>
    <t>A0A</t>
  </si>
  <si>
    <t>A.109</t>
  </si>
  <si>
    <t>Main Phone Number (Area Code)</t>
  </si>
  <si>
    <t>A.110</t>
  </si>
  <si>
    <t>Main Phone Number:</t>
  </si>
  <si>
    <t>A.111</t>
  </si>
  <si>
    <t>Main Phone Number (Ext):</t>
  </si>
  <si>
    <t>A1</t>
  </si>
  <si>
    <t>A.112</t>
  </si>
  <si>
    <t>WWW Home Page Address:</t>
  </si>
  <si>
    <t>Louisiana Tech University</t>
  </si>
  <si>
    <t>A.113</t>
  </si>
  <si>
    <t>Main Institution Email</t>
  </si>
  <si>
    <t>305 Wisteria Street</t>
  </si>
  <si>
    <t>A.114</t>
  </si>
  <si>
    <t>Admissions Office Street Address (if different) Line 1:</t>
  </si>
  <si>
    <t>Admissions Office</t>
  </si>
  <si>
    <t>A.115</t>
  </si>
  <si>
    <t>Street Address (if different) Line 2:</t>
  </si>
  <si>
    <t>A.116</t>
  </si>
  <si>
    <t>Street Address (if different) Line 3:</t>
  </si>
  <si>
    <t>A.117</t>
  </si>
  <si>
    <t>A.118</t>
  </si>
  <si>
    <t>A.119</t>
  </si>
  <si>
    <t>A.120</t>
  </si>
  <si>
    <t>A.121</t>
  </si>
  <si>
    <t>Admissions Phone Number (Area Code):</t>
  </si>
  <si>
    <t>(318) 257-0211</t>
  </si>
  <si>
    <t>A.122</t>
  </si>
  <si>
    <t>Admissions Phone Number:</t>
  </si>
  <si>
    <t>A.123</t>
  </si>
  <si>
    <t>Admissions Phone Number (Ext):</t>
  </si>
  <si>
    <t>https://www.latech.edu/</t>
  </si>
  <si>
    <t>A.124</t>
  </si>
  <si>
    <t>Admissions Toll-Free Phone Number (Out-of-State Area Code):</t>
  </si>
  <si>
    <t>A.125</t>
  </si>
  <si>
    <t>Admissions Toll-Free Phone Number:</t>
  </si>
  <si>
    <t>A.126</t>
  </si>
  <si>
    <t>Admissions Toll-Free Phone Number (Ext):</t>
  </si>
  <si>
    <t>A.127</t>
  </si>
  <si>
    <t>Admissions Email Address:</t>
  </si>
  <si>
    <t>Admissions Office Street Address (if different):</t>
  </si>
  <si>
    <t>201 Mayfield Ave</t>
  </si>
  <si>
    <t>A.128</t>
  </si>
  <si>
    <t>If there is a separate URL for your school’s online application, please specify:</t>
  </si>
  <si>
    <t>A.129</t>
  </si>
  <si>
    <t>If you have a mailing address other than the above to which applications should be sent, please provide:</t>
  </si>
  <si>
    <t>A.201</t>
  </si>
  <si>
    <t>Source of institutional control (Check only one):</t>
  </si>
  <si>
    <t>Institutional Control</t>
  </si>
  <si>
    <t>A.301</t>
  </si>
  <si>
    <t>Classify your undergraduate institution:</t>
  </si>
  <si>
    <t>Classification</t>
  </si>
  <si>
    <t>A.401</t>
  </si>
  <si>
    <t>Academic year calendar:</t>
  </si>
  <si>
    <t>Academic Year</t>
  </si>
  <si>
    <t>A.402</t>
  </si>
  <si>
    <t>Differs by program (describe):</t>
  </si>
  <si>
    <t>Degrees Offered</t>
  </si>
  <si>
    <t>A.403</t>
  </si>
  <si>
    <t>Other (describe):</t>
  </si>
  <si>
    <t>A.501</t>
  </si>
  <si>
    <t>Certificate</t>
  </si>
  <si>
    <t>x</t>
  </si>
  <si>
    <t>(318) 257-3036</t>
  </si>
  <si>
    <t>A.502</t>
  </si>
  <si>
    <t>Diploma</t>
  </si>
  <si>
    <t>A.503</t>
  </si>
  <si>
    <t>Associate</t>
  </si>
  <si>
    <t>A.504</t>
  </si>
  <si>
    <t>Transfer Associate</t>
  </si>
  <si>
    <t>1800LATECH1</t>
  </si>
  <si>
    <t>A.505</t>
  </si>
  <si>
    <t>Terminal Associate</t>
  </si>
  <si>
    <t>A.506</t>
  </si>
  <si>
    <t>Bachelor's</t>
  </si>
  <si>
    <t>bulldog@latech.edu</t>
  </si>
  <si>
    <t>A.507</t>
  </si>
  <si>
    <t>Postbachelor's certificate</t>
  </si>
  <si>
    <t>A.508</t>
  </si>
  <si>
    <t>Master's</t>
  </si>
  <si>
    <t>A.509</t>
  </si>
  <si>
    <t>Post-master's certificate</t>
  </si>
  <si>
    <t>A.510</t>
  </si>
  <si>
    <t>Doctoral degree research/scholarship</t>
  </si>
  <si>
    <t>A.511</t>
  </si>
  <si>
    <t>Doctoral degree – professional practice</t>
  </si>
  <si>
    <t>A.512</t>
  </si>
  <si>
    <t>Doctoral degree -- other</t>
  </si>
  <si>
    <t>A2</t>
  </si>
  <si>
    <t>A.601</t>
  </si>
  <si>
    <t>If you have a diversity, equity, and inclusion office or department, please provide the URL of the corresponding Web page:</t>
  </si>
  <si>
    <t>X</t>
  </si>
  <si>
    <t>Public</t>
  </si>
  <si>
    <t>Private (nonprofit)</t>
  </si>
  <si>
    <t>Proprietary</t>
  </si>
  <si>
    <t>A3</t>
  </si>
  <si>
    <t>Coeducational college</t>
  </si>
  <si>
    <t>Men's college</t>
  </si>
  <si>
    <t>Women's college</t>
  </si>
  <si>
    <t>A4</t>
  </si>
  <si>
    <t>Semester</t>
  </si>
  <si>
    <t>Quarter</t>
  </si>
  <si>
    <t>Trimester</t>
  </si>
  <si>
    <t>4-1-4</t>
  </si>
  <si>
    <t>Continuous</t>
  </si>
  <si>
    <t>A5</t>
  </si>
  <si>
    <t>Degrees offered by your institution:</t>
  </si>
  <si>
    <t>$A$5</t>
  </si>
  <si>
    <t>A6</t>
  </si>
  <si>
    <t>Campus Belonging Webpage</t>
  </si>
  <si>
    <t>If your institution has an office or department dedicated to fostering a welcoming and supportive campus climate for individuals from all backgrounds, please provide the URL of the corresponding Web page:</t>
  </si>
  <si>
    <t>B. ENROLLMENT AND PERSISTENCE</t>
  </si>
  <si>
    <t>Question Numer</t>
  </si>
  <si>
    <t>B.101</t>
  </si>
  <si>
    <t>Degree-seeking, first-time first-year students: males</t>
  </si>
  <si>
    <t>Enrollment And Persistence</t>
  </si>
  <si>
    <t>Institutional Enrollment</t>
  </si>
  <si>
    <t>Degree-seeking</t>
  </si>
  <si>
    <t>Undergraduates</t>
  </si>
  <si>
    <t>First-time, first-year</t>
  </si>
  <si>
    <t>FT</t>
  </si>
  <si>
    <t>Males</t>
  </si>
  <si>
    <t>Number</t>
  </si>
  <si>
    <t>B1</t>
  </si>
  <si>
    <t xml:space="preserve">Institutional Enrollment - Males and Females </t>
  </si>
  <si>
    <t>B.102</t>
  </si>
  <si>
    <t>Other first-year, degree-seeking: males</t>
  </si>
  <si>
    <t>Other first-year</t>
  </si>
  <si>
    <t>Provide numbers of students for each of the following categories as of the institution's official fall reporting date or as of October 15, 2025.</t>
  </si>
  <si>
    <t>B.103</t>
  </si>
  <si>
    <t>All other degree-seeking: males</t>
  </si>
  <si>
    <t>All other</t>
  </si>
  <si>
    <t>•     Note: Report students formerly designated as “first professional” in the graduate cells.</t>
  </si>
  <si>
    <t>B.104</t>
  </si>
  <si>
    <t>Total degree-seeking: males</t>
  </si>
  <si>
    <t>Total</t>
  </si>
  <si>
    <t xml:space="preserve">•     For information on reporting study abroad students please see: https://nces.ed.gov/ipeds/pdf/Reporting_Study_Abroad_Students.pdf </t>
  </si>
  <si>
    <t>B.105</t>
  </si>
  <si>
    <t>All other undergraduates enrolled in credit courses: males</t>
  </si>
  <si>
    <t>Enrolled in Credit Courses</t>
  </si>
  <si>
    <t>•     In cases where non-binary gender information is provided, IPEDS recommends distributing across the two-binary categories.</t>
  </si>
  <si>
    <t>B.106</t>
  </si>
  <si>
    <t>Total undergraduate Full-Time Students: males</t>
  </si>
  <si>
    <t xml:space="preserve">•     Dual Enrollment: If your institution enrolls high school students in college courses for credit either within a dual enrollment program </t>
  </si>
  <si>
    <t>B.107</t>
  </si>
  <si>
    <t>PT</t>
  </si>
  <si>
    <t xml:space="preserve">or outside of a dual enrollment program, you may report the unduplicated count as part of the full- or part-time “All other undergraduates” section. </t>
  </si>
  <si>
    <t>B.108</t>
  </si>
  <si>
    <t>B.109</t>
  </si>
  <si>
    <t>B.110</t>
  </si>
  <si>
    <t>Undergraduate Students: Full-Time</t>
  </si>
  <si>
    <t>Females</t>
  </si>
  <si>
    <t>Unknown</t>
  </si>
  <si>
    <t>B.111</t>
  </si>
  <si>
    <t>All other undergraduates</t>
  </si>
  <si>
    <t>Degree-seeking, first-time first-year students</t>
  </si>
  <si>
    <t>B.112</t>
  </si>
  <si>
    <t>Total undergraduate Part-Time Students: males</t>
  </si>
  <si>
    <t xml:space="preserve">Other first-year, degree-seeking </t>
  </si>
  <si>
    <t>B.113</t>
  </si>
  <si>
    <t>Total undergraduate students: males</t>
  </si>
  <si>
    <t>Total understand</t>
  </si>
  <si>
    <t>All other degree-seeking</t>
  </si>
  <si>
    <t>B.114</t>
  </si>
  <si>
    <t>Degree-seeking, first-time: males</t>
  </si>
  <si>
    <t>Graduates</t>
  </si>
  <si>
    <t>First-time</t>
  </si>
  <si>
    <t>Total degree-seeking</t>
  </si>
  <si>
    <t>B.115</t>
  </si>
  <si>
    <t>All other undergraduates enrolled in credit courses</t>
  </si>
  <si>
    <t>B.116</t>
  </si>
  <si>
    <t>All other graduates enrolled in credit courses: males</t>
  </si>
  <si>
    <t>Total Undergraduate Full-Time Students</t>
  </si>
  <si>
    <t>B.117</t>
  </si>
  <si>
    <t>Total graduate Full-Time Students: males</t>
  </si>
  <si>
    <t>Full-Time</t>
  </si>
  <si>
    <t>B.118</t>
  </si>
  <si>
    <t>Undergraduate Students: Part-Time</t>
  </si>
  <si>
    <t>B.119</t>
  </si>
  <si>
    <t>B.120</t>
  </si>
  <si>
    <t>B.121</t>
  </si>
  <si>
    <t>Total graduate Part-Time Students: males</t>
  </si>
  <si>
    <t>B.122</t>
  </si>
  <si>
    <t>Total Graduate Students: males</t>
  </si>
  <si>
    <t>B.123</t>
  </si>
  <si>
    <t>Total All Full-Time Students: Males</t>
  </si>
  <si>
    <t>All Students</t>
  </si>
  <si>
    <t>B.124</t>
  </si>
  <si>
    <t>Total All Part-Tim Students: Males</t>
  </si>
  <si>
    <t>Total Undergraduate Part-Time Students</t>
  </si>
  <si>
    <t>B.125</t>
  </si>
  <si>
    <t>Total All Students: males</t>
  </si>
  <si>
    <t>B.126</t>
  </si>
  <si>
    <t>Degree-seeking, first-time first-year students: females</t>
  </si>
  <si>
    <t>Undergraduate Students: All</t>
  </si>
  <si>
    <t>B.127</t>
  </si>
  <si>
    <t>Other first-year, degree-seeking: females</t>
  </si>
  <si>
    <t>Total Undergraduate Students</t>
  </si>
  <si>
    <t>B.128</t>
  </si>
  <si>
    <t>All other degree-seeking: females</t>
  </si>
  <si>
    <t>B.129</t>
  </si>
  <si>
    <t>Total degree-seeking: females</t>
  </si>
  <si>
    <t>Graduate Students: Full-Time</t>
  </si>
  <si>
    <t>B.130</t>
  </si>
  <si>
    <t>All other undergraduates enrolled in credit courses: females</t>
  </si>
  <si>
    <t>Degree-seeking, first-time</t>
  </si>
  <si>
    <t>B.131</t>
  </si>
  <si>
    <t>Total undergraduate Full-Time Students: females</t>
  </si>
  <si>
    <t>B.132</t>
  </si>
  <si>
    <t>All other graduates enrolled in credit courses</t>
  </si>
  <si>
    <t>B.133</t>
  </si>
  <si>
    <t>Total Graduate Full-Time Students</t>
  </si>
  <si>
    <t>B.134</t>
  </si>
  <si>
    <t>B.135</t>
  </si>
  <si>
    <t>Graduate Students: Part-Time</t>
  </si>
  <si>
    <t>B.136</t>
  </si>
  <si>
    <t>B.137</t>
  </si>
  <si>
    <t>Total undergraduate Part-Time Students: females</t>
  </si>
  <si>
    <t>B.138</t>
  </si>
  <si>
    <t>Total undergraduate students: females</t>
  </si>
  <si>
    <t>B.139</t>
  </si>
  <si>
    <t>Degree-seeking, first-time: females</t>
  </si>
  <si>
    <t>Total Graduate Part-Time Students</t>
  </si>
  <si>
    <t>B.140</t>
  </si>
  <si>
    <t>B.141</t>
  </si>
  <si>
    <t>All other graduates enrolled in credit courses: females</t>
  </si>
  <si>
    <t>Graduate Students: All</t>
  </si>
  <si>
    <t>B.142</t>
  </si>
  <si>
    <t>Total graduate Full-Time Students: females</t>
  </si>
  <si>
    <t>Total Graduate Students</t>
  </si>
  <si>
    <t>B.143</t>
  </si>
  <si>
    <t>B.144</t>
  </si>
  <si>
    <t>All Students: Total</t>
  </si>
  <si>
    <t>B.145</t>
  </si>
  <si>
    <t>Total Full-Time Students</t>
  </si>
  <si>
    <t>B.146</t>
  </si>
  <si>
    <t>Total graduate Part-Time Students: females</t>
  </si>
  <si>
    <t>Total Part-Time Students</t>
  </si>
  <si>
    <t>B.147</t>
  </si>
  <si>
    <t>Total Graduate Students: females</t>
  </si>
  <si>
    <t>Total All students</t>
  </si>
  <si>
    <t>B.148</t>
  </si>
  <si>
    <t>Total Full-Time Students: Females</t>
  </si>
  <si>
    <t>B.149</t>
  </si>
  <si>
    <t>Total Part-Tim Students: Females</t>
  </si>
  <si>
    <t>Total all undergraduates</t>
  </si>
  <si>
    <t>B.150</t>
  </si>
  <si>
    <t>Total All Students: females</t>
  </si>
  <si>
    <t>Total all graduate</t>
  </si>
  <si>
    <t>B.151</t>
  </si>
  <si>
    <t>Degree-seeking, first-time first-year students: Uknown</t>
  </si>
  <si>
    <t>Uknown</t>
  </si>
  <si>
    <t>GRAND TOTAL ALL STUDENTS</t>
  </si>
  <si>
    <t>B.152</t>
  </si>
  <si>
    <t>Other first-year, degree-seeking: Unknown</t>
  </si>
  <si>
    <t>B2</t>
  </si>
  <si>
    <t xml:space="preserve">Enrollment by Racial/Ethnic Category. </t>
  </si>
  <si>
    <t>B.153</t>
  </si>
  <si>
    <t>All other degree-seeking: Uknown</t>
  </si>
  <si>
    <t xml:space="preserve">Provide numbers of undergraduate students for each of the following categories as of the institution’s official fall reporting date or as of October 15, 2025. </t>
  </si>
  <si>
    <t>B.154</t>
  </si>
  <si>
    <t>Total degree-seeking: Uknown</t>
  </si>
  <si>
    <t xml:space="preserve">•     Include international students only in the category "Nonresidents." </t>
  </si>
  <si>
    <t>B.155</t>
  </si>
  <si>
    <t>All other undergraduates enrolled in credit courses: Uknown</t>
  </si>
  <si>
    <t>•     Complete the “Total Undergraduates” column only if you cannot provide data for the first two columns.</t>
  </si>
  <si>
    <t>B.156</t>
  </si>
  <si>
    <t>Total undergraduate Full-Time Students: Uknown</t>
  </si>
  <si>
    <t xml:space="preserve">•     Report as your institution reports to IPEDS: persons who are Hispanic should be reported only on the Hispanic line, </t>
  </si>
  <si>
    <t>B.157</t>
  </si>
  <si>
    <t>not under any race, and persons who are non-Hispanic multi-racial should be reported only under "Two or more races."</t>
  </si>
  <si>
    <t>B.158</t>
  </si>
  <si>
    <t>Other first-year, degree-seeking: Uknown</t>
  </si>
  <si>
    <t>•     New guidance from IPEDS for reporting aggregate data:</t>
  </si>
  <si>
    <t>B.159</t>
  </si>
  <si>
    <t>Racial/ethnic designations are requested only for United States citizens, residents, and other eligible non-citizens.</t>
  </si>
  <si>
    <t>B.160</t>
  </si>
  <si>
    <t xml:space="preserve">Eligible non-citizens include all students who completed high school or a GED equivalency within the United States (including DACA and undocumented students) </t>
  </si>
  <si>
    <t>B.161</t>
  </si>
  <si>
    <t>and who were not on an F-1 non-immigrant student visa at the time of high school graduation.</t>
  </si>
  <si>
    <t>B.162</t>
  </si>
  <si>
    <t>Total undergraduate Part-Time Students: Uknown</t>
  </si>
  <si>
    <t>More information about other eligible (for financial aid purposes) non-citizens is available at:</t>
  </si>
  <si>
    <t>B.163</t>
  </si>
  <si>
    <t>Total undergraduate students: Uknown</t>
  </si>
  <si>
    <t>https://studentaid.gov/understandaid/eligibility/requirements/non-us-citizens.</t>
  </si>
  <si>
    <t>B.164</t>
  </si>
  <si>
    <t>Degree-seeking, first-time: Uknown</t>
  </si>
  <si>
    <t>Nonresident - A person who is not a citizen or national of the United States and who is in this country on a student visa
or temporary</t>
  </si>
  <si>
    <t>B.165</t>
  </si>
  <si>
    <t>basis and does not have the right to remain indefinitely. Do not include DACA, undocumented, or other
eligible noncitizens in this category.</t>
  </si>
  <si>
    <t>B.166</t>
  </si>
  <si>
    <t>All other graduates enrolled in credit courses: Uknown</t>
  </si>
  <si>
    <t xml:space="preserve">NOTE - Nonresidents are to be reported separately, in the boxes provided, rather than included in any of the </t>
  </si>
  <si>
    <t>B.167</t>
  </si>
  <si>
    <t>Total graduate Full-Time Students: Uknown</t>
  </si>
  <si>
    <t>seven racial/ethnic categories or in race/ethnicity unknown.</t>
  </si>
  <si>
    <t>B.168</t>
  </si>
  <si>
    <t>Dual Enrollment: If your institution enrolls high school students in college courses for credit either within a dual enrollment program or outside of a dual enrollment program, you may report the unduplicated count as part of the non-degree-seeking students included in the “Total Undergraduates (both degree &amp; non-degree-seeking)” section.</t>
  </si>
  <si>
    <t>B.169</t>
  </si>
  <si>
    <t>Degree-Seeking
 First-Time
 First Year</t>
  </si>
  <si>
    <t>Degree-Seeking
 Undergraduates (include first-time first-year)</t>
  </si>
  <si>
    <t>Total
 Undergraduates (both degree &amp; non-degree-seeking)</t>
  </si>
  <si>
    <t>B.170</t>
  </si>
  <si>
    <t>Nonresidents</t>
  </si>
  <si>
    <t>B.171</t>
  </si>
  <si>
    <t>Total graduate Part-Time Students: Uknown</t>
  </si>
  <si>
    <t>Hispanic/Latino</t>
  </si>
  <si>
    <t>B.172</t>
  </si>
  <si>
    <t>Total Graduate Students: Uknown</t>
  </si>
  <si>
    <t>Black or African American, non-Hispanic</t>
  </si>
  <si>
    <t>B.173</t>
  </si>
  <si>
    <t>Total Full-Time Students: Uknown</t>
  </si>
  <si>
    <t>White, non-Hispanic</t>
  </si>
  <si>
    <t>B.174</t>
  </si>
  <si>
    <t>Total Part-Time Students: Uknown</t>
  </si>
  <si>
    <t>American Indian or Alaska Native, non-Hispanic</t>
  </si>
  <si>
    <t>B.175</t>
  </si>
  <si>
    <t>Total All Students: Uknown</t>
  </si>
  <si>
    <t>Asian, non-Hispanic</t>
  </si>
  <si>
    <t>B.176</t>
  </si>
  <si>
    <t>Native Hawaiian or other Pacific Islander, non-Hispanic</t>
  </si>
  <si>
    <t>B.177</t>
  </si>
  <si>
    <t>Two or more races, non-Hispanic</t>
  </si>
  <si>
    <t>B.178</t>
  </si>
  <si>
    <t>Grand Total All Students</t>
  </si>
  <si>
    <t>Race and/or ethnicity unknown</t>
  </si>
  <si>
    <t>B.201</t>
  </si>
  <si>
    <t>Enrollment by Racial/Ethnic Category</t>
  </si>
  <si>
    <t>TOTAL</t>
  </si>
  <si>
    <t>B.202</t>
  </si>
  <si>
    <t>Domestic</t>
  </si>
  <si>
    <t>B.203</t>
  </si>
  <si>
    <t>Persistence</t>
  </si>
  <si>
    <t>B.204</t>
  </si>
  <si>
    <t>B3</t>
  </si>
  <si>
    <t>Number of degrees awarded by your institution from July 1, 2024, to June 30, 2025.</t>
  </si>
  <si>
    <t>B.205</t>
  </si>
  <si>
    <t>Certificate/diploma</t>
  </si>
  <si>
    <t>B.206</t>
  </si>
  <si>
    <t>Associate degrees</t>
  </si>
  <si>
    <t>B.207</t>
  </si>
  <si>
    <t>Bachelor's degrees</t>
  </si>
  <si>
    <t>B.208</t>
  </si>
  <si>
    <t>Postbachelor's certificates</t>
  </si>
  <si>
    <t>B.209</t>
  </si>
  <si>
    <t>Master's degrees</t>
  </si>
  <si>
    <t>B.210</t>
  </si>
  <si>
    <t>Post-Master's certificates</t>
  </si>
  <si>
    <t>B.211</t>
  </si>
  <si>
    <t>Doctoral degrees – research/scholarship</t>
  </si>
  <si>
    <t>B.212</t>
  </si>
  <si>
    <t>Doctoral degrees – professional practice</t>
  </si>
  <si>
    <t>B.213</t>
  </si>
  <si>
    <t>Doctoral degrees – other</t>
  </si>
  <si>
    <t>B.214</t>
  </si>
  <si>
    <t>B4-B21: Graduation Rates</t>
  </si>
  <si>
    <t>B.215</t>
  </si>
  <si>
    <t>The items in this section correspond to data elements collected by the IPEDS Web-based Data Collection System’s Graduation Rate Survey (GRS).</t>
  </si>
  <si>
    <t>B.216</t>
  </si>
  <si>
    <t xml:space="preserve">•     For complete instructions and definitions of data elements, see the IPEDS GRS Forms and Instructions 
      for the 2025-2026 Survey. https://nces.ed.gov/ipeds/use-the-data/survey-components/9/graduation-rates </t>
  </si>
  <si>
    <t>B.217</t>
  </si>
  <si>
    <t>In the following section for bachelor’s or equivalent programs, please disaggregate the Fall 2018 and Fall 2019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</si>
  <si>
    <t>B.218</t>
  </si>
  <si>
    <t>B.219</t>
  </si>
  <si>
    <t>B.220</t>
  </si>
  <si>
    <t>For Bachelor’s or Equivalent Programs</t>
  </si>
  <si>
    <t>B.221</t>
  </si>
  <si>
    <t>Please provide data for the Fall 2019 cohort if available. If Fall 2019 cohort data are not available, provide data for the Fall 2018 cohort.</t>
  </si>
  <si>
    <t>B.222</t>
  </si>
  <si>
    <t>Fall 2019 Cohort</t>
  </si>
  <si>
    <t>B.223</t>
  </si>
  <si>
    <t>Recipients of a Federal Pell Grant</t>
  </si>
  <si>
    <t>Recipients of a Subsidized Stafford Loan who did not receive a Pell Grant</t>
  </si>
  <si>
    <t>Students who did not receive either a Pell Grant or a subsidized Stafford Loan</t>
  </si>
  <si>
    <t>Total 
(sum of 3 columns to the left)</t>
  </si>
  <si>
    <t>B.224</t>
  </si>
  <si>
    <t>B.225</t>
  </si>
  <si>
    <t>A</t>
  </si>
  <si>
    <t>Initial 2019 cohort of first-time, full-time, bachelor's (or equivalent) degree-seeking undergraduate students</t>
  </si>
  <si>
    <t>B.226</t>
  </si>
  <si>
    <t>B</t>
  </si>
  <si>
    <t>Of the initial 2019 cohort, how many did not persist and did not graduate for the following reasons: 
• Deceased
• Permanently Disabled
• Armed Forces
• Foreign Aid Service of the Federal Government
• Official church missions
• Report Total Allowable Exclusions</t>
  </si>
  <si>
    <t>B.227</t>
  </si>
  <si>
    <t>C</t>
  </si>
  <si>
    <t>Final 2019 cohort, after adjusting for allowable exclusions</t>
  </si>
  <si>
    <t>B.228</t>
  </si>
  <si>
    <t>D</t>
  </si>
  <si>
    <t>Of the initial 2019 cohort, how many completed the program in four years or less (by Aug. 31, 2023)</t>
  </si>
  <si>
    <t>B.229</t>
  </si>
  <si>
    <t>E</t>
  </si>
  <si>
    <t>Of the initial 2019 cohort, how many completed the program in more than four years but in five years or less (after Aug. 31, 2023 and by Aug. 31, 2024)</t>
  </si>
  <si>
    <t>B.230</t>
  </si>
  <si>
    <t>F</t>
  </si>
  <si>
    <t>Of the initial 2019 cohort, how many completed the program in more than five years but in six years or less (after Aug. 31, 2024 and by Aug. 31, 2025)</t>
  </si>
  <si>
    <t>B.301</t>
  </si>
  <si>
    <t>G</t>
  </si>
  <si>
    <t>Total graduating within six years (sum of lines D, E, and F)</t>
  </si>
  <si>
    <t>B.302</t>
  </si>
  <si>
    <t>H</t>
  </si>
  <si>
    <t>Six-year graduation rate for 2019 cohort (G divided by C)</t>
  </si>
  <si>
    <t>B.303</t>
  </si>
  <si>
    <t>B.304</t>
  </si>
  <si>
    <t>Fall 2018 Cohort</t>
  </si>
  <si>
    <t>B.305</t>
  </si>
  <si>
    <t>B.306</t>
  </si>
  <si>
    <t>B.307</t>
  </si>
  <si>
    <t>Initial 2018 cohort of first-time, full-time, bachelor's (or equivalent) degree-seeking undergraduate students</t>
  </si>
  <si>
    <t>B.308</t>
  </si>
  <si>
    <t>Of the initial 2018 cohort, how many did not persist and did not graduate for the following reasons: 
• Deceased
• Permanently Disabled
• Armed Forces
• Foreign Aid Service of the Federal Government
• Official church missions
• Report Total Allowable Exclusions</t>
  </si>
  <si>
    <t>B.309</t>
  </si>
  <si>
    <t>Final 2018 cohort, after adjusting for allowable exclusions</t>
  </si>
  <si>
    <t>B.401</t>
  </si>
  <si>
    <t>Graduation Rates</t>
  </si>
  <si>
    <t>Four Year</t>
  </si>
  <si>
    <t>Initial Cohort</t>
  </si>
  <si>
    <t>Current Cohort</t>
  </si>
  <si>
    <t>Of the initial 2018 cohort, how many completed the program in four years or less (by Aug. 31, 2022)</t>
  </si>
  <si>
    <t>B.402</t>
  </si>
  <si>
    <t>Of the initial 2018 cohort, how many completed the program in more than four years but in five years or less (after Aug. 31, 2022 and by Aug. 31, 2023)</t>
  </si>
  <si>
    <t>B.403</t>
  </si>
  <si>
    <t>Of the initial 2018 cohort, how many completed the program in more than five years but in six years or less (after Aug. 31, 2023 and by Aug. 31, 2024)</t>
  </si>
  <si>
    <t>B.404</t>
  </si>
  <si>
    <t xml:space="preserve">Total </t>
  </si>
  <si>
    <t>B.405</t>
  </si>
  <si>
    <t>Did Not Persist</t>
  </si>
  <si>
    <t>Six-year graduation rate for 2018 cohort (G divided by C)</t>
  </si>
  <si>
    <t>B.406</t>
  </si>
  <si>
    <t>For Two-Year Institutions</t>
  </si>
  <si>
    <t>B.407</t>
  </si>
  <si>
    <t>Please provide data for the 2022 cohort if available. If 2022 cohort data are not available, provide data for the 2021 cohort.</t>
  </si>
  <si>
    <t>B.408</t>
  </si>
  <si>
    <t>2022 Cohort</t>
  </si>
  <si>
    <t>2021 Cohort</t>
  </si>
  <si>
    <t>B.409</t>
  </si>
  <si>
    <t>Final Cohort</t>
  </si>
  <si>
    <t>B12</t>
  </si>
  <si>
    <t>Initial cohort, total of first-time, full-time degree/certificate-seeking students:</t>
  </si>
  <si>
    <t>B.410</t>
  </si>
  <si>
    <t>B13</t>
  </si>
  <si>
    <t>Of the initial cohort, how many did not persist and did not graduate for the following reasons: 
• Death
• Permanently Disability
• Service in the armed forces, 
• Foreign aid service of the federal government
• Official church missions
• Report total allowable exclusions</t>
  </si>
  <si>
    <t>B.411</t>
  </si>
  <si>
    <t>B14</t>
  </si>
  <si>
    <t>Final cohort, after adjusting for allowable exclusions:</t>
  </si>
  <si>
    <t>B.412</t>
  </si>
  <si>
    <t>B15</t>
  </si>
  <si>
    <t>Completers of programs of less than two years duration (total):</t>
  </si>
  <si>
    <t>B.413</t>
  </si>
  <si>
    <t>Completers Less Than Four</t>
  </si>
  <si>
    <t>B16</t>
  </si>
  <si>
    <t>Completers of programs of less than two years within 150 percent of normal time:</t>
  </si>
  <si>
    <t>B.414</t>
  </si>
  <si>
    <t>B17</t>
  </si>
  <si>
    <t>Completers of programs of at least two but less than four years (total):</t>
  </si>
  <si>
    <t>B.415</t>
  </si>
  <si>
    <t>B18</t>
  </si>
  <si>
    <t>Completers of programs of at least two but less than four-years within 150 percent of normal time:</t>
  </si>
  <si>
    <t>B.416</t>
  </si>
  <si>
    <t>B19</t>
  </si>
  <si>
    <t>Total transfers-out (within three years) to other institutions:</t>
  </si>
  <si>
    <t>B.417</t>
  </si>
  <si>
    <t>Completers Less Than Five</t>
  </si>
  <si>
    <t>B20</t>
  </si>
  <si>
    <t>Total transfers to two-year institutions:</t>
  </si>
  <si>
    <t>B.418</t>
  </si>
  <si>
    <t>B21</t>
  </si>
  <si>
    <t>Total transfers to four-year institutions:</t>
  </si>
  <si>
    <t>B.419</t>
  </si>
  <si>
    <t>B.420</t>
  </si>
  <si>
    <t>B22. Retention Rates</t>
  </si>
  <si>
    <t>B.421</t>
  </si>
  <si>
    <t>Completers Less Than Six</t>
  </si>
  <si>
    <t xml:space="preserve">Report for the cohort of all full-time, first-time bachelor’s (or equivalent) degree-seeking undergraduate students who entered in Fall 2024 (or the preceding summer term). </t>
  </si>
  <si>
    <t>B.422</t>
  </si>
  <si>
    <t>• The initial cohort may be adjusted for students who departed for the following reasons:</t>
  </si>
  <si>
    <t>B.423</t>
  </si>
  <si>
    <t>* Death
* Permanent Disability
* Service in the armed forces
* Foreign aid service of the federal government
* Official church missions
* No other adjustments to the initial cohort should be made.</t>
  </si>
  <si>
    <t>B.424</t>
  </si>
  <si>
    <t>B22</t>
  </si>
  <si>
    <t>Report the number of all first-time, full-time, bachelor’s (or equivalent) degree-seeking undergraduate students who entered in Fall 2024 (or the preceding summer term).</t>
  </si>
  <si>
    <t>B.425</t>
  </si>
  <si>
    <t>Completers Total</t>
  </si>
  <si>
    <t>B.426</t>
  </si>
  <si>
    <t>From this group, identify how many were still enrolled at your institution as of the official enrollment date in Fall 2025.</t>
  </si>
  <si>
    <t>B.427</t>
  </si>
  <si>
    <t>B.428</t>
  </si>
  <si>
    <t>Calculate the percentage of the Fall 2024 entering cohort who remained enrolled on the official census date.</t>
  </si>
  <si>
    <t>B.429</t>
  </si>
  <si>
    <t>Six Year Grad Rate</t>
  </si>
  <si>
    <t>Whole Number or Round to Nearest Tenth</t>
  </si>
  <si>
    <t>B.430</t>
  </si>
  <si>
    <t>B.431</t>
  </si>
  <si>
    <t>B.432</t>
  </si>
  <si>
    <t>B.501</t>
  </si>
  <si>
    <t>Previous Cohort</t>
  </si>
  <si>
    <t>B.502</t>
  </si>
  <si>
    <t>B.503</t>
  </si>
  <si>
    <t>B.504</t>
  </si>
  <si>
    <t>B.505</t>
  </si>
  <si>
    <t>B.506</t>
  </si>
  <si>
    <t>B.507</t>
  </si>
  <si>
    <t>B.508</t>
  </si>
  <si>
    <t>B.509</t>
  </si>
  <si>
    <t>B.510</t>
  </si>
  <si>
    <t>B.511</t>
  </si>
  <si>
    <t>B.512</t>
  </si>
  <si>
    <t>B.513</t>
  </si>
  <si>
    <t>B.514</t>
  </si>
  <si>
    <t>B.515</t>
  </si>
  <si>
    <t>B.516</t>
  </si>
  <si>
    <t>B.517</t>
  </si>
  <si>
    <t>B.518</t>
  </si>
  <si>
    <t>B.519</t>
  </si>
  <si>
    <t>B.520</t>
  </si>
  <si>
    <t>B.521</t>
  </si>
  <si>
    <t>B.522</t>
  </si>
  <si>
    <t>B.523</t>
  </si>
  <si>
    <t>B.524</t>
  </si>
  <si>
    <t>B.525</t>
  </si>
  <si>
    <t>B.526</t>
  </si>
  <si>
    <t>B.527</t>
  </si>
  <si>
    <t>B.528</t>
  </si>
  <si>
    <t>B.529</t>
  </si>
  <si>
    <t>B.530</t>
  </si>
  <si>
    <t>B.531</t>
  </si>
  <si>
    <t>B.532</t>
  </si>
  <si>
    <t>B.1201</t>
  </si>
  <si>
    <t>Two Year</t>
  </si>
  <si>
    <t>B.1202</t>
  </si>
  <si>
    <t>Previous Year</t>
  </si>
  <si>
    <t>B.1301</t>
  </si>
  <si>
    <t>B.1302</t>
  </si>
  <si>
    <t>B.1401</t>
  </si>
  <si>
    <t>B.1402</t>
  </si>
  <si>
    <t>B.1501</t>
  </si>
  <si>
    <t>Completers Prog Less Two Total</t>
  </si>
  <si>
    <t>B.1502</t>
  </si>
  <si>
    <t>B.1601</t>
  </si>
  <si>
    <t>Completers Prog Less Two 150</t>
  </si>
  <si>
    <t>B.1602</t>
  </si>
  <si>
    <t>B.1701</t>
  </si>
  <si>
    <t>Completers Prog Less Four Total</t>
  </si>
  <si>
    <t>B.1702</t>
  </si>
  <si>
    <t>B.1801</t>
  </si>
  <si>
    <t>Completers Prog Less Four 150</t>
  </si>
  <si>
    <t>B.1802</t>
  </si>
  <si>
    <t>B.1901</t>
  </si>
  <si>
    <t>Transfers Out Total</t>
  </si>
  <si>
    <t>B.1902</t>
  </si>
  <si>
    <t>B.2001</t>
  </si>
  <si>
    <t>Transfers Out Two</t>
  </si>
  <si>
    <t>B.2002</t>
  </si>
  <si>
    <t>B.2101</t>
  </si>
  <si>
    <t>Transfers Out Four</t>
  </si>
  <si>
    <t>B.2102</t>
  </si>
  <si>
    <t>B.2201</t>
  </si>
  <si>
    <t>Retention Rates</t>
  </si>
  <si>
    <t>First-time first-year</t>
  </si>
  <si>
    <t>B.2202</t>
  </si>
  <si>
    <t>B.2203</t>
  </si>
  <si>
    <t>C. FIRST-TIME, FIRST-YEAR ADMISSION</t>
  </si>
  <si>
    <t>C1-C2: Applications</t>
  </si>
  <si>
    <t>C.101</t>
  </si>
  <si>
    <t>Total first-time, first-year males who applied</t>
  </si>
  <si>
    <t>First-Time, First-Year Admission</t>
  </si>
  <si>
    <t>Applications</t>
  </si>
  <si>
    <t>Applied</t>
  </si>
  <si>
    <t>C1</t>
  </si>
  <si>
    <t xml:space="preserve">First-time, first-year students: Provide the number of degree-seeking, first-time, first-year students who applied, were admitted, and enrolled (full- or part-time) in Fall 2025. </t>
  </si>
  <si>
    <t>C.102</t>
  </si>
  <si>
    <t>Total first-time, first-year females who applied</t>
  </si>
  <si>
    <t>C.103</t>
  </si>
  <si>
    <t>•     Include early decision, early action, and students who began studies during summer in this cohort.</t>
  </si>
  <si>
    <t>C.104</t>
  </si>
  <si>
    <t>Total first-time, first-year males who were admitted</t>
  </si>
  <si>
    <t>Admitted</t>
  </si>
  <si>
    <t>C.105</t>
  </si>
  <si>
    <t>Total first-time, first-year females who were admitted</t>
  </si>
  <si>
    <t>C.106</t>
  </si>
  <si>
    <t>Total first-time, first-year students of unknown sex were admitted</t>
  </si>
  <si>
    <t>•     Note that recent high school graduates and other students without prior postsecondary experience will still be considered "first-time students" for fall enrollment reporting purposes even if they enrolled in the summer prior to  fall enrollment.</t>
  </si>
  <si>
    <t>C.107</t>
  </si>
  <si>
    <t>Total first-time, first-year males who enrolled</t>
  </si>
  <si>
    <t>Enrolled</t>
  </si>
  <si>
    <t>C.108</t>
  </si>
  <si>
    <t>Total first-time, first-year females who enrolled</t>
  </si>
  <si>
    <t>First-Time, First-Year Student Applicants</t>
  </si>
  <si>
    <t>C.109</t>
  </si>
  <si>
    <t>Total first-time, first-year students of unknown sex enrolled</t>
  </si>
  <si>
    <t>C.110</t>
  </si>
  <si>
    <t>Total full-time, first-time, first-year males who enrolled</t>
  </si>
  <si>
    <t>C.111</t>
  </si>
  <si>
    <t>Total part-time, first-time, first-year males who enrolled</t>
  </si>
  <si>
    <t>Total first-time, first-year students of unknown sex who applied</t>
  </si>
  <si>
    <t>C.112</t>
  </si>
  <si>
    <t>Total full-time, first-time, first-year females who enrolled</t>
  </si>
  <si>
    <t>C.113</t>
  </si>
  <si>
    <t>Total part-time, first-time, first-year females who enrolled</t>
  </si>
  <si>
    <t>First-Time, First-Year Student Admits</t>
  </si>
  <si>
    <t>C.114</t>
  </si>
  <si>
    <t>Total full-time, first-time, first-year students of unknown sex enrolled</t>
  </si>
  <si>
    <t>C.115</t>
  </si>
  <si>
    <t>Total part-time, first-time, first-year students of unknown sex enrolled</t>
  </si>
  <si>
    <t>C.116</t>
  </si>
  <si>
    <t>Total first-time, first-year students who applied</t>
  </si>
  <si>
    <t>Total first-time, first-year students of unknown sex who were admitted</t>
  </si>
  <si>
    <t>C.117</t>
  </si>
  <si>
    <t>Total first-time, first-year students who were admitted</t>
  </si>
  <si>
    <t>C.118</t>
  </si>
  <si>
    <t>Total first-time, first-year students who enrolled</t>
  </si>
  <si>
    <t>First-Time, First-Year Student Enrollees</t>
  </si>
  <si>
    <t>C.119</t>
  </si>
  <si>
    <t>Total first-time, first-year who applied</t>
  </si>
  <si>
    <t>In-State</t>
  </si>
  <si>
    <t>C.120</t>
  </si>
  <si>
    <t>Total first-time, first-year who were admitted</t>
  </si>
  <si>
    <t>C.121</t>
  </si>
  <si>
    <t>Total first-time, first-year who enrolled</t>
  </si>
  <si>
    <t>Total first-time, first-year students of unknown sex who enrolled</t>
  </si>
  <si>
    <t>C.122</t>
  </si>
  <si>
    <t>Out-of-State</t>
  </si>
  <si>
    <t>C.123</t>
  </si>
  <si>
    <t>First-Time, First-Year Student Enrollees by Status</t>
  </si>
  <si>
    <t>C.124</t>
  </si>
  <si>
    <t>C.125</t>
  </si>
  <si>
    <t>C.126</t>
  </si>
  <si>
    <t>C.127</t>
  </si>
  <si>
    <t>C.128</t>
  </si>
  <si>
    <t>Total full-time, first-time, first-year students of unknown sex who enrolled</t>
  </si>
  <si>
    <t>C.129</t>
  </si>
  <si>
    <t>Total part-time, first-time, first-year students of unknown sex who enrolled</t>
  </si>
  <si>
    <t>C.130</t>
  </si>
  <si>
    <t>C.201</t>
  </si>
  <si>
    <t>Do you have a policy of placing students on a waiting list?</t>
  </si>
  <si>
    <t>Wait List</t>
  </si>
  <si>
    <t>Policy</t>
  </si>
  <si>
    <t>If available, please provide residency breakdowns for total applicants, admits, and enrolled students: Fall 2025</t>
  </si>
  <si>
    <t>C.202</t>
  </si>
  <si>
    <t>Number of qualified applicants offered a place on waiting list:</t>
  </si>
  <si>
    <t xml:space="preserve">Please report based on known physical address at time of application. </t>
  </si>
  <si>
    <t>C.203</t>
  </si>
  <si>
    <t>Number accepting a place on the waiting list:</t>
  </si>
  <si>
    <t>Accepting Offer</t>
  </si>
  <si>
    <t>C.204</t>
  </si>
  <si>
    <t>Number of wait-listed students admitted:</t>
  </si>
  <si>
    <t>International</t>
  </si>
  <si>
    <t>C.205</t>
  </si>
  <si>
    <t>Is your waiting list ranked?</t>
  </si>
  <si>
    <t>Total first-time, first-year (degree-seeking) who applied</t>
  </si>
  <si>
    <t>C.206</t>
  </si>
  <si>
    <t>If yes, do you release that information to students?</t>
  </si>
  <si>
    <t>Total first-time, first-year (degree-seeking) who were admitted</t>
  </si>
  <si>
    <t>C.207</t>
  </si>
  <si>
    <t>Do you release that information to school counselors?</t>
  </si>
  <si>
    <t>Total first-time, first-year (degree-seeking) who enrolled</t>
  </si>
  <si>
    <t>C.301</t>
  </si>
  <si>
    <t>High school completion requirement</t>
  </si>
  <si>
    <t>Admissions Requirements</t>
  </si>
  <si>
    <t>High School completion</t>
  </si>
  <si>
    <t>C.401</t>
  </si>
  <si>
    <t>Does your institution require or recommend a general college-preparatory program for degree-seeking students?</t>
  </si>
  <si>
    <t>C.501</t>
  </si>
  <si>
    <t>Total academic units</t>
  </si>
  <si>
    <t>High School Units Required</t>
  </si>
  <si>
    <t>Carnegie units</t>
  </si>
  <si>
    <t>C.502</t>
  </si>
  <si>
    <t>English</t>
  </si>
  <si>
    <t>C2</t>
  </si>
  <si>
    <t>First-time, first-year wait-listed students</t>
  </si>
  <si>
    <t>C.503</t>
  </si>
  <si>
    <t>Mathematics</t>
  </si>
  <si>
    <t>Students who met admission requirements but whose final admission was contingent on space availability</t>
  </si>
  <si>
    <t>C.504</t>
  </si>
  <si>
    <t>Science</t>
  </si>
  <si>
    <t>C.505</t>
  </si>
  <si>
    <t xml:space="preserve">    Of these, units that must be lab</t>
  </si>
  <si>
    <t>C.506</t>
  </si>
  <si>
    <t>Foreign language</t>
  </si>
  <si>
    <t>No</t>
  </si>
  <si>
    <t>C.507</t>
  </si>
  <si>
    <t>Social studies</t>
  </si>
  <si>
    <t>C.508</t>
  </si>
  <si>
    <t>History</t>
  </si>
  <si>
    <t>If yes, please answer the questions below for Fall 2025 admissions:</t>
  </si>
  <si>
    <t>C.509</t>
  </si>
  <si>
    <t>Academic electives</t>
  </si>
  <si>
    <t>C.510</t>
  </si>
  <si>
    <t>Computer Science</t>
  </si>
  <si>
    <t>WAITING LIST</t>
  </si>
  <si>
    <t>C.511</t>
  </si>
  <si>
    <t>Visual/Performing Arts</t>
  </si>
  <si>
    <t>C.512</t>
  </si>
  <si>
    <t>Other (specify)</t>
  </si>
  <si>
    <t>C.513</t>
  </si>
  <si>
    <t>High School Units Recommended</t>
  </si>
  <si>
    <t>C.514</t>
  </si>
  <si>
    <t>C.515</t>
  </si>
  <si>
    <t>C.516</t>
  </si>
  <si>
    <t>C.517</t>
  </si>
  <si>
    <t>C.518</t>
  </si>
  <si>
    <t>C.519</t>
  </si>
  <si>
    <t>C.520</t>
  </si>
  <si>
    <t>C3-C5: Admission Requirements</t>
  </si>
  <si>
    <t>C.521</t>
  </si>
  <si>
    <t>C.522</t>
  </si>
  <si>
    <t>C3</t>
  </si>
  <si>
    <t>C.523</t>
  </si>
  <si>
    <t>Check the appropriate box to identify your high school completion requirement for degree-seeking entering students:</t>
  </si>
  <si>
    <t>C.524</t>
  </si>
  <si>
    <t>High school diploma is required and GED is accepted</t>
  </si>
  <si>
    <t>C.601</t>
  </si>
  <si>
    <t xml:space="preserve">Open admission policy as described above for all students </t>
  </si>
  <si>
    <t>Basis for Selection</t>
  </si>
  <si>
    <t>High School Completion</t>
  </si>
  <si>
    <t>High school diploma is required and GED is not accepted</t>
  </si>
  <si>
    <t>C.602</t>
  </si>
  <si>
    <t>Open admission policy as described above for most students, but--</t>
  </si>
  <si>
    <t>High school diploma or equivalent is not required</t>
  </si>
  <si>
    <t>C.603</t>
  </si>
  <si>
    <t>other (explain):</t>
  </si>
  <si>
    <t>C.604</t>
  </si>
  <si>
    <t>Explain:</t>
  </si>
  <si>
    <t>C4</t>
  </si>
  <si>
    <t>C.701</t>
  </si>
  <si>
    <t>Rigor of secondary school record</t>
  </si>
  <si>
    <t>Academic Factors</t>
  </si>
  <si>
    <t>Require</t>
  </si>
  <si>
    <t>C.702</t>
  </si>
  <si>
    <t>Class rank</t>
  </si>
  <si>
    <t>Recommend</t>
  </si>
  <si>
    <t>C.703</t>
  </si>
  <si>
    <t>Academic GPA</t>
  </si>
  <si>
    <t>Neither require nor recommend</t>
  </si>
  <si>
    <t>C.704</t>
  </si>
  <si>
    <t>Standardized test scores</t>
  </si>
  <si>
    <t>C.705</t>
  </si>
  <si>
    <t>Application Essay</t>
  </si>
  <si>
    <t>C5</t>
  </si>
  <si>
    <t>Distribution of high school units required and/or recommended. Specify the distribution of academic high school course units required and/or recommended of all or most degree-seeking students using Carnegie units (one unit equals one year of study or its equivalent). If you use a different system for calculating units, please convert.</t>
  </si>
  <si>
    <t>C.706</t>
  </si>
  <si>
    <t>Recommendation(s)</t>
  </si>
  <si>
    <t>Distribution of high school units</t>
  </si>
  <si>
    <t>Units
Required</t>
  </si>
  <si>
    <t>Units
Recommended</t>
  </si>
  <si>
    <t>C.707</t>
  </si>
  <si>
    <t>Interview</t>
  </si>
  <si>
    <t>Nonacademic Factors</t>
  </si>
  <si>
    <t>C.708</t>
  </si>
  <si>
    <t>Extracurricular activities</t>
  </si>
  <si>
    <t>C.709</t>
  </si>
  <si>
    <t>Talent/ability</t>
  </si>
  <si>
    <t>C.710</t>
  </si>
  <si>
    <t>Character/personal qualities</t>
  </si>
  <si>
    <t>C.711</t>
  </si>
  <si>
    <t xml:space="preserve">First generation </t>
  </si>
  <si>
    <t xml:space="preserve">    Of these, units that must be 
    lab</t>
  </si>
  <si>
    <t>C.712</t>
  </si>
  <si>
    <t>Alumni/ae relation</t>
  </si>
  <si>
    <t>C.713</t>
  </si>
  <si>
    <t>Geographical residence</t>
  </si>
  <si>
    <t>C.714</t>
  </si>
  <si>
    <t>State residency</t>
  </si>
  <si>
    <t>C.715</t>
  </si>
  <si>
    <t>Religious affiliation/commitment</t>
  </si>
  <si>
    <t>C.716</t>
  </si>
  <si>
    <t>Volunteer work</t>
  </si>
  <si>
    <t>C.717</t>
  </si>
  <si>
    <t>Work experience</t>
  </si>
  <si>
    <t>C.718</t>
  </si>
  <si>
    <t>Level of applicant’s interest</t>
  </si>
  <si>
    <t>C.719</t>
  </si>
  <si>
    <t>Please provide additional information if the importance of any specific academic or nonacademic factors differ by academic program.</t>
  </si>
  <si>
    <t>Factors</t>
  </si>
  <si>
    <t>C.801</t>
  </si>
  <si>
    <t xml:space="preserve">Does your institution make use of SAT or ACT scores in admission decisions for first-time, first-year, degree-seeking applicants?   </t>
  </si>
  <si>
    <t>Entrance Exams</t>
  </si>
  <si>
    <t>SAT and ACT Policies</t>
  </si>
  <si>
    <t>C6-C7: Basis for Selection</t>
  </si>
  <si>
    <t>C.802</t>
  </si>
  <si>
    <t>SAT or ACT</t>
  </si>
  <si>
    <t>C6</t>
  </si>
  <si>
    <t>Do you have an open admission policy, under which virtually all secondary school graduates or students with GED equivalency diplomas are admitted without regard to academic record, test scores, or other qualifications? If so, check which applies:</t>
  </si>
  <si>
    <t>C.803</t>
  </si>
  <si>
    <t>ACT Only</t>
  </si>
  <si>
    <t>C.804</t>
  </si>
  <si>
    <t>SAT Only</t>
  </si>
  <si>
    <t>C.8D</t>
  </si>
  <si>
    <t>In addition, does your institution use applicants' test scores for academic advising?</t>
  </si>
  <si>
    <t>C.8E01</t>
  </si>
  <si>
    <t>Latest date by which SAT or ACT scores must be received for fall-term admission: Month</t>
  </si>
  <si>
    <t>MM</t>
  </si>
  <si>
    <t>selective admission for out-of-state students</t>
  </si>
  <si>
    <t>C.8E02</t>
  </si>
  <si>
    <t>Latest date by which SAT or ACT scores must be received for fall-term admission: Day</t>
  </si>
  <si>
    <t>DD</t>
  </si>
  <si>
    <t>selective admission to some programs</t>
  </si>
  <si>
    <t>C.8F</t>
  </si>
  <si>
    <t xml:space="preserve">If necessary, use this space to clarify your test policies (e.g., if tests are recommended for some students, or if tests are not required of some students due to differences by academic program, student academic background, or if other examinations may be considered in lieu of the SAT and ACT):  </t>
  </si>
  <si>
    <t>C.8G01</t>
  </si>
  <si>
    <t>SAT</t>
  </si>
  <si>
    <t>C.8G02</t>
  </si>
  <si>
    <t>ACT</t>
  </si>
  <si>
    <t>C.8G03</t>
  </si>
  <si>
    <t>AP</t>
  </si>
  <si>
    <t>C7</t>
  </si>
  <si>
    <t>Relative importance of each of the following academic and nonacademic factors in your first-time, first-year, degree-seeking general (not including programs with specific criteria) admissions decisions.</t>
  </si>
  <si>
    <t>C.8G04</t>
  </si>
  <si>
    <t>CLEP</t>
  </si>
  <si>
    <t>Academic</t>
  </si>
  <si>
    <t>Very Important</t>
  </si>
  <si>
    <t>Important</t>
  </si>
  <si>
    <t>Considered</t>
  </si>
  <si>
    <t>Not Considered</t>
  </si>
  <si>
    <t>C.8G05</t>
  </si>
  <si>
    <t>Institutional Exam</t>
  </si>
  <si>
    <t>C.8G06</t>
  </si>
  <si>
    <t>State Exam (specify):</t>
  </si>
  <si>
    <t>C.8G07</t>
  </si>
  <si>
    <t>Specify:</t>
  </si>
  <si>
    <t>C.901</t>
  </si>
  <si>
    <t>Percent Submitting SAT Scores</t>
  </si>
  <si>
    <t>First-time, first-year Profile</t>
  </si>
  <si>
    <t>Test Scores</t>
  </si>
  <si>
    <t>C.902</t>
  </si>
  <si>
    <t>Percent Submitting ACT Scores</t>
  </si>
  <si>
    <t>C.903</t>
  </si>
  <si>
    <t>Number Submitting SAT Scores</t>
  </si>
  <si>
    <t>C.904</t>
  </si>
  <si>
    <t>Number Submitting ACT Scores</t>
  </si>
  <si>
    <t>Nonacademic</t>
  </si>
  <si>
    <t>C.905</t>
  </si>
  <si>
    <t>SAT Composite: 25th Percentile</t>
  </si>
  <si>
    <t>C.906</t>
  </si>
  <si>
    <t>SAT Composite: 50th Percentile</t>
  </si>
  <si>
    <t>C.907</t>
  </si>
  <si>
    <t>SAT Composite: 75th Percentile</t>
  </si>
  <si>
    <t>C.908</t>
  </si>
  <si>
    <t>SAT Evidence-Based Reading and Writing: 25th Percentile</t>
  </si>
  <si>
    <t>C.909</t>
  </si>
  <si>
    <t>SAT Evidence-Based Reading and Writing: 50th Percentile</t>
  </si>
  <si>
    <t>C.910</t>
  </si>
  <si>
    <t>SAT Evidence-Based Reading and Writing: 75th Percentile</t>
  </si>
  <si>
    <t>C.911</t>
  </si>
  <si>
    <t>SAT Math: 25th Percentile</t>
  </si>
  <si>
    <t>C.912</t>
  </si>
  <si>
    <t>SAT Math: 50th Percentile</t>
  </si>
  <si>
    <t>C.913</t>
  </si>
  <si>
    <t>SAT Math: 75th Percentile</t>
  </si>
  <si>
    <t>C.914</t>
  </si>
  <si>
    <t>ACT Composite: 25th Percentile</t>
  </si>
  <si>
    <t>C.915</t>
  </si>
  <si>
    <t>ACT Composite: 50th Percentile</t>
  </si>
  <si>
    <t>C.916</t>
  </si>
  <si>
    <t>ACT Composite: 75th Percentile</t>
  </si>
  <si>
    <t>C.917</t>
  </si>
  <si>
    <t>ACT Math: 25th Percentile</t>
  </si>
  <si>
    <t>C.918</t>
  </si>
  <si>
    <t>ACT Math: 50th Percentile</t>
  </si>
  <si>
    <t>C.919</t>
  </si>
  <si>
    <t>ACT Math: 75th Percentile</t>
  </si>
  <si>
    <t>C.920</t>
  </si>
  <si>
    <t>ACT English: 25th Percentile</t>
  </si>
  <si>
    <t>C.921</t>
  </si>
  <si>
    <t>ACT English: 50th Percentile</t>
  </si>
  <si>
    <t>C8: SAT and ACT Policies</t>
  </si>
  <si>
    <t>C.922</t>
  </si>
  <si>
    <t>ACT English: 75th Percentile</t>
  </si>
  <si>
    <t xml:space="preserve">Entrance exams </t>
  </si>
  <si>
    <t>C.923</t>
  </si>
  <si>
    <t>ACT Writing: 25th Percentile</t>
  </si>
  <si>
    <t>C.924</t>
  </si>
  <si>
    <t>ACT Writing: 50th Percentile</t>
  </si>
  <si>
    <t>C8A</t>
  </si>
  <si>
    <t>C.925</t>
  </si>
  <si>
    <t>ACT Writing: 75th Percentile</t>
  </si>
  <si>
    <t>C.926</t>
  </si>
  <si>
    <t>ACT Science: 25th Percentile</t>
  </si>
  <si>
    <t>If yes, place check marks in the appropriate boxes below to reflect your institution’s policies for use in admission for students applying for Fall 2027.</t>
  </si>
  <si>
    <t>C.927</t>
  </si>
  <si>
    <t>ACT Science: 50th Percentile</t>
  </si>
  <si>
    <t>Admission</t>
  </si>
  <si>
    <t>Required to be considered for admission</t>
  </si>
  <si>
    <t>Required for some</t>
  </si>
  <si>
    <t>Recommended</t>
  </si>
  <si>
    <t>Not required for admission, but considered if submitted</t>
  </si>
  <si>
    <t>Not considered for admission, even if submitted</t>
  </si>
  <si>
    <t>C.928</t>
  </si>
  <si>
    <t>ACT Science: 75th Percentile</t>
  </si>
  <si>
    <t>C.929</t>
  </si>
  <si>
    <t>ACT Reading: 25th Percentile</t>
  </si>
  <si>
    <t>C.930</t>
  </si>
  <si>
    <t>ACT Reading: 50th Percentile</t>
  </si>
  <si>
    <t>C.931</t>
  </si>
  <si>
    <t>ACT Reading: 75th Percentile</t>
  </si>
  <si>
    <t>C.932</t>
  </si>
  <si>
    <t>SAT Evidence-Based Reading and Writing: 700-800</t>
  </si>
  <si>
    <t>C8B</t>
  </si>
  <si>
    <t>Has been removed from the CDS.</t>
  </si>
  <si>
    <t>C.933</t>
  </si>
  <si>
    <t>SAT Evidence-Based Reading and Writing: 600-699</t>
  </si>
  <si>
    <t>C.934</t>
  </si>
  <si>
    <t>SAT Evidence-Based Reading and Writing: 500-599</t>
  </si>
  <si>
    <t>C8C</t>
  </si>
  <si>
    <t>C.935</t>
  </si>
  <si>
    <t>SAT Evidence-Based Reading and Writing: 400-499</t>
  </si>
  <si>
    <t>C.936</t>
  </si>
  <si>
    <t>SAT Evidence-Based Reading and Writing: 300-399</t>
  </si>
  <si>
    <t>C8D</t>
  </si>
  <si>
    <t>C.937</t>
  </si>
  <si>
    <t>SAT Evidence-Based Reading and Writing: 200-299</t>
  </si>
  <si>
    <t>C.938</t>
  </si>
  <si>
    <t>SAT Evidence-Based Reading and Writing: Total</t>
  </si>
  <si>
    <t>C.939</t>
  </si>
  <si>
    <t>SAT Math: 700-800</t>
  </si>
  <si>
    <t>C.940</t>
  </si>
  <si>
    <t>SAT Math: 600-699</t>
  </si>
  <si>
    <t>C.941</t>
  </si>
  <si>
    <t>SAT Math: 500-599</t>
  </si>
  <si>
    <t>C8E</t>
  </si>
  <si>
    <t>Latest date by which SAT or ACT scores must be received for fall-term admission</t>
  </si>
  <si>
    <t>C.942</t>
  </si>
  <si>
    <t>SAT Math: 400-499</t>
  </si>
  <si>
    <t>C.943</t>
  </si>
  <si>
    <t>SAT Math: 300-399</t>
  </si>
  <si>
    <t>C8F</t>
  </si>
  <si>
    <t>C.944</t>
  </si>
  <si>
    <t>SAT Math: 200-299</t>
  </si>
  <si>
    <t>C.945</t>
  </si>
  <si>
    <t>SAT Math: Total</t>
  </si>
  <si>
    <t>C.946</t>
  </si>
  <si>
    <t>SAT Composite: 1400-1600</t>
  </si>
  <si>
    <t>C8G</t>
  </si>
  <si>
    <t>Please indicate which tests your institution uses for placement (e.g., state tests):</t>
  </si>
  <si>
    <t>C.947</t>
  </si>
  <si>
    <t>SAT Composite: 1200-1399</t>
  </si>
  <si>
    <t>C.948</t>
  </si>
  <si>
    <t>SAT Composite: 1000-1199</t>
  </si>
  <si>
    <t>C.949</t>
  </si>
  <si>
    <t>SAT Composite: 800-999</t>
  </si>
  <si>
    <t>C.950</t>
  </si>
  <si>
    <t>SAT Composite: 600-799</t>
  </si>
  <si>
    <t>C.951</t>
  </si>
  <si>
    <t>SAT Composite: 400-599</t>
  </si>
  <si>
    <t>C.952</t>
  </si>
  <si>
    <t>SAT Composite: Total</t>
  </si>
  <si>
    <t>C.953</t>
  </si>
  <si>
    <t>ACT Composite: 30-36</t>
  </si>
  <si>
    <t>C.954</t>
  </si>
  <si>
    <t>ACT Composite: 24-29</t>
  </si>
  <si>
    <t>C.955</t>
  </si>
  <si>
    <t>ACT Composite: 18-23</t>
  </si>
  <si>
    <t>C.956</t>
  </si>
  <si>
    <t>ACT Composite: 12-17</t>
  </si>
  <si>
    <t xml:space="preserve">C9-C12: First-time, first-year Profile </t>
  </si>
  <si>
    <t>C.957</t>
  </si>
  <si>
    <t>ACT Composite: 6-11</t>
  </si>
  <si>
    <t>Provide information for ALL enrolled, degree-seeking, full-time and part-time, first-time, first-year students enrolled in Fall 2025, including students who began studies during summer, international students/nonresidents, and students admitted under special arrangements.</t>
  </si>
  <si>
    <t>C.958</t>
  </si>
  <si>
    <t>ACT Composite: Below 6</t>
  </si>
  <si>
    <t>C.959</t>
  </si>
  <si>
    <t>ACT Composite: Total</t>
  </si>
  <si>
    <t>C9</t>
  </si>
  <si>
    <t>Percent and number of first-time, first-year students enrolled in Fall 2025 who submitted national standardized (SAT/ACT) test scores.</t>
  </si>
  <si>
    <t>C.960</t>
  </si>
  <si>
    <t>ACT English: 30-36</t>
  </si>
  <si>
    <t>•     Include information for ALL enrolled, degree-seeking, first-time, first-year students who submitted 
      test scores.</t>
  </si>
  <si>
    <t>C.961</t>
  </si>
  <si>
    <t>ACT English: 24-29</t>
  </si>
  <si>
    <t>•     Do not include partial test scores (e.g., mathematics scores but not critical reading for a category of 
      students) or combine other standardized test results (such as TOEFL) in this item.</t>
  </si>
  <si>
    <t>C.962</t>
  </si>
  <si>
    <t>ACT English: 18-23</t>
  </si>
  <si>
    <t>•     Do not convert SAT scores to ACT scores and vice versa.</t>
  </si>
  <si>
    <t>C.963</t>
  </si>
  <si>
    <t>ACT English: 12-17</t>
  </si>
  <si>
    <t>•     If a student submitted multiple sets of scores for a single test, report this information according to how 
      you use the data. For example:</t>
  </si>
  <si>
    <t>C.964</t>
  </si>
  <si>
    <t>ACT English: 6-11</t>
  </si>
  <si>
    <t>•     If you consider the highest scores from either submission, use the highest combination of scores 
      (e.g., verbal from one submission, math from the other).</t>
  </si>
  <si>
    <t>C.965</t>
  </si>
  <si>
    <t>ACT English: Below 6</t>
  </si>
  <si>
    <t>•     If you average the scores, use the average to report the scores.</t>
  </si>
  <si>
    <t>C.966</t>
  </si>
  <si>
    <t>ACT English: Total</t>
  </si>
  <si>
    <t>C.967</t>
  </si>
  <si>
    <t>ACT Math: 30-36</t>
  </si>
  <si>
    <t>Percent</t>
  </si>
  <si>
    <t>C.968</t>
  </si>
  <si>
    <t>ACT Math: 24-29</t>
  </si>
  <si>
    <t>Submitting SAT Scores</t>
  </si>
  <si>
    <t>C.969</t>
  </si>
  <si>
    <t>ACT Math: 18-23</t>
  </si>
  <si>
    <t>Submitting ACT Scores</t>
  </si>
  <si>
    <t>C.970</t>
  </si>
  <si>
    <t>ACT Math: 12-17</t>
  </si>
  <si>
    <t>C.971</t>
  </si>
  <si>
    <t>ACT Math: 6-11</t>
  </si>
  <si>
    <t>For each assessment listed below, report the score that represents the 25th percentile (the score that 25 percent of the first-time, first-year population scored at or below) and the 75th percentile score (the score that 25 percent scored at or above).</t>
  </si>
  <si>
    <t>C.972</t>
  </si>
  <si>
    <t>ACT Math: Below 6</t>
  </si>
  <si>
    <t>C.973</t>
  </si>
  <si>
    <t>ACT Math: Total</t>
  </si>
  <si>
    <t>C.974</t>
  </si>
  <si>
    <t>ACT Reading: 30-36</t>
  </si>
  <si>
    <t>C.975</t>
  </si>
  <si>
    <t>ACT Reading: 24-29</t>
  </si>
  <si>
    <t>Assessment</t>
  </si>
  <si>
    <t>25th Percentile Score</t>
  </si>
  <si>
    <t>50th Percentile Score</t>
  </si>
  <si>
    <t>75th Percentile Score</t>
  </si>
  <si>
    <t>C.976</t>
  </si>
  <si>
    <t>ACT Reading: 18-23</t>
  </si>
  <si>
    <t>SAT Composite</t>
  </si>
  <si>
    <t>C.977</t>
  </si>
  <si>
    <t>ACT Reading: 12-17</t>
  </si>
  <si>
    <t>SAT Evidence-Based Reading and Writing</t>
  </si>
  <si>
    <t>C.978</t>
  </si>
  <si>
    <t>ACT Reading: 6-11</t>
  </si>
  <si>
    <t>SAT Math</t>
  </si>
  <si>
    <t>C.979</t>
  </si>
  <si>
    <t>ACT Reading: Below 6</t>
  </si>
  <si>
    <t>ACT Composite</t>
  </si>
  <si>
    <t>C.980</t>
  </si>
  <si>
    <t>ACT Reading: Total</t>
  </si>
  <si>
    <t>ACT Math</t>
  </si>
  <si>
    <t>C.981</t>
  </si>
  <si>
    <t>ACT Science: 30-36</t>
  </si>
  <si>
    <t>ACT English</t>
  </si>
  <si>
    <t>C.982</t>
  </si>
  <si>
    <t>ACT Science: 24-29</t>
  </si>
  <si>
    <t>ACT Writing</t>
  </si>
  <si>
    <t>C.983</t>
  </si>
  <si>
    <t>ACT Science: 18-23</t>
  </si>
  <si>
    <t>ACT Science</t>
  </si>
  <si>
    <t>C.984</t>
  </si>
  <si>
    <t>ACT Science: 12-17</t>
  </si>
  <si>
    <t>ACT Reading</t>
  </si>
  <si>
    <t>C.985</t>
  </si>
  <si>
    <t>ACT Science: 6-11</t>
  </si>
  <si>
    <t>C.986</t>
  </si>
  <si>
    <t>ACT Science: Below 6</t>
  </si>
  <si>
    <t>Percent of first-time, first-year students with scores in each range:</t>
  </si>
  <si>
    <t>C.987</t>
  </si>
  <si>
    <t>ACT Science: Total</t>
  </si>
  <si>
    <t>C.1001</t>
  </si>
  <si>
    <t>Percent in top tenth of high school graduating class</t>
  </si>
  <si>
    <t>Score Range</t>
  </si>
  <si>
    <t>C.1002</t>
  </si>
  <si>
    <t>Percent in top quarter of high school graduating class</t>
  </si>
  <si>
    <t>700-800</t>
  </si>
  <si>
    <t>C.1003</t>
  </si>
  <si>
    <t>Percent in top half of high school graduating class</t>
  </si>
  <si>
    <t>600-699</t>
  </si>
  <si>
    <t>C.1004</t>
  </si>
  <si>
    <t>Percent in bottom half of high school graduating class</t>
  </si>
  <si>
    <t>500-599</t>
  </si>
  <si>
    <t>C.1005</t>
  </si>
  <si>
    <t>Percent in bottom quarter of high school graduating class</t>
  </si>
  <si>
    <t>400-499</t>
  </si>
  <si>
    <t>C.1006</t>
  </si>
  <si>
    <t>Percent of total first-time, first-year students who submitted high school class rank:</t>
  </si>
  <si>
    <t>300-399</t>
  </si>
  <si>
    <t>C.1101</t>
  </si>
  <si>
    <t>Percent who had GPA of 4.0</t>
  </si>
  <si>
    <t>High School GPA</t>
  </si>
  <si>
    <t>200-299</t>
  </si>
  <si>
    <t>C.1102</t>
  </si>
  <si>
    <t>Percent who had GPA between 3.75 and 3.99</t>
  </si>
  <si>
    <t>Totals should = 100%</t>
  </si>
  <si>
    <t>C.1103</t>
  </si>
  <si>
    <t>Percent who had GPA between 3.50 and 3.74</t>
  </si>
  <si>
    <t>C.1104</t>
  </si>
  <si>
    <t>Percent who had GPA between 3.25 and 3.49</t>
  </si>
  <si>
    <t>C.1105</t>
  </si>
  <si>
    <t>Percent who had GPA between 3.00 and 3.24</t>
  </si>
  <si>
    <t>1400-1600</t>
  </si>
  <si>
    <t>C.1106</t>
  </si>
  <si>
    <t>Percent who had GPA between 2.50 and 2.99</t>
  </si>
  <si>
    <t>1200-1399</t>
  </si>
  <si>
    <t>C.1107</t>
  </si>
  <si>
    <t>Percent who had GPA between 2.0 and 2.49</t>
  </si>
  <si>
    <t>1000-1199</t>
  </si>
  <si>
    <t>C.1108</t>
  </si>
  <si>
    <t>Percent who had GPA between 1.0 and 1.99</t>
  </si>
  <si>
    <t>800-999</t>
  </si>
  <si>
    <t>C.1109</t>
  </si>
  <si>
    <t>Percent who had GPA below 1.0</t>
  </si>
  <si>
    <t>600-799</t>
  </si>
  <si>
    <t>C.1110</t>
  </si>
  <si>
    <t>400-599</t>
  </si>
  <si>
    <t>C.1111</t>
  </si>
  <si>
    <t>C.1112</t>
  </si>
  <si>
    <t>C.1113</t>
  </si>
  <si>
    <t>C.1114</t>
  </si>
  <si>
    <t>30-36</t>
  </si>
  <si>
    <t>C.1115</t>
  </si>
  <si>
    <t>24-29</t>
  </si>
  <si>
    <t>C.1116</t>
  </si>
  <si>
    <t>18-23</t>
  </si>
  <si>
    <t>C.1117</t>
  </si>
  <si>
    <t>12-17</t>
  </si>
  <si>
    <t>C.1118</t>
  </si>
  <si>
    <t>6-11</t>
  </si>
  <si>
    <t>C.1119</t>
  </si>
  <si>
    <t>Below 6</t>
  </si>
  <si>
    <t>C.1120</t>
  </si>
  <si>
    <t>C.1121</t>
  </si>
  <si>
    <t>C.1122</t>
  </si>
  <si>
    <t>C10</t>
  </si>
  <si>
    <t>Percent of all degree-seeking, first-time, first-year students who had high school class rank within each of the following ranges (report information for those students from whom you collected high school rank information)</t>
  </si>
  <si>
    <t>C.1123</t>
  </si>
  <si>
    <t>C.1124</t>
  </si>
  <si>
    <t>C.1125</t>
  </si>
  <si>
    <t>C.1126</t>
  </si>
  <si>
    <t xml:space="preserve">Top half + </t>
  </si>
  <si>
    <t>C.1127</t>
  </si>
  <si>
    <t>bottom half = 100%</t>
  </si>
  <si>
    <t>C.1128</t>
  </si>
  <si>
    <t>C.1129</t>
  </si>
  <si>
    <t>C.1130</t>
  </si>
  <si>
    <t>C.1201</t>
  </si>
  <si>
    <t>Average high school GPA of all degree-seeking, first-time, first-year students who submitted GPA:</t>
  </si>
  <si>
    <t>Whole Number or Round to Nearest Hundredths</t>
  </si>
  <si>
    <t>C11</t>
  </si>
  <si>
    <t>Percentage of all enrolled, degree-seeking, first-time, first-year students who had high school grade-point averages within each of the following ranges (using 4.0 scale).</t>
  </si>
  <si>
    <t>C.1202</t>
  </si>
  <si>
    <t xml:space="preserve">Percent of total first-time, first-year students who submitted high school GPA:  </t>
  </si>
  <si>
    <t>* Report information only for those students from whom you collected high school GPA.</t>
  </si>
  <si>
    <t>C.1301</t>
  </si>
  <si>
    <t>Does your institution have an application fee?</t>
  </si>
  <si>
    <t>Admission Policies</t>
  </si>
  <si>
    <t>Application Fee</t>
  </si>
  <si>
    <t>* If you are able to report GPA ranges separately for students that also submitted at least one test score versus those who did not submit a test score, please do so in the respective columns. If you are unable to report these data, please report the ranges for all students.</t>
  </si>
  <si>
    <t>C.1302</t>
  </si>
  <si>
    <t>Amount of application fee:</t>
  </si>
  <si>
    <t>C.1303</t>
  </si>
  <si>
    <t>Can it be waived for applicants with financial need?</t>
  </si>
  <si>
    <t>Range</t>
  </si>
  <si>
    <t>Percent
(Students who submitted scores)</t>
  </si>
  <si>
    <t>Percent
(Students who did not submit scores)</t>
  </si>
  <si>
    <t>Percent (All enrolled students)</t>
  </si>
  <si>
    <t>C.1304</t>
  </si>
  <si>
    <t>If you have an application fee and an on-line application option, please indicate policy for students who apply on-line:</t>
  </si>
  <si>
    <t>C.1305</t>
  </si>
  <si>
    <t>Can on-line application fee be waived for applicants with financial need?</t>
  </si>
  <si>
    <t>C.1401</t>
  </si>
  <si>
    <t>Does your institution have an application closing date?</t>
  </si>
  <si>
    <t>Application Dates</t>
  </si>
  <si>
    <t>C.1402</t>
  </si>
  <si>
    <t>Application closing date (fall): Month</t>
  </si>
  <si>
    <t>C.1403</t>
  </si>
  <si>
    <t>Application closing date (fall): Day</t>
  </si>
  <si>
    <t>C.1404</t>
  </si>
  <si>
    <t>Priority Date: Month</t>
  </si>
  <si>
    <t>C.1405</t>
  </si>
  <si>
    <t>Priority Date: Day</t>
  </si>
  <si>
    <t>C.1501</t>
  </si>
  <si>
    <t>Are first-time, first-year students accepted for terms other than the fall?</t>
  </si>
  <si>
    <t>C.1601</t>
  </si>
  <si>
    <t xml:space="preserve">Yes, on a rolling basis:  </t>
  </si>
  <si>
    <t>C.1602</t>
  </si>
  <si>
    <t>Beginning date: Month</t>
  </si>
  <si>
    <t>C.1603</t>
  </si>
  <si>
    <t>Beginning date: Day</t>
  </si>
  <si>
    <t>C.1604</t>
  </si>
  <si>
    <t xml:space="preserve">Yes, by:  </t>
  </si>
  <si>
    <t>C12</t>
  </si>
  <si>
    <t xml:space="preserve">Average high school GPA of all degree-seeking, first-time, first-year students who submitted GPA:  </t>
  </si>
  <si>
    <t>C.1605</t>
  </si>
  <si>
    <t>Date: Month</t>
  </si>
  <si>
    <t>C.1606</t>
  </si>
  <si>
    <t>Date: Day</t>
  </si>
  <si>
    <t>C.1607</t>
  </si>
  <si>
    <t xml:space="preserve">Yes, other:  </t>
  </si>
  <si>
    <t>C13-C20: Admission Policies</t>
  </si>
  <si>
    <t>C.1608</t>
  </si>
  <si>
    <t>Other:</t>
  </si>
  <si>
    <t>C.1701</t>
  </si>
  <si>
    <t>Must reply by (date)</t>
  </si>
  <si>
    <t>Reply Policy</t>
  </si>
  <si>
    <t>C13</t>
  </si>
  <si>
    <t>C.1702</t>
  </si>
  <si>
    <t>If your institution has waived its application fee for the Fall 2026 admission cycle please select no.</t>
  </si>
  <si>
    <t>C.1703</t>
  </si>
  <si>
    <t>C.1704</t>
  </si>
  <si>
    <t>No set Date</t>
  </si>
  <si>
    <t>C.1705</t>
  </si>
  <si>
    <t>Must reply by May 1st or within____weeks if notified after</t>
  </si>
  <si>
    <t>C.1706</t>
  </si>
  <si>
    <t>Weeks</t>
  </si>
  <si>
    <t>C.1707</t>
  </si>
  <si>
    <t>Other</t>
  </si>
  <si>
    <t xml:space="preserve">Amount of application fee: </t>
  </si>
  <si>
    <t>C.1708</t>
  </si>
  <si>
    <t>C.1709</t>
  </si>
  <si>
    <t xml:space="preserve">Deadline for housing deposit (MMDD):Month </t>
  </si>
  <si>
    <t>Housing Deposit</t>
  </si>
  <si>
    <t>C.1710</t>
  </si>
  <si>
    <t>Deadline for housing deposit (MMDD): Day</t>
  </si>
  <si>
    <t>C.1711</t>
  </si>
  <si>
    <t>Amount of housing deposit:</t>
  </si>
  <si>
    <t>C.1712</t>
  </si>
  <si>
    <t>Refundable if student does not enroll?</t>
  </si>
  <si>
    <t>C.1801</t>
  </si>
  <si>
    <t>Does your institution allow students to postpone enrollment after admission?</t>
  </si>
  <si>
    <t>C.1802</t>
  </si>
  <si>
    <t>If yes, maximum period of postponement:</t>
  </si>
  <si>
    <t>Same fee</t>
  </si>
  <si>
    <t>C.1901</t>
  </si>
  <si>
    <t>Does your institution allow high school students to enroll as full-time, first-time, first-year students one year or more before high school graduation?</t>
  </si>
  <si>
    <t>Early Admission</t>
  </si>
  <si>
    <t>Free</t>
  </si>
  <si>
    <t>C.2101</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</si>
  <si>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applicants for fall enrollment? </t>
  </si>
  <si>
    <t>Early Decision</t>
  </si>
  <si>
    <t>Reduced</t>
  </si>
  <si>
    <t>C.2102</t>
  </si>
  <si>
    <t>First or only early decision plan closing date: Month</t>
  </si>
  <si>
    <t>C.2103</t>
  </si>
  <si>
    <t>First or only early decision plan closing date: Day</t>
  </si>
  <si>
    <t>C.2104</t>
  </si>
  <si>
    <t>First or only early decision plan notification date: Month</t>
  </si>
  <si>
    <t>C.2105</t>
  </si>
  <si>
    <t>First or only early decision plan notification date: Day</t>
  </si>
  <si>
    <t>C14</t>
  </si>
  <si>
    <t>Application closing date</t>
  </si>
  <si>
    <t>C.2106</t>
  </si>
  <si>
    <t>Other early decision plan closing date: Month</t>
  </si>
  <si>
    <t>C.2107</t>
  </si>
  <si>
    <t>Other early decision plan closing date: Day</t>
  </si>
  <si>
    <t>C.2108</t>
  </si>
  <si>
    <t>Other early decision plan notification date: Month</t>
  </si>
  <si>
    <t>C.2109</t>
  </si>
  <si>
    <t>Other early decision plan notification date: Day</t>
  </si>
  <si>
    <t>Date</t>
  </si>
  <si>
    <t>C.2110</t>
  </si>
  <si>
    <t>Number of early decision applications received by your institution</t>
  </si>
  <si>
    <t>Application closing date (fall)</t>
  </si>
  <si>
    <t>C.2111</t>
  </si>
  <si>
    <t>Number of applicants admitted under early decision plan</t>
  </si>
  <si>
    <t>Priority Date</t>
  </si>
  <si>
    <t>C.2112</t>
  </si>
  <si>
    <t xml:space="preserve">Please provide significant details about your early decision plan:  </t>
  </si>
  <si>
    <t>C.2201</t>
  </si>
  <si>
    <t>Do you have a nonbinding early action plan whereby students are notified of an admission decision well in advance of the regular notification date but do not have to commit to attending your college?</t>
  </si>
  <si>
    <t>Early Action</t>
  </si>
  <si>
    <t>C.2202</t>
  </si>
  <si>
    <t>Early action closing date: Month</t>
  </si>
  <si>
    <t>C.2203</t>
  </si>
  <si>
    <t>Early action closing date: Day</t>
  </si>
  <si>
    <t>C15</t>
  </si>
  <si>
    <t>C.2204</t>
  </si>
  <si>
    <t>Early action notification date: Month</t>
  </si>
  <si>
    <t>C.2205</t>
  </si>
  <si>
    <t>Early action notification date: Day</t>
  </si>
  <si>
    <t>C16</t>
  </si>
  <si>
    <t>Notification to applicants of admission decision sent (fill in one only)</t>
  </si>
  <si>
    <t>C.2206</t>
  </si>
  <si>
    <t>Is your early action plan a “restrictive” plan under which you limit students from applying to other early plans?</t>
  </si>
  <si>
    <t xml:space="preserve">On a rolling basis beginning (date):  </t>
  </si>
  <si>
    <t xml:space="preserve">By (date):  </t>
  </si>
  <si>
    <t xml:space="preserve">Other:  </t>
  </si>
  <si>
    <t>C17</t>
  </si>
  <si>
    <t>Reply policy for admitted applicants (fill in one only)</t>
  </si>
  <si>
    <t xml:space="preserve">Must reply by (date): </t>
  </si>
  <si>
    <t>No set date</t>
  </si>
  <si>
    <t xml:space="preserve">Must reply by May 1st or within </t>
  </si>
  <si>
    <t>weeks if notified thereafter</t>
  </si>
  <si>
    <t xml:space="preserve">Deadline for housing deposit (MMDD): </t>
  </si>
  <si>
    <t>Yes, in full</t>
  </si>
  <si>
    <t>Yes, in part</t>
  </si>
  <si>
    <t>C18</t>
  </si>
  <si>
    <t>Deferred admission</t>
  </si>
  <si>
    <t>1 TERM UNLESS MILITARY</t>
  </si>
  <si>
    <t>C19</t>
  </si>
  <si>
    <t>Early admission of high school students</t>
  </si>
  <si>
    <t>C20</t>
  </si>
  <si>
    <t>Common Application: Question removed from CDS. (Initiated during 2006-2007 cycle)</t>
  </si>
  <si>
    <t>C21-C22: Early Decision and Early Action Plans</t>
  </si>
  <si>
    <t>C21</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</si>
  <si>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</si>
  <si>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</si>
  <si>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</si>
  <si>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</si>
  <si>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</si>
  <si>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For the Fall 2025 entering class:</t>
  </si>
  <si>
    <t>C22</t>
  </si>
  <si>
    <t>Early action</t>
  </si>
  <si>
    <t>Early action closing date</t>
  </si>
  <si>
    <t>Early action notification date</t>
  </si>
  <si>
    <t>D. TRANSFER ADMISSION</t>
  </si>
  <si>
    <t>D.101</t>
  </si>
  <si>
    <t>Does your institution enroll transfer students? (If no, please skip to Section E)</t>
  </si>
  <si>
    <t>Transfer Admission</t>
  </si>
  <si>
    <t>Fall Applicants</t>
  </si>
  <si>
    <t>Transfer</t>
  </si>
  <si>
    <t>D1-D2: Fall Applicants</t>
  </si>
  <si>
    <t>D.102</t>
  </si>
  <si>
    <t>If yes, may transfer students earn advanced standing credit by transferring credits earned from course work completed at other colleges/universities?</t>
  </si>
  <si>
    <t>D.201</t>
  </si>
  <si>
    <t>D1</t>
  </si>
  <si>
    <t>D.202</t>
  </si>
  <si>
    <t>D.203</t>
  </si>
  <si>
    <t>D.204</t>
  </si>
  <si>
    <t>D2</t>
  </si>
  <si>
    <t>Provide the number of students who applied, were admitted, and enrolled as degree-seeking transfer students in Fall 2025.</t>
  </si>
  <si>
    <t>D.205</t>
  </si>
  <si>
    <t>D.206</t>
  </si>
  <si>
    <t>Applicants</t>
  </si>
  <si>
    <t>Admitted Applicants</t>
  </si>
  <si>
    <t>Enrolled Applicants</t>
  </si>
  <si>
    <t>D.207</t>
  </si>
  <si>
    <t>D.208</t>
  </si>
  <si>
    <t>D.209</t>
  </si>
  <si>
    <t>D.210</t>
  </si>
  <si>
    <t>D.211</t>
  </si>
  <si>
    <t>D.212</t>
  </si>
  <si>
    <t>D3-D11: Application for Admission</t>
  </si>
  <si>
    <t>D.301</t>
  </si>
  <si>
    <t>Fall</t>
  </si>
  <si>
    <t>Application for Admission</t>
  </si>
  <si>
    <t>D3</t>
  </si>
  <si>
    <t>Indicate terms for which transfers may enroll:</t>
  </si>
  <si>
    <t>D.302</t>
  </si>
  <si>
    <t>Winter</t>
  </si>
  <si>
    <t>D.303</t>
  </si>
  <si>
    <t>Spring</t>
  </si>
  <si>
    <t>D.304</t>
  </si>
  <si>
    <t>Summer</t>
  </si>
  <si>
    <t>D.401</t>
  </si>
  <si>
    <t>Must a transfer applicant have a minimum number of credits completed or else must apply as an entering first-year student?</t>
  </si>
  <si>
    <t>Min Credits</t>
  </si>
  <si>
    <t>D.402</t>
  </si>
  <si>
    <t>Transfer Credit Policies</t>
  </si>
  <si>
    <t>D.403</t>
  </si>
  <si>
    <t>Unit Type</t>
  </si>
  <si>
    <t>D.501</t>
  </si>
  <si>
    <t>High school transcript</t>
  </si>
  <si>
    <t>Requirements</t>
  </si>
  <si>
    <t>D.502</t>
  </si>
  <si>
    <t>College transcript(s)</t>
  </si>
  <si>
    <t>D.503</t>
  </si>
  <si>
    <t>Essay or personal statement</t>
  </si>
  <si>
    <t>D4</t>
  </si>
  <si>
    <t xml:space="preserve">If yes, what is the minimum number of credits and the unit of measure?  </t>
  </si>
  <si>
    <t>Credits</t>
  </si>
  <si>
    <t>D.504</t>
  </si>
  <si>
    <t>D.505</t>
  </si>
  <si>
    <t>D5</t>
  </si>
  <si>
    <t>Indicate all items required of transfer students to apply for admission:</t>
  </si>
  <si>
    <t>D.506</t>
  </si>
  <si>
    <t>Statement of good standing from prior institution(s)</t>
  </si>
  <si>
    <t>D.601</t>
  </si>
  <si>
    <t>If a minimum high school grade point average is required of transfer applicants, specify (on a 4.0 scale):</t>
  </si>
  <si>
    <t>Round to Nearest Hundredths</t>
  </si>
  <si>
    <t>Required of All</t>
  </si>
  <si>
    <t>Recommended
of All</t>
  </si>
  <si>
    <t>Recommended
of Some</t>
  </si>
  <si>
    <t>Required of Some</t>
  </si>
  <si>
    <t>Not Required</t>
  </si>
  <si>
    <t>D.701</t>
  </si>
  <si>
    <t xml:space="preserve">If a minimum college grade point average is required of transfer applicants, specify (on a 4.0 scale):
</t>
  </si>
  <si>
    <t>D.801</t>
  </si>
  <si>
    <t>List any other application requirements specific to transfer applicants:</t>
  </si>
  <si>
    <t>D.901</t>
  </si>
  <si>
    <t>Fall Priority Date:  Month</t>
  </si>
  <si>
    <t>Dates</t>
  </si>
  <si>
    <t>D.902</t>
  </si>
  <si>
    <t>Fall Priority Date:  Day</t>
  </si>
  <si>
    <t>D.903</t>
  </si>
  <si>
    <t>Winter Priority Date: Month</t>
  </si>
  <si>
    <t>D.904</t>
  </si>
  <si>
    <t>Winter Priority Date: Day</t>
  </si>
  <si>
    <t>D.905</t>
  </si>
  <si>
    <t>Spring Priority Date: Month</t>
  </si>
  <si>
    <t>D.906</t>
  </si>
  <si>
    <t>Spring Priority Date: Day</t>
  </si>
  <si>
    <t>D6</t>
  </si>
  <si>
    <t>D.907</t>
  </si>
  <si>
    <t>Summer Priority Date: Month</t>
  </si>
  <si>
    <t>D.908</t>
  </si>
  <si>
    <t>Summer Priority Date: Day</t>
  </si>
  <si>
    <t>D7</t>
  </si>
  <si>
    <t>D.909</t>
  </si>
  <si>
    <t>Fall Closing Date: Month</t>
  </si>
  <si>
    <t>D.910</t>
  </si>
  <si>
    <t>Fall Closing Date:Day</t>
  </si>
  <si>
    <t>D8</t>
  </si>
  <si>
    <t>D.911</t>
  </si>
  <si>
    <t>Winter Closing Date: Month</t>
  </si>
  <si>
    <t>Must not need remedial courses. Requires same GPA as entering Freshman if transferring less than 24 credits</t>
  </si>
  <si>
    <t>D.912</t>
  </si>
  <si>
    <t>Winter Closing Date: Day</t>
  </si>
  <si>
    <t>D.913</t>
  </si>
  <si>
    <t>Spring Closing Date: Month</t>
  </si>
  <si>
    <t>D9</t>
  </si>
  <si>
    <t>List application priority, closing, notification, and candidate reply dates for transfer students. If applications are reviewed on a continuous or rolling basis, place a check mark in the “Rolling admission” column.</t>
  </si>
  <si>
    <t>D.914</t>
  </si>
  <si>
    <t>Spring Closing Date: Day</t>
  </si>
  <si>
    <t>Term</t>
  </si>
  <si>
    <t>Closing Date</t>
  </si>
  <si>
    <t>Notification Date</t>
  </si>
  <si>
    <t>Reply Date</t>
  </si>
  <si>
    <t>Rolling Admission</t>
  </si>
  <si>
    <t>D.915</t>
  </si>
  <si>
    <t>Summer Closing Date: Month</t>
  </si>
  <si>
    <t>D.916</t>
  </si>
  <si>
    <t>Summer Closing Date: Day</t>
  </si>
  <si>
    <t>D.917</t>
  </si>
  <si>
    <t>Fall Notification Date: Month</t>
  </si>
  <si>
    <t>D.918</t>
  </si>
  <si>
    <t>Fall Notification Date: Day</t>
  </si>
  <si>
    <t>D.919</t>
  </si>
  <si>
    <t>Winter Notification Date: Month</t>
  </si>
  <si>
    <t>D.920</t>
  </si>
  <si>
    <t>Winter Notification Date: Day</t>
  </si>
  <si>
    <t>D.921</t>
  </si>
  <si>
    <t>Spring Notification Date: Month</t>
  </si>
  <si>
    <t>D.922</t>
  </si>
  <si>
    <t>Spring Notification Date: Day</t>
  </si>
  <si>
    <t>D.923</t>
  </si>
  <si>
    <t>Summer Notification Date: Month</t>
  </si>
  <si>
    <t>D10</t>
  </si>
  <si>
    <t>Does an open admission policy, if reported, apply to transfer students?</t>
  </si>
  <si>
    <t>D.924</t>
  </si>
  <si>
    <t>Summer Notification Date: Day</t>
  </si>
  <si>
    <t>D.925</t>
  </si>
  <si>
    <t>Fall Reply Date: Month</t>
  </si>
  <si>
    <t>D11</t>
  </si>
  <si>
    <t xml:space="preserve">Describe additional requirements for transfer admission, if applicable: </t>
  </si>
  <si>
    <t>D.926</t>
  </si>
  <si>
    <t>Fall Reply Date: Day</t>
  </si>
  <si>
    <t>D.927</t>
  </si>
  <si>
    <t>Winter Reply Date: Month</t>
  </si>
  <si>
    <t>D.928</t>
  </si>
  <si>
    <t>Winter Reply Date: Day</t>
  </si>
  <si>
    <t>D12-D17: Transfer Credit Policies</t>
  </si>
  <si>
    <t>D.929</t>
  </si>
  <si>
    <t>Spring Rpely Date: Month</t>
  </si>
  <si>
    <t>D12</t>
  </si>
  <si>
    <t xml:space="preserve">Report the lowest grade earned for any course that may be transferred for credit:  </t>
  </si>
  <si>
    <t>D.930</t>
  </si>
  <si>
    <t>Spring Reply Date: Day</t>
  </si>
  <si>
    <t>D.931</t>
  </si>
  <si>
    <t>Summer Reply Date: Month</t>
  </si>
  <si>
    <t>D.932</t>
  </si>
  <si>
    <t>Summer Reply Date: Day</t>
  </si>
  <si>
    <t>D13</t>
  </si>
  <si>
    <t>Maximum number of credits or courses that may be transferred from a two-year institution:</t>
  </si>
  <si>
    <t>D.933</t>
  </si>
  <si>
    <t>Fall Rolling Admission</t>
  </si>
  <si>
    <t>D.934</t>
  </si>
  <si>
    <t>Winter Rolling Admission</t>
  </si>
  <si>
    <t>D.935</t>
  </si>
  <si>
    <t>Spring Rolling Admission</t>
  </si>
  <si>
    <t>D14</t>
  </si>
  <si>
    <t>Maximum number of credits or courses that may be transferred from a four-year institution:</t>
  </si>
  <si>
    <t>D.936</t>
  </si>
  <si>
    <t>Summer Rolling Admission</t>
  </si>
  <si>
    <t>D.1001</t>
  </si>
  <si>
    <t>D.1101</t>
  </si>
  <si>
    <t>D15</t>
  </si>
  <si>
    <t>Minimum number of credits that transfers must complete at your institution to earn an associate degree:</t>
  </si>
  <si>
    <t>D.1201</t>
  </si>
  <si>
    <t>Report the lowest grade earned for any course that may be transferred for credit:</t>
  </si>
  <si>
    <t>Min Grade</t>
  </si>
  <si>
    <t>D.1301</t>
  </si>
  <si>
    <t>Max Credits from Two-Year</t>
  </si>
  <si>
    <t>D.1302</t>
  </si>
  <si>
    <t>D16</t>
  </si>
  <si>
    <t>Minimum number of credits that transfers must complete at your institution to earn a bachelor’s degree:</t>
  </si>
  <si>
    <t>D.1401</t>
  </si>
  <si>
    <t>Max Credits from Four-Year</t>
  </si>
  <si>
    <t>D.1402</t>
  </si>
  <si>
    <t>D17</t>
  </si>
  <si>
    <t>Describe other transfer credit policies:</t>
  </si>
  <si>
    <t>D.1501</t>
  </si>
  <si>
    <t>Min Credits Associate Deg</t>
  </si>
  <si>
    <t>D.1502</t>
  </si>
  <si>
    <t>D.1601</t>
  </si>
  <si>
    <t>Min Credits Bachelor Deg</t>
  </si>
  <si>
    <t>D18-D22: Military Service Transfer Credit Policies</t>
  </si>
  <si>
    <t>D.1602</t>
  </si>
  <si>
    <t>D18</t>
  </si>
  <si>
    <t>Does your institution accept the following military/veteran transfer credits:</t>
  </si>
  <si>
    <t>D.1701</t>
  </si>
  <si>
    <t>Other Credit Policies</t>
  </si>
  <si>
    <t>D.1801</t>
  </si>
  <si>
    <t>American Council on Education (ACE)</t>
  </si>
  <si>
    <t>Military Service Credits</t>
  </si>
  <si>
    <t>D.1802</t>
  </si>
  <si>
    <t>College Level Examination Program (CLEP)</t>
  </si>
  <si>
    <t>D.1803</t>
  </si>
  <si>
    <t>DANTES Subject Standardized Tests (DSST)</t>
  </si>
  <si>
    <t>D.1901</t>
  </si>
  <si>
    <t>ACE Evaluated</t>
  </si>
  <si>
    <t>D.1902</t>
  </si>
  <si>
    <t>D.2001</t>
  </si>
  <si>
    <t>DoD Supported</t>
  </si>
  <si>
    <t>D.2002</t>
  </si>
  <si>
    <t>D19</t>
  </si>
  <si>
    <t xml:space="preserve">Maximum number of credits or courses that may be transferred based on military education evaluated by the American Council on Education (ACE): </t>
  </si>
  <si>
    <t>D.2101</t>
  </si>
  <si>
    <t>Are the military/veteran credit transfer policies published on your website?</t>
  </si>
  <si>
    <t>Military Service</t>
  </si>
  <si>
    <t>D.2102</t>
  </si>
  <si>
    <t>If yes, please provide the URL where the policy can be located:</t>
  </si>
  <si>
    <t>D.2201</t>
  </si>
  <si>
    <t>Describe other military/veteran transfer credit policies unique to your institution:</t>
  </si>
  <si>
    <t>Other Policies</t>
  </si>
  <si>
    <t>D20</t>
  </si>
  <si>
    <t>Maximum number of credits or courses that may be transferred based on Department of Defense supported prior learning assessments (College Level Examination Program (CLEP) or DANTES Subject Standardized Tests (DSST)):</t>
  </si>
  <si>
    <t>D21</t>
  </si>
  <si>
    <t>https://catalog.latech.edu/content.php?catoid=14&amp;navoid=490&amp;hl=military+transfer&amp;returnto=search</t>
  </si>
  <si>
    <t>D22</t>
  </si>
  <si>
    <t>E. ACADEMIC OFFERINGS AND POLICIES</t>
  </si>
  <si>
    <t>E.101</t>
  </si>
  <si>
    <t>Accelerated program</t>
  </si>
  <si>
    <t>Academic Offerings and Policies</t>
  </si>
  <si>
    <t>Special Study Options</t>
  </si>
  <si>
    <t>E1</t>
  </si>
  <si>
    <t>Special study options: Identify those programs available at your institution. Refer to the glossary for definitions.</t>
  </si>
  <si>
    <t>E.102</t>
  </si>
  <si>
    <t>Comprehensive transition and postsecondary program for students with intellectual disabilities</t>
  </si>
  <si>
    <t>E.103</t>
  </si>
  <si>
    <t>Cross-registration</t>
  </si>
  <si>
    <t>E.104</t>
  </si>
  <si>
    <t>Distance learning</t>
  </si>
  <si>
    <t>E.105</t>
  </si>
  <si>
    <t>Double major</t>
  </si>
  <si>
    <t>E.106</t>
  </si>
  <si>
    <t>Dual enrollment</t>
  </si>
  <si>
    <t>E.107</t>
  </si>
  <si>
    <t>English as a Second Language (ESL)</t>
  </si>
  <si>
    <t>E.108</t>
  </si>
  <si>
    <t>Exchange student program (domestic)</t>
  </si>
  <si>
    <t>E.109</t>
  </si>
  <si>
    <t>External degree program</t>
  </si>
  <si>
    <t>E.110</t>
  </si>
  <si>
    <t>Honors Program</t>
  </si>
  <si>
    <t>E.111</t>
  </si>
  <si>
    <t>Independent study</t>
  </si>
  <si>
    <t>E.112</t>
  </si>
  <si>
    <t>Internships</t>
  </si>
  <si>
    <t>E.113</t>
  </si>
  <si>
    <t>Liberal arts/career combination</t>
  </si>
  <si>
    <t>E.114</t>
  </si>
  <si>
    <t>Student-designed major</t>
  </si>
  <si>
    <t>E.115</t>
  </si>
  <si>
    <t>Study abroad</t>
  </si>
  <si>
    <t>E.116</t>
  </si>
  <si>
    <t>Teacher certification program</t>
  </si>
  <si>
    <t>E.117</t>
  </si>
  <si>
    <t>Undergraduate Research</t>
  </si>
  <si>
    <t>E.118</t>
  </si>
  <si>
    <t>Weekend college</t>
  </si>
  <si>
    <t>E.119</t>
  </si>
  <si>
    <t>Other (specify):</t>
  </si>
  <si>
    <t>E.120</t>
  </si>
  <si>
    <t>E.301</t>
  </si>
  <si>
    <t>Arts/fine arts</t>
  </si>
  <si>
    <t>Required Course Work</t>
  </si>
  <si>
    <t>E.302</t>
  </si>
  <si>
    <t>Computer literacy</t>
  </si>
  <si>
    <t>E.303</t>
  </si>
  <si>
    <t>English (including composition)</t>
  </si>
  <si>
    <t>E.304</t>
  </si>
  <si>
    <t>Foreign languages</t>
  </si>
  <si>
    <t>E2</t>
  </si>
  <si>
    <t>E.305</t>
  </si>
  <si>
    <t>E.306</t>
  </si>
  <si>
    <t>Physical Education</t>
  </si>
  <si>
    <t>E3</t>
  </si>
  <si>
    <t>Areas in which all or most students are required to complete some course work prior to graduation:</t>
  </si>
  <si>
    <t>E.307</t>
  </si>
  <si>
    <t>Humanities</t>
  </si>
  <si>
    <t>E.308</t>
  </si>
  <si>
    <t>Intensive writing</t>
  </si>
  <si>
    <t>E.309</t>
  </si>
  <si>
    <t>E.310</t>
  </si>
  <si>
    <t>Philosophy</t>
  </si>
  <si>
    <t>E.311</t>
  </si>
  <si>
    <t>Sciences (biological or physical)</t>
  </si>
  <si>
    <t>E.312</t>
  </si>
  <si>
    <t>Social science</t>
  </si>
  <si>
    <t>E.313</t>
  </si>
  <si>
    <t>E.314</t>
  </si>
  <si>
    <t>Describe:</t>
  </si>
  <si>
    <t>F. STUDENT LIFE</t>
  </si>
  <si>
    <t>F.101</t>
  </si>
  <si>
    <t>Percent who are from out of state (exclude international/nonresidents from the numerator and denominator)</t>
  </si>
  <si>
    <t>Student Life</t>
  </si>
  <si>
    <t>Percent Participating</t>
  </si>
  <si>
    <t>Degree-Seeking</t>
  </si>
  <si>
    <t>Nearest 1%</t>
  </si>
  <si>
    <t>F1</t>
  </si>
  <si>
    <t>Percentages of first-time, first-year degree-seeking students and degree-seeking undergraduates enrolled in Fall 2025 who fit the following categories:</t>
  </si>
  <si>
    <t>F.102</t>
  </si>
  <si>
    <t>Percent of males who join fraternities</t>
  </si>
  <si>
    <t xml:space="preserve">First-time, first-year students </t>
  </si>
  <si>
    <t>F.103</t>
  </si>
  <si>
    <t>Percent of females who join sororities</t>
  </si>
  <si>
    <t>F.104</t>
  </si>
  <si>
    <t>Percent who live in college-owned, -operated, or -affiliated housing</t>
  </si>
  <si>
    <t>F.105</t>
  </si>
  <si>
    <t>Percent who live off campus or commute</t>
  </si>
  <si>
    <t>F.106</t>
  </si>
  <si>
    <t>Percent of students age 25 and older</t>
  </si>
  <si>
    <t>F.107</t>
  </si>
  <si>
    <t>Average age of full-time students</t>
  </si>
  <si>
    <t>Average Age</t>
  </si>
  <si>
    <t>F.108</t>
  </si>
  <si>
    <t>Average age of all students (full- and part-time)</t>
  </si>
  <si>
    <t>F.109</t>
  </si>
  <si>
    <t>F.110</t>
  </si>
  <si>
    <t>F.111</t>
  </si>
  <si>
    <t>F.112</t>
  </si>
  <si>
    <t>F2</t>
  </si>
  <si>
    <t xml:space="preserve">Activities offered. Identify those programs available at your institution. </t>
  </si>
  <si>
    <t>F.113</t>
  </si>
  <si>
    <t>F.114</t>
  </si>
  <si>
    <t>Campus Ministries</t>
  </si>
  <si>
    <t>F.115</t>
  </si>
  <si>
    <t>Choral groups</t>
  </si>
  <si>
    <t>F.116</t>
  </si>
  <si>
    <t>Concert band</t>
  </si>
  <si>
    <t>F.201</t>
  </si>
  <si>
    <t>Activities Offered</t>
  </si>
  <si>
    <t>Dance</t>
  </si>
  <si>
    <t>F.202</t>
  </si>
  <si>
    <t>Drama/theater</t>
  </si>
  <si>
    <t>F.203</t>
  </si>
  <si>
    <t>International Student Organization</t>
  </si>
  <si>
    <t>F.204</t>
  </si>
  <si>
    <t>Jazz band</t>
  </si>
  <si>
    <t>F.205</t>
  </si>
  <si>
    <t>Literary magazine</t>
  </si>
  <si>
    <t>F.206</t>
  </si>
  <si>
    <t>Marching band</t>
  </si>
  <si>
    <t>F.207</t>
  </si>
  <si>
    <t>Model UN</t>
  </si>
  <si>
    <t>F.208</t>
  </si>
  <si>
    <t>Music ensembles</t>
  </si>
  <si>
    <t>F.209</t>
  </si>
  <si>
    <t>Musical theater</t>
  </si>
  <si>
    <t>F.210</t>
  </si>
  <si>
    <t>Opera</t>
  </si>
  <si>
    <t>F.211</t>
  </si>
  <si>
    <t>Pep band</t>
  </si>
  <si>
    <t>F.212</t>
  </si>
  <si>
    <t>Radio station</t>
  </si>
  <si>
    <t>F.213</t>
  </si>
  <si>
    <t>Student government</t>
  </si>
  <si>
    <t>F.214</t>
  </si>
  <si>
    <t>Student newspaper</t>
  </si>
  <si>
    <t>F.215</t>
  </si>
  <si>
    <t>Student-run film society</t>
  </si>
  <si>
    <t>F.216</t>
  </si>
  <si>
    <t>Symphony orchestra</t>
  </si>
  <si>
    <t>F.217</t>
  </si>
  <si>
    <t>Television station</t>
  </si>
  <si>
    <t>F.218</t>
  </si>
  <si>
    <t>Yearbook</t>
  </si>
  <si>
    <t>F.219</t>
  </si>
  <si>
    <t>F.220</t>
  </si>
  <si>
    <t>F3</t>
  </si>
  <si>
    <t>ROTC (program offered in cooperation with Reserve Officers' Training Corps)</t>
  </si>
  <si>
    <t>F.221</t>
  </si>
  <si>
    <t>Programs</t>
  </si>
  <si>
    <t>Marine Option 
(for Naval ROTC)</t>
  </si>
  <si>
    <t>On Campus</t>
  </si>
  <si>
    <t>At Cooperating Institution</t>
  </si>
  <si>
    <t>Name of Cooperating Institution</t>
  </si>
  <si>
    <t>F.301</t>
  </si>
  <si>
    <t>Army ROTC is offered:</t>
  </si>
  <si>
    <t>ROTC</t>
  </si>
  <si>
    <t>Army</t>
  </si>
  <si>
    <t>Not Applicable</t>
  </si>
  <si>
    <t>Grambling State University</t>
  </si>
  <si>
    <t>F.302</t>
  </si>
  <si>
    <t>Naval ROTC is offered:</t>
  </si>
  <si>
    <t>F.303</t>
  </si>
  <si>
    <t>Navy</t>
  </si>
  <si>
    <t>Air Force ROTC is offered:</t>
  </si>
  <si>
    <t>F.304</t>
  </si>
  <si>
    <t>F.305</t>
  </si>
  <si>
    <t>F4</t>
  </si>
  <si>
    <t>Housing: Check all types of college-owned, -operated, or -affiliated housing available for undergraduates at your institution.</t>
  </si>
  <si>
    <t>F.306</t>
  </si>
  <si>
    <t>Airforce</t>
  </si>
  <si>
    <t>Coed residence halls</t>
  </si>
  <si>
    <t>F.307</t>
  </si>
  <si>
    <t>Men's residence halls</t>
  </si>
  <si>
    <t>F.401</t>
  </si>
  <si>
    <t>Housing</t>
  </si>
  <si>
    <t>Women's residence halls</t>
  </si>
  <si>
    <t>F.402</t>
  </si>
  <si>
    <t>Men</t>
  </si>
  <si>
    <t>Apartments for married students</t>
  </si>
  <si>
    <t>F.403</t>
  </si>
  <si>
    <t>Apartments for single students</t>
  </si>
  <si>
    <t>F.404</t>
  </si>
  <si>
    <t>Special housing for disabled students</t>
  </si>
  <si>
    <t>F.405</t>
  </si>
  <si>
    <t>Special housing for international students</t>
  </si>
  <si>
    <t>F.406</t>
  </si>
  <si>
    <t>Fraternity/sorority housing</t>
  </si>
  <si>
    <t>F.407</t>
  </si>
  <si>
    <t>Cooperative housing</t>
  </si>
  <si>
    <t>F.408</t>
  </si>
  <si>
    <t>Theme housing</t>
  </si>
  <si>
    <t>F.409</t>
  </si>
  <si>
    <t>Wellness housing</t>
  </si>
  <si>
    <t>F.410</t>
  </si>
  <si>
    <t>Living Learning Communities</t>
  </si>
  <si>
    <t>F.411</t>
  </si>
  <si>
    <t>Other housing options (specify):</t>
  </si>
  <si>
    <t>F.412</t>
  </si>
  <si>
    <t>F.413</t>
  </si>
  <si>
    <t>F.414</t>
  </si>
  <si>
    <t>G. ANNUAL EXPENSES</t>
  </si>
  <si>
    <t>G.001</t>
  </si>
  <si>
    <t>Please provide the URL of your institution’s net price calculator:</t>
  </si>
  <si>
    <t>Annual Expenses</t>
  </si>
  <si>
    <t>Information</t>
  </si>
  <si>
    <t>G0</t>
  </si>
  <si>
    <t>G.002</t>
  </si>
  <si>
    <t>If your institution's 2026-2027 academic year costs of attendance are not available at this time please respond.</t>
  </si>
  <si>
    <t>https://www.latech.edu/current-students/financial-aid/resources/net-price-calculator/</t>
  </si>
  <si>
    <t>G.003</t>
  </si>
  <si>
    <t>Please provide an approximate date (i.e., month/day) when your institution's final 2026-2027 academic year costs of attendance will be available:</t>
  </si>
  <si>
    <t>G.101</t>
  </si>
  <si>
    <t>Tuition</t>
  </si>
  <si>
    <t>Private Tuition</t>
  </si>
  <si>
    <t>Undergraduate</t>
  </si>
  <si>
    <t>First-year</t>
  </si>
  <si>
    <t>Nearest $1</t>
  </si>
  <si>
    <t>Provide 2026-2027 academic year costs of attendance for the following categories that are applicable to your institution.</t>
  </si>
  <si>
    <t>G.102</t>
  </si>
  <si>
    <t>G.103</t>
  </si>
  <si>
    <t>Tuition: In-district</t>
  </si>
  <si>
    <t>Public Tuition</t>
  </si>
  <si>
    <t>Check here if your institution's 2026-2027 academic year costs of attendance are not available at this time and provide an approximate date (i.e., month/day) when your institution's final 2026-2027 academic year costs of attendance will be available:</t>
  </si>
  <si>
    <t>G.104</t>
  </si>
  <si>
    <t>Tuition: In-state (out-of-district):</t>
  </si>
  <si>
    <t>G.105</t>
  </si>
  <si>
    <t>Tuition: Out-of-state:</t>
  </si>
  <si>
    <t>G.106</t>
  </si>
  <si>
    <t>Tuition: Nonresident</t>
  </si>
  <si>
    <t>G.107</t>
  </si>
  <si>
    <t>G.108</t>
  </si>
  <si>
    <t>G1</t>
  </si>
  <si>
    <t>Undergraduate full-time tuition, required fees, food and housing</t>
  </si>
  <si>
    <t>G.109</t>
  </si>
  <si>
    <t xml:space="preserve">List the typical tuition, required fees, and food and housing for a full-time undergraduate student for the FULL 2026-2027 academic year. (30 semester hours or 45 quarter hours for institutions that derive annual tuition by multiplying credit hour cost by number of credits). </t>
  </si>
  <si>
    <t>G.110</t>
  </si>
  <si>
    <t xml:space="preserve">•     A full academic year refers to the period of time generally extending from September to June; usually 
      equated to two semesters, two trimesters, three quarters, or the period covered by a four-one-four plan. </t>
  </si>
  <si>
    <t>G.111</t>
  </si>
  <si>
    <t>Required Fees:</t>
  </si>
  <si>
    <t>All Institutions Expenses</t>
  </si>
  <si>
    <t xml:space="preserve">•     Food and housing is defined as double occupancy and 19 meals per week or the maximum meal plan. </t>
  </si>
  <si>
    <t>G.112</t>
  </si>
  <si>
    <t>Food and housing (on-campus):</t>
  </si>
  <si>
    <t xml:space="preserve">•     Required fees include only charges that all full-time students must pay that are not included in tuition 
      (e.g., registration, health, or activity fees.) </t>
  </si>
  <si>
    <t>G.113</t>
  </si>
  <si>
    <t>Housing Only (on-campus):</t>
  </si>
  <si>
    <t>•     Do not include optional fees (e.g., parking, laboratory use).</t>
  </si>
  <si>
    <t>G.114</t>
  </si>
  <si>
    <t>Food Only (on-campus meal plan):</t>
  </si>
  <si>
    <t>G.115</t>
  </si>
  <si>
    <t>PRIVATE INSTITUTIONS</t>
  </si>
  <si>
    <t>First-Year</t>
  </si>
  <si>
    <t>G.116</t>
  </si>
  <si>
    <t>Tuition:</t>
  </si>
  <si>
    <t>G.117</t>
  </si>
  <si>
    <t>G.118</t>
  </si>
  <si>
    <t>PUBLIC INSTITUTIONS</t>
  </si>
  <si>
    <t>G.119</t>
  </si>
  <si>
    <t>Comprehensive tuition and food and housing fee (if your college cannot provide separate tuition and food and housing fees):</t>
  </si>
  <si>
    <t>Comprehensive Expenses</t>
  </si>
  <si>
    <t>G.120</t>
  </si>
  <si>
    <t>G.201</t>
  </si>
  <si>
    <t>Minimum</t>
  </si>
  <si>
    <t>Credits per Term</t>
  </si>
  <si>
    <t>G.202</t>
  </si>
  <si>
    <t>Maximum</t>
  </si>
  <si>
    <t>G.301</t>
  </si>
  <si>
    <t>Do tuition and fees vary by year of study (e.g., sophomore, junior, senior)?</t>
  </si>
  <si>
    <t>Tuition Policies</t>
  </si>
  <si>
    <t>G.401</t>
  </si>
  <si>
    <t xml:space="preserve">Do tuition and fees vary by undergraduate instructional program?   </t>
  </si>
  <si>
    <t>FOR ALL INSTITUTIONS</t>
  </si>
  <si>
    <t>G.402</t>
  </si>
  <si>
    <t>If yes, what percentage of full-time undergraduates pay more than the tuition and fees reported in $G$1?</t>
  </si>
  <si>
    <t>G.501</t>
  </si>
  <si>
    <t>Books and supplies:</t>
  </si>
  <si>
    <t>Estimated Expenses</t>
  </si>
  <si>
    <t>Residents</t>
  </si>
  <si>
    <t>G.502</t>
  </si>
  <si>
    <t>Transportation:</t>
  </si>
  <si>
    <t>G.503</t>
  </si>
  <si>
    <t>Other expenses:</t>
  </si>
  <si>
    <t>G.504</t>
  </si>
  <si>
    <t>Commuters (living at home)</t>
  </si>
  <si>
    <t>G.505</t>
  </si>
  <si>
    <t>Food only:</t>
  </si>
  <si>
    <t xml:space="preserve">Comprehensive tuition and food and housing fee (if your college cannot provide separate tuition and food and housing fees):
</t>
  </si>
  <si>
    <t>G.506</t>
  </si>
  <si>
    <t>Transportation</t>
  </si>
  <si>
    <t>G.507</t>
  </si>
  <si>
    <t>G.508</t>
  </si>
  <si>
    <t>Commuters (not living at home)</t>
  </si>
  <si>
    <t>G.509</t>
  </si>
  <si>
    <t>Housing only:</t>
  </si>
  <si>
    <t>G.510</t>
  </si>
  <si>
    <t>G2</t>
  </si>
  <si>
    <t>Number of credits per term a student can take for the stated full-time tuition.</t>
  </si>
  <si>
    <t>G.511</t>
  </si>
  <si>
    <t>Food and housing total*</t>
  </si>
  <si>
    <t>G.512</t>
  </si>
  <si>
    <t>G.513</t>
  </si>
  <si>
    <t>G3</t>
  </si>
  <si>
    <t>G.601</t>
  </si>
  <si>
    <t>PRIVATE INSTITUTIONS:</t>
  </si>
  <si>
    <t>Per-Credit-Hour Charges</t>
  </si>
  <si>
    <t>G4</t>
  </si>
  <si>
    <t xml:space="preserve">Do tuition and fees vary by undergraduate instructional program?                         </t>
  </si>
  <si>
    <t>G.602</t>
  </si>
  <si>
    <t>In-district:</t>
  </si>
  <si>
    <t>If yes, what percentage of full-time undergraduates pay more than the tuition and fees reported in G1?</t>
  </si>
  <si>
    <t>G.603</t>
  </si>
  <si>
    <t>In-state (out-of-district):</t>
  </si>
  <si>
    <t>G.604</t>
  </si>
  <si>
    <t>Out-of-state:</t>
  </si>
  <si>
    <t>G5</t>
  </si>
  <si>
    <t>Provide the estimated expenses for a typical full-time undergraduate student:</t>
  </si>
  <si>
    <t>G.605</t>
  </si>
  <si>
    <t>NONRESIDENTS:</t>
  </si>
  <si>
    <t>Commuters
(living at home)</t>
  </si>
  <si>
    <t>Commuters
(not living at home)</t>
  </si>
  <si>
    <t xml:space="preserve"> </t>
  </si>
  <si>
    <t>* If your college cannot provide separate food and housing figures for commuters not living at home</t>
  </si>
  <si>
    <t>G6</t>
  </si>
  <si>
    <t xml:space="preserve">Undergraduate per-credit-hour charges (tuition only): </t>
  </si>
  <si>
    <t>PUBLIC INSTITUTIONS:</t>
  </si>
  <si>
    <t>H. FINANCIAL AID</t>
  </si>
  <si>
    <t>H.101</t>
  </si>
  <si>
    <t>Financial Aid</t>
  </si>
  <si>
    <t>Reporting Year</t>
  </si>
  <si>
    <t>Please refer to the following financial aid definitions when completing Section H.</t>
  </si>
  <si>
    <t>H.102</t>
  </si>
  <si>
    <t>Federal methodology (FM)</t>
  </si>
  <si>
    <t>Methodology</t>
  </si>
  <si>
    <t>H.103</t>
  </si>
  <si>
    <t>Institutional methodology (IM)</t>
  </si>
  <si>
    <t>Awarded aid: The dollar amounts offered to financial aid applicants.</t>
  </si>
  <si>
    <t>H.104</t>
  </si>
  <si>
    <t>Both FM and IM</t>
  </si>
  <si>
    <t xml:space="preserve">Financial aid applicant: Any applicant who submits any one of the institutionally required financial aid applications/forms, such as the FAFSA. </t>
  </si>
  <si>
    <t>H.105</t>
  </si>
  <si>
    <t>Federal</t>
  </si>
  <si>
    <t>Need-based Aid Awarded</t>
  </si>
  <si>
    <t>Indebtedness: Aggregate dollar amount borrowed through any loan program (federal, state, subsidized, unsubsidized, private, etc.; excluding parent loans) while the student was enrolled at an institution. Student loans co-signed by a parent are assumed to be the responsibility of the student and should be included.</t>
  </si>
  <si>
    <t>H.106</t>
  </si>
  <si>
    <t>State all states, not only the state in which your institution is located</t>
  </si>
  <si>
    <t>Institutional scholarships and grants: Endowed scholarships, annual gifts and tuition funded grants for which the institution determines the recipient.</t>
  </si>
  <si>
    <t>H.107</t>
  </si>
  <si>
    <t>Institutional: Endowed scholarships, annual gifts and tuition funded grants, awarded by the college, excluding athletic aid and tuition waivers (which are reported below).</t>
  </si>
  <si>
    <t>Financial need: As determined by your institution using the federal methodology and/or your institution's own standards.</t>
  </si>
  <si>
    <t>H.108</t>
  </si>
  <si>
    <t>Scholarships/grants from external sources (e.g. Kiwanis, National Merit) not awarded by the college</t>
  </si>
  <si>
    <t>Need-based aid: College-funded or college-administered award from institutional, state, federal, or other sources for which a student must have financial need to qualify. This includes both institutional and non-institutional student aid (grants, jobs, and loans).</t>
  </si>
  <si>
    <t>H.109</t>
  </si>
  <si>
    <t>Total Scholarships/Grants</t>
  </si>
  <si>
    <t>Need-based scholarship or grant aid: Scholarships and grants from institutional, state, federal, or other sources for which a student must have financial need to qualify.</t>
  </si>
  <si>
    <t>H.110</t>
  </si>
  <si>
    <t>Student loans from all sources (excluding parent loans)</t>
  </si>
  <si>
    <t>Need-based self-help aid: Loans and jobs from institutional, state, federal, or other sources for which a student must demonstrate financial need to qualify.</t>
  </si>
  <si>
    <t>H.111</t>
  </si>
  <si>
    <t>Federal Work-Study</t>
  </si>
  <si>
    <t xml:space="preserve">Non-need-based scholarship or grant aid: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</si>
  <si>
    <t>H.112</t>
  </si>
  <si>
    <t>State and other (e.g., institutional) work-study/employment (Note: Excludes Federal Work-Study captured above.)</t>
  </si>
  <si>
    <t>Note: Suggested order of precedence for counting non-need money as need-based:</t>
  </si>
  <si>
    <t>H.113</t>
  </si>
  <si>
    <t>Total Self-Help</t>
  </si>
  <si>
    <t>1. Non-need institutional grants</t>
  </si>
  <si>
    <t>6. Non-need outside grants</t>
  </si>
  <si>
    <t>H.114</t>
  </si>
  <si>
    <t>Parent Loans</t>
  </si>
  <si>
    <t>2. Non-need tuition waivers</t>
  </si>
  <si>
    <t>7. Non-need student loans</t>
  </si>
  <si>
    <t>H.115</t>
  </si>
  <si>
    <t>Tuition Waivers
Note: Reporting is optional. Report tuition waivers in this row if you choose to report them. Do not report tuition waivers elsewhere.</t>
  </si>
  <si>
    <t>3. Non-need athletic awards</t>
  </si>
  <si>
    <t>8. Non-need parent loans</t>
  </si>
  <si>
    <t>H.116</t>
  </si>
  <si>
    <t>Athletic Awards</t>
  </si>
  <si>
    <t>4. Non-need federal grants</t>
  </si>
  <si>
    <t xml:space="preserve">9. Non-need work
</t>
  </si>
  <si>
    <t>H.117</t>
  </si>
  <si>
    <t>Non-need-based Aid Awarded</t>
  </si>
  <si>
    <t>5. Non-need state grants</t>
  </si>
  <si>
    <t>H.118</t>
  </si>
  <si>
    <t>Non-need-based self-help aid: Loans and jobs from institutional, state, or other sources for which a student need not demonstrate financial need to qualify.</t>
  </si>
  <si>
    <t>H.119</t>
  </si>
  <si>
    <t>Private student loans: A nonfederal loan made by a lender such as a bank, credit union or private lender used to pay for up to the annual cost of education, less any financial aid received.</t>
  </si>
  <si>
    <t>H.120</t>
  </si>
  <si>
    <t>External scholarships and grants: Scholarships and grants received from outside (private) sources that students bring with them (e.g., Kiwanis, National Merit scholarships). The institution may process paperwork to receive the dollars, but it has no role in determining the recipient or the dollar amount awarded.</t>
  </si>
  <si>
    <t>H.121</t>
  </si>
  <si>
    <t>Work study and employment: Federal and state work study aid, and any employment packaged by your institution in financial aid awards.</t>
  </si>
  <si>
    <t>H.122</t>
  </si>
  <si>
    <t>H.123</t>
  </si>
  <si>
    <t>H.124</t>
  </si>
  <si>
    <t>H.125</t>
  </si>
  <si>
    <t>Aid Awarded to Enrolled Undergraduates</t>
  </si>
  <si>
    <t>H.126</t>
  </si>
  <si>
    <t>H.127</t>
  </si>
  <si>
    <t>H1</t>
  </si>
  <si>
    <t>Enter total dollar amounts awarded to enrolled full-time and less than full-time degree-seeking undergraduates (using the same cohort reported in CDS Question $B$1, “total degree-seeking” undergraduates) in the following categories.</t>
  </si>
  <si>
    <t>H.201</t>
  </si>
  <si>
    <t>A. Number of degree-seeking undergraduate students (CDS Item $B$1 if reporting on Fall 2024 cohort)</t>
  </si>
  <si>
    <t>Students Awarded Aid</t>
  </si>
  <si>
    <t>•     If the data being reported are final figures for the 2024-2025 academic year (see the next item below), 
      use the 2024-2025 academic year's CDS Question $B$1 cohort.</t>
  </si>
  <si>
    <t>H.202</t>
  </si>
  <si>
    <t>B. Number of students in line a who applied for need-based financial aid</t>
  </si>
  <si>
    <t xml:space="preserve">•     Include aid awarded to international students (i.e., those not qualifying for federal aid). </t>
  </si>
  <si>
    <t>H.203</t>
  </si>
  <si>
    <t>C. Number of students in line b who were determined to have financial need</t>
  </si>
  <si>
    <t>•     Aid that is non-need-based but that was used to meet need should be reported in the need-based aid 
      column.</t>
  </si>
  <si>
    <t>H.204</t>
  </si>
  <si>
    <t>D. Number of students in line c who were awarded any financial aid</t>
  </si>
  <si>
    <t>•     For a suggested order of precedence in assigning categories of aid to cover need, see the entry for “non-need-based scholarship or grant aid” on the last page of the definitions section.</t>
  </si>
  <si>
    <t>H.205</t>
  </si>
  <si>
    <t>E. Number of students in line d who were awarded any need-based scholarship or grant aid</t>
  </si>
  <si>
    <t>H.206</t>
  </si>
  <si>
    <t>F. Number of students in line d who were awarded any need-based self-help aid</t>
  </si>
  <si>
    <t>H.207</t>
  </si>
  <si>
    <t>G. Number of students in line d who were awarded any non-need-based scholarship or grant aid</t>
  </si>
  <si>
    <t>2025-2026 Estimated</t>
  </si>
  <si>
    <t>2024-2025 Final</t>
  </si>
  <si>
    <t>H.208</t>
  </si>
  <si>
    <t>H. Number of students in line d whose need was fully met (exclude PLUS loans, unsubsidized loans, and private alternative loans)</t>
  </si>
  <si>
    <t>Indicate the academic year for which data are reported for items H1, H2, H2A, and H6 below:</t>
  </si>
  <si>
    <t>H.209</t>
  </si>
  <si>
    <t>I. On average, the percentage of need that was met of students who were awarded any need-based aid. Exclude any aid that was awarded in excess of need as well as any resources that were awarded to replace EFC (PLUS loans, unsubsidized loans, and private alternative loans)</t>
  </si>
  <si>
    <t>Which needs-analysis methodology does your institution use in awarding institutional aid? (Formerly H3)</t>
  </si>
  <si>
    <t>H.210</t>
  </si>
  <si>
    <t>J. The average financial aid package of those in line d. Exclude any resources that were awarded to replace EFC (PLUS loans, unsubsidized loans, and private alternative loans)</t>
  </si>
  <si>
    <t>H.211</t>
  </si>
  <si>
    <t>K. Average need-based scholarship and grant award of those in line e</t>
  </si>
  <si>
    <t>H.212</t>
  </si>
  <si>
    <t>L. Average need-based self-help award (excluding PLUS loans, unsubsidized loans, and private alternative loans) of those in line f</t>
  </si>
  <si>
    <t>H.213</t>
  </si>
  <si>
    <t>M. Average need-based loan (excluding PLUS loans, unsubsidized loans, and private alternative loans) of those in line f who were awarded a need-based loan</t>
  </si>
  <si>
    <t>H.214</t>
  </si>
  <si>
    <t>H.215</t>
  </si>
  <si>
    <t>Aid Awarded</t>
  </si>
  <si>
    <t>Need-based
(Include non-need-based aid use to meet need.)</t>
  </si>
  <si>
    <t>Non-need-based
(Exclude non-need-based aid use to meet need.)</t>
  </si>
  <si>
    <t>H.216</t>
  </si>
  <si>
    <t>Scholarships/Grants</t>
  </si>
  <si>
    <t>H.217</t>
  </si>
  <si>
    <t>H.218</t>
  </si>
  <si>
    <t>H.219</t>
  </si>
  <si>
    <t>H.220</t>
  </si>
  <si>
    <t>H.221</t>
  </si>
  <si>
    <t>H.222</t>
  </si>
  <si>
    <t>Self-Help</t>
  </si>
  <si>
    <t>H.223</t>
  </si>
  <si>
    <t>H.224</t>
  </si>
  <si>
    <t>H.225</t>
  </si>
  <si>
    <t>H.226</t>
  </si>
  <si>
    <t>H.227</t>
  </si>
  <si>
    <t>H.228</t>
  </si>
  <si>
    <t>H.229</t>
  </si>
  <si>
    <t>H.230</t>
  </si>
  <si>
    <t>H.231</t>
  </si>
  <si>
    <t>H2</t>
  </si>
  <si>
    <t>Number of Enrolled Students Awarded Aid: List the number of degree-seeking full-time and less-than-full-time undergraduates who applied for and were awarded financial aid from any source.</t>
  </si>
  <si>
    <t>H.232</t>
  </si>
  <si>
    <t>•     Aid that is non-need-based but that was used to meet need should be counted as need-
      based aid.</t>
  </si>
  <si>
    <t>H.233</t>
  </si>
  <si>
    <t>•     Numbers should reflect the cohort awarded the dollars reported in H1.</t>
  </si>
  <si>
    <t>H.234</t>
  </si>
  <si>
    <t>•     In the chart below, students may be counted in more than one row, and full-time first-year students
      should also be counted as full-time undergraduates.</t>
  </si>
  <si>
    <t>H.235</t>
  </si>
  <si>
    <t>H.236</t>
  </si>
  <si>
    <t>H.237</t>
  </si>
  <si>
    <t>Number of Enrolled Students Awarded Aid</t>
  </si>
  <si>
    <t>First-time Full-time First-year Students</t>
  </si>
  <si>
    <t>Full-time Undergrad 
(Incl. First-Year)</t>
  </si>
  <si>
    <t>Less Than
Full-time
Undergrad</t>
  </si>
  <si>
    <t>H.238</t>
  </si>
  <si>
    <t>Number of degree-seeking undergraduate students (CDS Item $B$1 if reporting on Fall 2025 cohort)</t>
  </si>
  <si>
    <t>H.239</t>
  </si>
  <si>
    <t>Number of students in line a who applied for need-based financial aid</t>
  </si>
  <si>
    <t>H.2A01</t>
  </si>
  <si>
    <t>N. Number of students in line a who had no financial need and who were awarded institutional non-need-based scholarship or grant aid (exclude those who were awarded athletic awards and tuition benefits)</t>
  </si>
  <si>
    <t>Students Awarded Non-need-based Aid</t>
  </si>
  <si>
    <t>Number of students in line b who were determined to have financial need</t>
  </si>
  <si>
    <t>H.2A02</t>
  </si>
  <si>
    <t>O. Average dollar amount of institutional non-need-based scholarship and grant aid awarded to students in line n</t>
  </si>
  <si>
    <t>Number of students in line c who were awarded any financial aid</t>
  </si>
  <si>
    <t>H.2A03</t>
  </si>
  <si>
    <t>P. Number of students in line a who were awarded an institutional non-need-based athletic scholarship or grant</t>
  </si>
  <si>
    <t>Number of students in line d who were awarded any need-based scholarship or grant aid</t>
  </si>
  <si>
    <t>H.2A04</t>
  </si>
  <si>
    <t>Q. Average dollar amount of institutional non-need-based athletic scholarships and grants awarded to students in line p</t>
  </si>
  <si>
    <t>Number of students in line d who were awarded any need-based self-help aid</t>
  </si>
  <si>
    <t>H.2A05</t>
  </si>
  <si>
    <t>Number of students in line d who were awarded any non-need-based scholarship or grant aid</t>
  </si>
  <si>
    <t>H.2A06</t>
  </si>
  <si>
    <t>Number of students in line d whose need was fully met (exclude PLUS loans, unsubsidized loans, and private alternative loans)</t>
  </si>
  <si>
    <t>H.2A07</t>
  </si>
  <si>
    <t>I</t>
  </si>
  <si>
    <t>On average, the percentage of need that was met of students who were awarded any need-based aid. Exclude any aid that was awarded in excess of need as well as any resources that were awarded to replace EFC (PLUS loans, unsubsidized loans, and private alternative loans)</t>
  </si>
  <si>
    <t>H.2A08</t>
  </si>
  <si>
    <t>J</t>
  </si>
  <si>
    <t>The average financial aid package of those in line d. Exclude any resources that were awarded to replace EFC (PLUS loans, unsubsidized loans, and private alternative loans)</t>
  </si>
  <si>
    <t>H.2A09</t>
  </si>
  <si>
    <t>K</t>
  </si>
  <si>
    <t>Average need-based scholarship and grant award of those in line e</t>
  </si>
  <si>
    <t>H.2A10</t>
  </si>
  <si>
    <t>L</t>
  </si>
  <si>
    <t>Average need-based self-help award (excluding PLUS loans, unsubsidized loans, and private alternative loans) of those in line f</t>
  </si>
  <si>
    <t>H.2A11</t>
  </si>
  <si>
    <t>M</t>
  </si>
  <si>
    <t>Average need-based loan (excluding PLUS loans, unsubsidized loans, and private alternative loans) of those in line f who were awarded a need-based loan</t>
  </si>
  <si>
    <t>H.2A12</t>
  </si>
  <si>
    <t>H.401</t>
  </si>
  <si>
    <t>Provide the number of students in the 2024 undergraduate class who started at your institution as first-time students and received a bachelor's degree between July 1, 2023 and June 30, 2024. Exclude students who transferred into your institution.</t>
  </si>
  <si>
    <t>Graduating Cohort</t>
  </si>
  <si>
    <t>H2A</t>
  </si>
  <si>
    <t>Number of Enrolled Students Awarded Non-need-based Scholarships and Grants: List the number of degree-seeking full-time and less-than-full-time undergraduates who had no financial need and who were awarded institutional non-need-based scholarship or grant aid.</t>
  </si>
  <si>
    <t>H.501</t>
  </si>
  <si>
    <t>A. Any loan program: Federal Perkins, Federal Stafford Subsidized and Unsubsidized, institutional, state, private loans that your institution is aware of, etc. Include both Federal Direct Student Loans and Federal Family Education Loans.</t>
  </si>
  <si>
    <t>Source Type Loan</t>
  </si>
  <si>
    <t>Number in Class</t>
  </si>
  <si>
    <t>H.502</t>
  </si>
  <si>
    <t>B. Federal loan programs: Federal Perkins, Federal Stafford Subsidized and Unsubsidized. Include both Federal Direct Student Loans and Federal Family Education Loans.</t>
  </si>
  <si>
    <t>•     In the chart below, students may be counted in more than one row, and full-time first-year students should also be 
      counted as full-time undergraduates.</t>
  </si>
  <si>
    <t>H.503</t>
  </si>
  <si>
    <t>C. Institutional loan programs.</t>
  </si>
  <si>
    <t>H.504</t>
  </si>
  <si>
    <t>D. State loan programs.</t>
  </si>
  <si>
    <t>Number of Enrolled Students Awarded Non-need-based Scholarships and Grants</t>
  </si>
  <si>
    <t>First-time
Full-time
First-year Students</t>
  </si>
  <si>
    <t>Full-time
Undergrad
(Incl. First-year.)</t>
  </si>
  <si>
    <t>H.505</t>
  </si>
  <si>
    <t>E. Private student loans made by a bank or lender.</t>
  </si>
  <si>
    <t>N</t>
  </si>
  <si>
    <t>Number of students in line a who had no financial need and who were awarded institutional non-need-based scholarship or grant aid (exclude those who were awarded athletic awards and tuition benefits)</t>
  </si>
  <si>
    <t>H.506</t>
  </si>
  <si>
    <t>Percent of Class</t>
  </si>
  <si>
    <t>O</t>
  </si>
  <si>
    <t>Average dollar amount of institutional non-need-based scholarship and grant aid awarded to students in line n</t>
  </si>
  <si>
    <t>H.507</t>
  </si>
  <si>
    <t>P</t>
  </si>
  <si>
    <t>Number of students in line a who were awarded an institutional non-need-based athletic scholarship or grant</t>
  </si>
  <si>
    <t>H.508</t>
  </si>
  <si>
    <t>Q</t>
  </si>
  <si>
    <t>Average dollar amount of institutional non-need-based athletic scholarships and grants awarded to students in line p</t>
  </si>
  <si>
    <t>H.509</t>
  </si>
  <si>
    <t>H.510</t>
  </si>
  <si>
    <t xml:space="preserve">Note: These are the graduates and loan types to include and exclude in order to fill out CDS H4 and H5. </t>
  </si>
  <si>
    <t>H.511</t>
  </si>
  <si>
    <t>Average per Borrower</t>
  </si>
  <si>
    <t>Include:</t>
  </si>
  <si>
    <t>H.512</t>
  </si>
  <si>
    <t>•     2025 undergraduate class: all students who started at your institution as first-time students and received a bachelor's degree between July 1, 2024 and June 30, 2025.</t>
  </si>
  <si>
    <t>H.513</t>
  </si>
  <si>
    <t>•     Only loans made to students who borrowed while enrolled at your institution.</t>
  </si>
  <si>
    <t>H.514</t>
  </si>
  <si>
    <t>•     Co-signed loans.</t>
  </si>
  <si>
    <t>H.515</t>
  </si>
  <si>
    <t>Exclude</t>
  </si>
  <si>
    <t>H.601</t>
  </si>
  <si>
    <t>Institutional need-based scholarship or grant aid is available</t>
  </si>
  <si>
    <t>Aid to Nonresidents</t>
  </si>
  <si>
    <t>Aid Policy</t>
  </si>
  <si>
    <t>•     Students who transferred in.</t>
  </si>
  <si>
    <t>H.602</t>
  </si>
  <si>
    <t>Institutional non-need-based scholarship or grant aid is available</t>
  </si>
  <si>
    <t>•     Money borrowed at other institutions.</t>
  </si>
  <si>
    <t>H.603</t>
  </si>
  <si>
    <t>Institutional scholarship or grant aid is not available</t>
  </si>
  <si>
    <t>•     Parent loans</t>
  </si>
  <si>
    <t>H.604</t>
  </si>
  <si>
    <t>If institutional financial aid is available for undergraduate degree-seeking nonresidents, provide the number of undergraduate degree-seeking nonresidents who were awarded need-based or non-need-based aid:</t>
  </si>
  <si>
    <t>Awardees</t>
  </si>
  <si>
    <t>•     Students who did not graduate or who graduated with another degree or certificate (but no 
      bachelor’s degree).</t>
  </si>
  <si>
    <t>H.605</t>
  </si>
  <si>
    <t>Average dollar amount of institutional financial aid awarded to undergraduate degree-seeking nonresidents:</t>
  </si>
  <si>
    <t>Average Award</t>
  </si>
  <si>
    <t>H.606</t>
  </si>
  <si>
    <t>Total dollar amount of institutional financial aid awarded to undergraduate degree-seeking nonresidents:</t>
  </si>
  <si>
    <t>Total Amount</t>
  </si>
  <si>
    <t>H.701</t>
  </si>
  <si>
    <t>Institution’s own financial aid form</t>
  </si>
  <si>
    <t>Financial Aid Forms</t>
  </si>
  <si>
    <t>H4</t>
  </si>
  <si>
    <t>Provide the number of students in the 2025 undergraduate class who started at your institution as first-time students and received a bachelor's degree between July 1, 2024 and June 30, 2025. Exclude students who transferred into your institution.</t>
  </si>
  <si>
    <t>H.702</t>
  </si>
  <si>
    <t>CSS Profile</t>
  </si>
  <si>
    <t>H.703</t>
  </si>
  <si>
    <t>H5. Number and percent of students in class (defined in H4 above) borrowing from federal, non-federal, and any loan sources, and the average (or mean) amount borrowed.</t>
  </si>
  <si>
    <t>H.704</t>
  </si>
  <si>
    <t xml:space="preserve">•     The “Average per-undergraduate-borrower cumulative principal borrowed,” is designed to provide better 
      information about student borrowing from federal and nonfederal (institutional, state, commercial) sources. </t>
  </si>
  <si>
    <t>H.801</t>
  </si>
  <si>
    <t>FAFSA</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</si>
  <si>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</si>
  <si>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H.802</t>
  </si>
  <si>
    <t>Institution's own financial aid form</t>
  </si>
  <si>
    <t>Source/Type of Loan</t>
  </si>
  <si>
    <t>Number in the class (defined in H4 above) who borrowed from the types of loans specified in the first column</t>
  </si>
  <si>
    <t>Percent of the class (defined above) who borrowed from the types of loans specified in the first column (nearest 1%)</t>
  </si>
  <si>
    <t>Average per-undergraduate-borrower cumulative principal borrowed from the types of loans specified in the first column (nearest $1)</t>
  </si>
  <si>
    <t>H.803</t>
  </si>
  <si>
    <t>H.804</t>
  </si>
  <si>
    <t>State aid form</t>
  </si>
  <si>
    <t>Any loan program: Federal Perkins, Federal Stafford Subsidized and Unsubsidized, institutional, state, private loans that your institution is aware of, etc. Include both Federal Direct Student Loans and Federal Family Education Loans.</t>
  </si>
  <si>
    <t>H.805</t>
  </si>
  <si>
    <t>Noncustodial Profile</t>
  </si>
  <si>
    <t>Federal loan programs: Federal Perkins, Federal Stafford Subsidized and Unsubsidized. Include both Federal Direct Student Loans and Federal Family Education Loans.</t>
  </si>
  <si>
    <t>H.806</t>
  </si>
  <si>
    <t>Business/Farm Supplement</t>
  </si>
  <si>
    <t>Institutional loan programs.</t>
  </si>
  <si>
    <t>H.807</t>
  </si>
  <si>
    <t>State loan programs.</t>
  </si>
  <si>
    <t>H.808</t>
  </si>
  <si>
    <t>Private student loans made by a bank or lender.</t>
  </si>
  <si>
    <t>H.901</t>
  </si>
  <si>
    <t>Priority date for filing required financial aid forms:</t>
  </si>
  <si>
    <t>Financial Aid Deadlines</t>
  </si>
  <si>
    <t>H.902</t>
  </si>
  <si>
    <t>Priority date for filing required financial aid forms: Month</t>
  </si>
  <si>
    <t>Aid to Undergraduate Degree-seeking Nonresidents</t>
  </si>
  <si>
    <t>H.903</t>
  </si>
  <si>
    <t>Priority date for filing required financial aid forms: Day</t>
  </si>
  <si>
    <t>•     Report numbers and dollar amounts for the same academic year checked in item H1</t>
  </si>
  <si>
    <t>H.904</t>
  </si>
  <si>
    <t>Deadline for filing required financial aid forms:</t>
  </si>
  <si>
    <t>H.905</t>
  </si>
  <si>
    <t>Deadline for filing required financial aid forms (Month):</t>
  </si>
  <si>
    <t>H6</t>
  </si>
  <si>
    <t>Indicate your institution’s policy regarding institutional scholarship and grant aid for undergraduate degree-seeking nonresidents:</t>
  </si>
  <si>
    <t>H.906</t>
  </si>
  <si>
    <t>Deadline for filing required financial aid forms (Day):</t>
  </si>
  <si>
    <t>H.907</t>
  </si>
  <si>
    <t>No deadline for filing required forms (applications processed on a rolling basis)</t>
  </si>
  <si>
    <t>H.1001</t>
  </si>
  <si>
    <t>a) Students notified on or about (date):</t>
  </si>
  <si>
    <t>Financial Aid Notification</t>
  </si>
  <si>
    <t>H.1002</t>
  </si>
  <si>
    <t>a) Students notified on or about (date): Month</t>
  </si>
  <si>
    <t>H.1003</t>
  </si>
  <si>
    <t>a) Students notified on or about (date): Day</t>
  </si>
  <si>
    <t>H.1004</t>
  </si>
  <si>
    <t>b) Students notified on a rolling basis:</t>
  </si>
  <si>
    <t>H.1005</t>
  </si>
  <si>
    <t>If yes, starting date (Month):</t>
  </si>
  <si>
    <t>H.1006</t>
  </si>
  <si>
    <t>If yes, starting date (Day):</t>
  </si>
  <si>
    <t>H.1101</t>
  </si>
  <si>
    <t>Students must reply by (date): Month</t>
  </si>
  <si>
    <t>Financial Aid Reply</t>
  </si>
  <si>
    <t>H.1102</t>
  </si>
  <si>
    <t>Students must reply by (date): Day</t>
  </si>
  <si>
    <t>H.1103</t>
  </si>
  <si>
    <t>or within____weeks of notification.</t>
  </si>
  <si>
    <t>H.1201</t>
  </si>
  <si>
    <t>Federal Direct Subsidized Stafford Loans</t>
  </si>
  <si>
    <t>Aid Available</t>
  </si>
  <si>
    <t>Loans</t>
  </si>
  <si>
    <t>H7</t>
  </si>
  <si>
    <t>Check off all financial aid forms nonresident first-year financial aid applicants must submit:</t>
  </si>
  <si>
    <t>H.1202</t>
  </si>
  <si>
    <t>Federal Direct Unsubsidized Stafford Loans</t>
  </si>
  <si>
    <t>H.1203</t>
  </si>
  <si>
    <t>Federal Direct PLUS Loans</t>
  </si>
  <si>
    <t>H.1204</t>
  </si>
  <si>
    <t>Federal Nursing Loans</t>
  </si>
  <si>
    <t>H.1205</t>
  </si>
  <si>
    <t>State Loans</t>
  </si>
  <si>
    <t>H.1206</t>
  </si>
  <si>
    <t>College/university loans from institutional funds</t>
  </si>
  <si>
    <t>H.1207</t>
  </si>
  <si>
    <t>H.1208</t>
  </si>
  <si>
    <t>Process for First-Year Students</t>
  </si>
  <si>
    <t>H.1301</t>
  </si>
  <si>
    <t>Federal Pell Grants</t>
  </si>
  <si>
    <t>Need Based Schl Grt</t>
  </si>
  <si>
    <t>H.1302</t>
  </si>
  <si>
    <t>Federal SEOG</t>
  </si>
  <si>
    <t>H8</t>
  </si>
  <si>
    <t>Check off all financial aid forms domestic first-year financial aid applicants must submit:</t>
  </si>
  <si>
    <t>H.1303</t>
  </si>
  <si>
    <t>State scholarships/grants</t>
  </si>
  <si>
    <t>H.1304</t>
  </si>
  <si>
    <t>Private scholarships</t>
  </si>
  <si>
    <t>H.1305</t>
  </si>
  <si>
    <t>College/university scholarship or grant aid from institutional funds</t>
  </si>
  <si>
    <t>H.1306</t>
  </si>
  <si>
    <t>United Negro College Fund</t>
  </si>
  <si>
    <t>H.1307</t>
  </si>
  <si>
    <t>Federal Nursing Scholarship</t>
  </si>
  <si>
    <t>H.1308</t>
  </si>
  <si>
    <t>H.1309</t>
  </si>
  <si>
    <t>H.1401</t>
  </si>
  <si>
    <t>Academics</t>
  </si>
  <si>
    <t>Institutional Aid</t>
  </si>
  <si>
    <t>Non-Need Based Criteria</t>
  </si>
  <si>
    <t>H.1402</t>
  </si>
  <si>
    <t>Alumni affiliation</t>
  </si>
  <si>
    <t>H.1403</t>
  </si>
  <si>
    <t>Art</t>
  </si>
  <si>
    <t>H.1404</t>
  </si>
  <si>
    <t>Athletics</t>
  </si>
  <si>
    <t>H9</t>
  </si>
  <si>
    <t>Indicate filing dates for first-year students:</t>
  </si>
  <si>
    <t>H.1405</t>
  </si>
  <si>
    <t>Job skills</t>
  </si>
  <si>
    <t>H.1406</t>
  </si>
  <si>
    <t>H.1407</t>
  </si>
  <si>
    <t>Leadership</t>
  </si>
  <si>
    <t>H.1408</t>
  </si>
  <si>
    <t>Music/drama</t>
  </si>
  <si>
    <t>H.1409</t>
  </si>
  <si>
    <t>Religious affiliation</t>
  </si>
  <si>
    <t>H.1410</t>
  </si>
  <si>
    <t>State/district residency</t>
  </si>
  <si>
    <t>H.1411</t>
  </si>
  <si>
    <t>Need Based Criteria</t>
  </si>
  <si>
    <t>H.1412</t>
  </si>
  <si>
    <t>H10</t>
  </si>
  <si>
    <t>Indicate notification dates for first-year students (answer a or b):</t>
  </si>
  <si>
    <t>H.1413</t>
  </si>
  <si>
    <t>H.1414</t>
  </si>
  <si>
    <t xml:space="preserve">a) Students notified on or about (date): </t>
  </si>
  <si>
    <t>H.1415</t>
  </si>
  <si>
    <t>H.1416</t>
  </si>
  <si>
    <t>H.1417</t>
  </si>
  <si>
    <t>H.1418</t>
  </si>
  <si>
    <t>If yes, starting date:</t>
  </si>
  <si>
    <t>H.1419</t>
  </si>
  <si>
    <t>H.1501</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</si>
  <si>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t>
  </si>
  <si>
    <t>H11</t>
  </si>
  <si>
    <t>Indicate reply dates:</t>
  </si>
  <si>
    <t xml:space="preserve">Students must reply by (date): </t>
  </si>
  <si>
    <t>or within _______ weeks of notification.</t>
  </si>
  <si>
    <t>3 weeks</t>
  </si>
  <si>
    <t>Types of Aid Available</t>
  </si>
  <si>
    <t>Please check off all types of aid available to undergraduates at your institution:</t>
  </si>
  <si>
    <t>H12</t>
  </si>
  <si>
    <t>Federal Direct Subsidized Loans</t>
  </si>
  <si>
    <t>Federal Direct Unsubsidized Loans</t>
  </si>
  <si>
    <t>Private Alternative Education Loans</t>
  </si>
  <si>
    <t>H13</t>
  </si>
  <si>
    <t>Need Based Scholarships and Grants</t>
  </si>
  <si>
    <t>Federal Pell</t>
  </si>
  <si>
    <t>H14</t>
  </si>
  <si>
    <t>Check off criteria used in awarding institutional aid. Check all that apply.</t>
  </si>
  <si>
    <t>Non-Need Based</t>
  </si>
  <si>
    <t>Need-Based</t>
  </si>
  <si>
    <t>H15</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</si>
  <si>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</si>
  <si>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N/A</t>
  </si>
  <si>
    <t>I. INSTRUCTIONAL FACULTY AND CLASS SIZE</t>
  </si>
  <si>
    <t>QuestI.on Number</t>
  </si>
  <si>
    <t>I.101</t>
  </si>
  <si>
    <t>A. Total number of instructional faculty</t>
  </si>
  <si>
    <t>Instructional Faculty And Class Size</t>
  </si>
  <si>
    <t>Instructional Faculty</t>
  </si>
  <si>
    <t>Faculty</t>
  </si>
  <si>
    <t>I-1.</t>
  </si>
  <si>
    <t>Please report the number of instructional faculty members in each category for Fall 2025. Include faculty who are on your institution’s payroll on the census date your institution uses for IPEDS/AAUP.</t>
  </si>
  <si>
    <t>I.102</t>
  </si>
  <si>
    <t>B. Total number who are members of minority groups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</si>
  <si>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</si>
  <si>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I.103</t>
  </si>
  <si>
    <t>C. Total number who are females</t>
  </si>
  <si>
    <t>Full-time</t>
  </si>
  <si>
    <t>Part-time</t>
  </si>
  <si>
    <t>I.104</t>
  </si>
  <si>
    <t>D. Total number who are males</t>
  </si>
  <si>
    <t>Instructional faculty in preclinical and clinical medicine, faculty who are not paid (e.g., those who donate their services or are in the military), or research-only faculty, post-doctoral fellows, or pre-doctoral fellows</t>
  </si>
  <si>
    <t>Include only if they teach one or more non-clinical credit courses</t>
  </si>
  <si>
    <t>I.105</t>
  </si>
  <si>
    <t>E. Total number who are nonresidents (international)</t>
  </si>
  <si>
    <t>Administrative officers with titles such as dean of students, librarian, registrar, coach, and the like, even though they may devote part of their time to classroom instruction and may have faculty status</t>
  </si>
  <si>
    <t>Include if they teach one or more non-clinical credit courses</t>
  </si>
  <si>
    <t>I.106</t>
  </si>
  <si>
    <t>F. Total number with doctorate, or other terminal degree</t>
  </si>
  <si>
    <t>Other administrators/staff who teach one or more non-clinical credit courses even though they do not have faculty status</t>
  </si>
  <si>
    <t>Include</t>
  </si>
  <si>
    <t>I.107</t>
  </si>
  <si>
    <t>G. Total number whose highest degree is a master’s but not a terminal master’s</t>
  </si>
  <si>
    <t>Undergraduate or graduate students who assist in the instruction of courses, but have titles such as teaching assistant, teaching fellow, and the like</t>
  </si>
  <si>
    <t>I.108</t>
  </si>
  <si>
    <t>H. Total number whose highest degree is a bachelor’s</t>
  </si>
  <si>
    <t>Faculty on sabbatical or leave with pay</t>
  </si>
  <si>
    <t>I.109</t>
  </si>
  <si>
    <t>I. Total number whose highest degree is unknown or other (Note: Items f, g, h, and i must sum up to item a.)</t>
  </si>
  <si>
    <t>Faculty on leave without pay</t>
  </si>
  <si>
    <t>I.110</t>
  </si>
  <si>
    <t>J. Total number in stand-alone graduate/professional programs in which faculty teach virtually only graduate-level students</t>
  </si>
  <si>
    <t>Replacement faculty for faculty on sabbatical leave or leave with pay</t>
  </si>
  <si>
    <t>I.111</t>
  </si>
  <si>
    <t>Part-Time</t>
  </si>
  <si>
    <t>I.112</t>
  </si>
  <si>
    <t>Full-time instructional faculty: faculty employed on a full-time basis for instruction (including those with released time for research)</t>
  </si>
  <si>
    <t>I.113</t>
  </si>
  <si>
    <t>Part-time instructional faculty: 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</si>
  <si>
    <t>I.114</t>
  </si>
  <si>
    <t xml:space="preserve">Minority faculty: includes faculty who designate themselves as Black, non-Hispanic; American Indian or Alaska Native; Asian, Native Hawaiian or other Pacific Islander, or Hispanic. </t>
  </si>
  <si>
    <t>I.115</t>
  </si>
  <si>
    <t xml:space="preserve">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</si>
  <si>
    <t>I.116</t>
  </si>
  <si>
    <t>Terminal master’s degree: a master’s degree that is considered the highest degree in a field: example, M. Arch (in architecture) and MFA (master of fine arts in art or theater).</t>
  </si>
  <si>
    <t>I.117</t>
  </si>
  <si>
    <t>I.118</t>
  </si>
  <si>
    <t>I.119</t>
  </si>
  <si>
    <t>Total number of instructional faculty</t>
  </si>
  <si>
    <t>I.120</t>
  </si>
  <si>
    <t>Total number who are members of minority groups</t>
  </si>
  <si>
    <t>I.121</t>
  </si>
  <si>
    <t>Total number who are females</t>
  </si>
  <si>
    <t>I.122</t>
  </si>
  <si>
    <t>Total number who are males</t>
  </si>
  <si>
    <t>I.123</t>
  </si>
  <si>
    <t>Total number who are nonresidents (international)</t>
  </si>
  <si>
    <t>I.124</t>
  </si>
  <si>
    <t>Total number with doctorate, or other terminal degree</t>
  </si>
  <si>
    <t>I.125</t>
  </si>
  <si>
    <t>Total number whose highest degree is a master’s but not a terminal master’s</t>
  </si>
  <si>
    <t>I.126</t>
  </si>
  <si>
    <t>Total number whose highest degree is a bachelor’s</t>
  </si>
  <si>
    <t>I.127</t>
  </si>
  <si>
    <t>Total number whose highest degree is unknown or other (Note: Items f, g, h, and i must sum up to item a.)</t>
  </si>
  <si>
    <t>I.128</t>
  </si>
  <si>
    <t>Total number in stand-alone graduate/professional programs in which faculty teach virtually only graduate-level students</t>
  </si>
  <si>
    <t>I.129</t>
  </si>
  <si>
    <t>I.130</t>
  </si>
  <si>
    <t>I-2.</t>
  </si>
  <si>
    <t>Student to Faculty Ratio</t>
  </si>
  <si>
    <t>I.201</t>
  </si>
  <si>
    <t>Fall 2025 Student to Faculty ratio</t>
  </si>
  <si>
    <t>Report the Fall 2025 ratio of full-time equivalent undergraduate and graduate students (full-time plus 1/3 part time) to full-time equivalent instructional faculty of undergraduate and graduate students (full-time plus 1/3 part time). In the ratio calculations, exclude both faculty and students in stand-alone graduate or professional programs such as medicine, law, veterinary, dentistry, social work, business, or public health in which faculty teach virtually only graduate level students.</t>
  </si>
  <si>
    <t>I.202</t>
  </si>
  <si>
    <t>based on ____  students</t>
  </si>
  <si>
    <t>• Do not count undergraduate or graduate student teaching assistants as faculty.</t>
  </si>
  <si>
    <t>I.203</t>
  </si>
  <si>
    <t>and ____ faculty</t>
  </si>
  <si>
    <t>I.301</t>
  </si>
  <si>
    <t>2-9</t>
  </si>
  <si>
    <t>Undergraduate Class Size</t>
  </si>
  <si>
    <t>Class Sections</t>
  </si>
  <si>
    <t>to 1</t>
  </si>
  <si>
    <t>(based on</t>
  </si>
  <si>
    <t>students</t>
  </si>
  <si>
    <t>I.302</t>
  </si>
  <si>
    <t>10-19</t>
  </si>
  <si>
    <t>and</t>
  </si>
  <si>
    <t>faculty).</t>
  </si>
  <si>
    <t>I.303</t>
  </si>
  <si>
    <t>20-29</t>
  </si>
  <si>
    <t xml:space="preserve">I-3. </t>
  </si>
  <si>
    <t>I.304</t>
  </si>
  <si>
    <t>30-39</t>
  </si>
  <si>
    <t>In the table below, please use the following definitions to report information about the size of classes and class sections offered in the Fall 2025 term.</t>
  </si>
  <si>
    <t>I.305</t>
  </si>
  <si>
    <t>40-49</t>
  </si>
  <si>
    <t>I.306</t>
  </si>
  <si>
    <t>50-99</t>
  </si>
  <si>
    <t>Class Sections: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</si>
  <si>
    <t>I.307</t>
  </si>
  <si>
    <t>100+</t>
  </si>
  <si>
    <t>Class Subsections: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</si>
  <si>
    <t>I.308</t>
  </si>
  <si>
    <t xml:space="preserve">Using the above definitions, please report for each of the following class-size intervals the number of class sections and class subsections offered in Fall 2025. For example, a lecture class with 800 students who met at another time in 40 separate labs with 20 students should be counted once in the “100+” column in the class section column and 40 times under the “20-29” column of the class subsections table. </t>
  </si>
  <si>
    <t>I.309</t>
  </si>
  <si>
    <t>Class Sub-Sections</t>
  </si>
  <si>
    <t>I.310</t>
  </si>
  <si>
    <t>Number of Class Sections with Undergraduates Enrolled</t>
  </si>
  <si>
    <t>I.311</t>
  </si>
  <si>
    <t>I.312</t>
  </si>
  <si>
    <t>Undergraduate Class Size (provide numbers)</t>
  </si>
  <si>
    <t>I.313</t>
  </si>
  <si>
    <t>I.314</t>
  </si>
  <si>
    <t>CLASS SECTIONS</t>
  </si>
  <si>
    <t>I.315</t>
  </si>
  <si>
    <t>I.316</t>
  </si>
  <si>
    <t>CLASS SUB-SECTIONS</t>
  </si>
  <si>
    <t>J. Disciplinary areas of DEGREES CONFERRED</t>
  </si>
  <si>
    <t>J.101</t>
  </si>
  <si>
    <t>Agriculture</t>
  </si>
  <si>
    <t>Disciplinary Areas of Degrees Conferred</t>
  </si>
  <si>
    <t>Diploma/Certificates</t>
  </si>
  <si>
    <t>01</t>
  </si>
  <si>
    <t>J1</t>
  </si>
  <si>
    <t>Degrees conferred between July 1, 2024 and June 30, 2025</t>
  </si>
  <si>
    <t>J.102</t>
  </si>
  <si>
    <t>Natural resources and conservation</t>
  </si>
  <si>
    <t>03</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</si>
  <si>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</si>
  <si>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J.103</t>
  </si>
  <si>
    <t>Architecture</t>
  </si>
  <si>
    <t>04</t>
  </si>
  <si>
    <t>Bachelor’s</t>
  </si>
  <si>
    <t>CIP 2020 Categories to Include</t>
  </si>
  <si>
    <t>J.104</t>
  </si>
  <si>
    <t>Area, ethnic, and gender studies</t>
  </si>
  <si>
    <t>05</t>
  </si>
  <si>
    <t>J.105</t>
  </si>
  <si>
    <t>Communication/journalism</t>
  </si>
  <si>
    <t>09</t>
  </si>
  <si>
    <t>J.106</t>
  </si>
  <si>
    <t>Communication technologies</t>
  </si>
  <si>
    <t>J.107</t>
  </si>
  <si>
    <t>Computer and information sciences</t>
  </si>
  <si>
    <t>J.108</t>
  </si>
  <si>
    <t>Personal and culinary services</t>
  </si>
  <si>
    <t>J.109</t>
  </si>
  <si>
    <t>Education</t>
  </si>
  <si>
    <t>J.110</t>
  </si>
  <si>
    <t>Engineering</t>
  </si>
  <si>
    <t>J.111</t>
  </si>
  <si>
    <t>Engineering technologies</t>
  </si>
  <si>
    <t>J.112</t>
  </si>
  <si>
    <t>Foreign languages, literatures, and linguistics</t>
  </si>
  <si>
    <t>J.113</t>
  </si>
  <si>
    <t>Family and consumer sciences</t>
  </si>
  <si>
    <t>J.114</t>
  </si>
  <si>
    <t>Law/legal studies</t>
  </si>
  <si>
    <t>J.115</t>
  </si>
  <si>
    <t>J.116</t>
  </si>
  <si>
    <t>Liberal arts/general studies</t>
  </si>
  <si>
    <t>J.117</t>
  </si>
  <si>
    <t>Library science</t>
  </si>
  <si>
    <t>J.118</t>
  </si>
  <si>
    <t>Biological/life sciences</t>
  </si>
  <si>
    <t>J.119</t>
  </si>
  <si>
    <t>Mathematics and statistics</t>
  </si>
  <si>
    <t>J.120</t>
  </si>
  <si>
    <t>Military science and military technologies</t>
  </si>
  <si>
    <t>28 &amp; 29</t>
  </si>
  <si>
    <t>J.121</t>
  </si>
  <si>
    <t>Interdisciplinary studies</t>
  </si>
  <si>
    <t>J.122</t>
  </si>
  <si>
    <t>Parks and recreation</t>
  </si>
  <si>
    <t>J.123</t>
  </si>
  <si>
    <t>Philosophy and religious studies</t>
  </si>
  <si>
    <t>J.124</t>
  </si>
  <si>
    <t>Theology and religious vocations</t>
  </si>
  <si>
    <t>J.125</t>
  </si>
  <si>
    <t>Physical sciences</t>
  </si>
  <si>
    <t>J.126</t>
  </si>
  <si>
    <t>Science technologies</t>
  </si>
  <si>
    <t>J.127</t>
  </si>
  <si>
    <t>Psychology</t>
  </si>
  <si>
    <t>J.128</t>
  </si>
  <si>
    <t>Homeland Security, law enforcement, firefighting, and protective services</t>
  </si>
  <si>
    <t>J.129</t>
  </si>
  <si>
    <t>Public administration and social services</t>
  </si>
  <si>
    <t>J.130</t>
  </si>
  <si>
    <t xml:space="preserve">Social sciences </t>
  </si>
  <si>
    <t>J.131</t>
  </si>
  <si>
    <t>Construction trades</t>
  </si>
  <si>
    <t>J.132</t>
  </si>
  <si>
    <t>Mechanic and repair technologies</t>
  </si>
  <si>
    <t>J.133</t>
  </si>
  <si>
    <t>Precision production</t>
  </si>
  <si>
    <t>J.134</t>
  </si>
  <si>
    <t>Transportation and materials moving</t>
  </si>
  <si>
    <t>J.135</t>
  </si>
  <si>
    <t>Visual and performing arts</t>
  </si>
  <si>
    <t>J.136</t>
  </si>
  <si>
    <t>Health professions and related programs</t>
  </si>
  <si>
    <t>J.137</t>
  </si>
  <si>
    <t>Business/marketing</t>
  </si>
  <si>
    <t>J.138</t>
  </si>
  <si>
    <t>J.139</t>
  </si>
  <si>
    <t>J.140</t>
  </si>
  <si>
    <t>TOTAL (should = 100%)</t>
  </si>
  <si>
    <t>J.141</t>
  </si>
  <si>
    <t>J.142</t>
  </si>
  <si>
    <t>J.143</t>
  </si>
  <si>
    <t>J.144</t>
  </si>
  <si>
    <t>J.145</t>
  </si>
  <si>
    <t>J.146</t>
  </si>
  <si>
    <t>J.147</t>
  </si>
  <si>
    <t>J.148</t>
  </si>
  <si>
    <t>J.149</t>
  </si>
  <si>
    <t>J.150</t>
  </si>
  <si>
    <t>J.151</t>
  </si>
  <si>
    <t>J.152</t>
  </si>
  <si>
    <t>J.153</t>
  </si>
  <si>
    <t>J.154</t>
  </si>
  <si>
    <t>J.155</t>
  </si>
  <si>
    <t>J.156</t>
  </si>
  <si>
    <t>J.157</t>
  </si>
  <si>
    <t>J.158</t>
  </si>
  <si>
    <t>J.159</t>
  </si>
  <si>
    <t>J.160</t>
  </si>
  <si>
    <t>J.161</t>
  </si>
  <si>
    <t>J.162</t>
  </si>
  <si>
    <t>J.163</t>
  </si>
  <si>
    <t>J.164</t>
  </si>
  <si>
    <t>J.165</t>
  </si>
  <si>
    <t>J.166</t>
  </si>
  <si>
    <t>J.167</t>
  </si>
  <si>
    <t>J.168</t>
  </si>
  <si>
    <t>J.169</t>
  </si>
  <si>
    <t>J.170</t>
  </si>
  <si>
    <t>J.171</t>
  </si>
  <si>
    <t>J.172</t>
  </si>
  <si>
    <t>J.173</t>
  </si>
  <si>
    <t>J.174</t>
  </si>
  <si>
    <t>J.175</t>
  </si>
  <si>
    <t>J.176</t>
  </si>
  <si>
    <t>J.177</t>
  </si>
  <si>
    <t>J.178</t>
  </si>
  <si>
    <t>J.179</t>
  </si>
  <si>
    <t>J.180</t>
  </si>
  <si>
    <t>J.181</t>
  </si>
  <si>
    <t>Bachelors</t>
  </si>
  <si>
    <t>J.182</t>
  </si>
  <si>
    <t>J.183</t>
  </si>
  <si>
    <t>J.184</t>
  </si>
  <si>
    <t>J.185</t>
  </si>
  <si>
    <t>J.186</t>
  </si>
  <si>
    <t>J.187</t>
  </si>
  <si>
    <t>J.188</t>
  </si>
  <si>
    <t>J.189</t>
  </si>
  <si>
    <t>J.190</t>
  </si>
  <si>
    <t>J.191</t>
  </si>
  <si>
    <t>J.192</t>
  </si>
  <si>
    <t>J.193</t>
  </si>
  <si>
    <t>J.194</t>
  </si>
  <si>
    <t>J.195</t>
  </si>
  <si>
    <t>J.196</t>
  </si>
  <si>
    <t>J.197</t>
  </si>
  <si>
    <t>J.198</t>
  </si>
  <si>
    <t>J.199</t>
  </si>
  <si>
    <t>J.200</t>
  </si>
  <si>
    <t>J.201</t>
  </si>
  <si>
    <t>J.202</t>
  </si>
  <si>
    <t>J.203</t>
  </si>
  <si>
    <t>J.204</t>
  </si>
  <si>
    <t>J.205</t>
  </si>
  <si>
    <t>J.206</t>
  </si>
  <si>
    <t>J.207</t>
  </si>
  <si>
    <t>J.208</t>
  </si>
  <si>
    <t>J.209</t>
  </si>
  <si>
    <t>J.210</t>
  </si>
  <si>
    <t>J.211</t>
  </si>
  <si>
    <t>J.212</t>
  </si>
  <si>
    <t>J.213</t>
  </si>
  <si>
    <t>J.214</t>
  </si>
  <si>
    <t>J.215</t>
  </si>
  <si>
    <t>J.216</t>
  </si>
  <si>
    <t>J.217</t>
  </si>
  <si>
    <t>J.218</t>
  </si>
  <si>
    <t>J.219</t>
  </si>
  <si>
    <t>J.220</t>
  </si>
  <si>
    <t>Sort Order</t>
  </si>
  <si>
    <t>US News PDF Tag</t>
  </si>
  <si>
    <t>Word Tag</t>
  </si>
  <si>
    <t>CDS_NAME</t>
  </si>
  <si>
    <t>a0_first_name</t>
  </si>
  <si>
    <t>CDS_LASTNAME</t>
  </si>
  <si>
    <t>a0_last_name</t>
  </si>
  <si>
    <t>CDS_TITLE</t>
  </si>
  <si>
    <t>a0_title</t>
  </si>
  <si>
    <t>CDS_OFFICE</t>
  </si>
  <si>
    <t>a0_office</t>
  </si>
  <si>
    <t>CDS_LINE1</t>
  </si>
  <si>
    <t>a0_mailing_address_line_1</t>
  </si>
  <si>
    <t>CDS_LINE2</t>
  </si>
  <si>
    <t>a0_mailing_address_line_2</t>
  </si>
  <si>
    <t>CDS_LINE3</t>
  </si>
  <si>
    <t>a0_mailing_address_line_3</t>
  </si>
  <si>
    <t>CDS_CITY</t>
  </si>
  <si>
    <t>a0_city</t>
  </si>
  <si>
    <t>CDS_STATE</t>
  </si>
  <si>
    <t>a0_state</t>
  </si>
  <si>
    <t>CDS_ZIPCODE</t>
  </si>
  <si>
    <t>a0_zip</t>
  </si>
  <si>
    <t>CDS_COUNTRY</t>
  </si>
  <si>
    <t>a0_country</t>
  </si>
  <si>
    <t>CDS_PHONE</t>
  </si>
  <si>
    <t>a0_phone</t>
  </si>
  <si>
    <t>CDS_EMAIL</t>
  </si>
  <si>
    <t>a0_e_mail_address</t>
  </si>
  <si>
    <t>CDS_RESPONSE</t>
  </si>
  <si>
    <t>a0_cds_posted</t>
  </si>
  <si>
    <t>CDS_URL</t>
  </si>
  <si>
    <t>a0_if_yes_please_provide_url</t>
  </si>
  <si>
    <t>CDS_ITEMS</t>
  </si>
  <si>
    <t>a0_items_indication</t>
  </si>
  <si>
    <t>NAME</t>
  </si>
  <si>
    <t>a1_name_of_college_or_university</t>
  </si>
  <si>
    <t>LINE1</t>
  </si>
  <si>
    <t>a1_street_address_line_1</t>
  </si>
  <si>
    <t>LINE2</t>
  </si>
  <si>
    <t>a1_street_address_line_2</t>
  </si>
  <si>
    <t>LINE3</t>
  </si>
  <si>
    <t>a1_street_address_line_3</t>
  </si>
  <si>
    <t>CITY</t>
  </si>
  <si>
    <t>a1_city</t>
  </si>
  <si>
    <t>STATE_CODE</t>
  </si>
  <si>
    <t>a1_state</t>
  </si>
  <si>
    <t>ZIPCODE</t>
  </si>
  <si>
    <t>a1_zip</t>
  </si>
  <si>
    <t>COUNTRY_CODE</t>
  </si>
  <si>
    <t>a1_country</t>
  </si>
  <si>
    <t>OFFICIAL_AREA_CODE</t>
  </si>
  <si>
    <t>a1_main_institution_phone_number_area_code</t>
  </si>
  <si>
    <t>OFFICIAL_PHONE</t>
  </si>
  <si>
    <t>a1_main_institution_phone_number</t>
  </si>
  <si>
    <t>OFFICIAL_EXT</t>
  </si>
  <si>
    <t>a1_main_institution_phone_number_ext</t>
  </si>
  <si>
    <t>AD_URL</t>
  </si>
  <si>
    <t>a1_main_institution_website</t>
  </si>
  <si>
    <t>INST_EMAIL</t>
  </si>
  <si>
    <t>a1_main_institution_email</t>
  </si>
  <si>
    <t>LINE1_AD</t>
  </si>
  <si>
    <t>a1_street_address_if_different_line_1</t>
  </si>
  <si>
    <t>LINE2_AD</t>
  </si>
  <si>
    <t>a1_street_address_if_different_line_2</t>
  </si>
  <si>
    <t>LINE3_AD</t>
  </si>
  <si>
    <t>a1_street_address_if_different_line_3</t>
  </si>
  <si>
    <t>CITY_AD</t>
  </si>
  <si>
    <t>a1_city_if_different</t>
  </si>
  <si>
    <t>STATE_CODE_AD</t>
  </si>
  <si>
    <t>a1_state_if_different</t>
  </si>
  <si>
    <t>ZIPCODE_AD</t>
  </si>
  <si>
    <t>a1_zip_if_different</t>
  </si>
  <si>
    <t>COUNTRY_CODE_AD</t>
  </si>
  <si>
    <t>a1_country_if_different</t>
  </si>
  <si>
    <t>INSTATE_AREA_CODE</t>
  </si>
  <si>
    <t>a1_phone_number_area_code</t>
  </si>
  <si>
    <t>INSTATE_PHONE</t>
  </si>
  <si>
    <t>a1_phone_number</t>
  </si>
  <si>
    <t>INSTATE_EXT</t>
  </si>
  <si>
    <t>a1_phone_number_ext</t>
  </si>
  <si>
    <t>OUTSTATE_AREA_CODE</t>
  </si>
  <si>
    <t>a1_admissions_toll_free_number_area_code</t>
  </si>
  <si>
    <t>OUTSTATE_PHONE</t>
  </si>
  <si>
    <t>a1_admissions_toll_free_number</t>
  </si>
  <si>
    <t>OUTSTATE_EXT</t>
  </si>
  <si>
    <t>a1_admissions_toll_free_number_ext</t>
  </si>
  <si>
    <t>AD_EMAIL</t>
  </si>
  <si>
    <t>a1_admissions_email_address</t>
  </si>
  <si>
    <t>URL_APP_OTH</t>
  </si>
  <si>
    <t>a1_url_for_schools_online_application</t>
  </si>
  <si>
    <t>AD_EMAIL_OTH</t>
  </si>
  <si>
    <t>a1_mailing_address_for_applications</t>
  </si>
  <si>
    <t>MAIN_INST_CONTROL</t>
  </si>
  <si>
    <t>a2_institutional_control_or_affiliation_public</t>
  </si>
  <si>
    <t>MAIN_STUDENT_BODY</t>
  </si>
  <si>
    <t>a3_institutional_classification_coeducational_college</t>
  </si>
  <si>
    <t>MAIN_CALENDAR</t>
  </si>
  <si>
    <t>a4_academic_calendar_system_semester</t>
  </si>
  <si>
    <t>MAIN_CALENDAR_DIFFERS</t>
  </si>
  <si>
    <t>a4_differs_by_program_describe_text</t>
  </si>
  <si>
    <t>MAIN_OTHER_CALENDAR</t>
  </si>
  <si>
    <t>a4_other_describe_text</t>
  </si>
  <si>
    <t>CERTIF</t>
  </si>
  <si>
    <t>a5_degrees_offered_certificate</t>
  </si>
  <si>
    <t>DIPLOMA</t>
  </si>
  <si>
    <t>a5_degrees_offered_diploma</t>
  </si>
  <si>
    <t>DEG_ASSOC</t>
  </si>
  <si>
    <t>a5_degrees_offered_associate</t>
  </si>
  <si>
    <t>DEG_ASSOC_TFER</t>
  </si>
  <si>
    <t>a5_degrees_offered_transfer</t>
  </si>
  <si>
    <t>DEG_ASSOC_TERM</t>
  </si>
  <si>
    <t>a5_degrees_offered_terminal</t>
  </si>
  <si>
    <t>DEG_BACH</t>
  </si>
  <si>
    <t>a5_degrees_offered_bachelors</t>
  </si>
  <si>
    <t>CERTIF_POST_BACH</t>
  </si>
  <si>
    <t>a5_degrees_offered_post_bachelors_certificate</t>
  </si>
  <si>
    <t>DEG_MASTER</t>
  </si>
  <si>
    <t>a5_degrees_offered_masters</t>
  </si>
  <si>
    <t>CERTIF_POST_MASTER</t>
  </si>
  <si>
    <t>a5_degrees_offered_post_masters_certificate</t>
  </si>
  <si>
    <t>DEG_DOCTOR_RESEARCH</t>
  </si>
  <si>
    <t>a5_degrees_offered_doctoral_degree_research_scholarship</t>
  </si>
  <si>
    <t>DEG_DOCTOR_PROF</t>
  </si>
  <si>
    <t>a5_degrees_offered_doctoral_degree_professional_practice</t>
  </si>
  <si>
    <t>DEG_DOCTOR_OTH</t>
  </si>
  <si>
    <t>a5_degrees_offered_doctoral_degree_other</t>
  </si>
  <si>
    <t>CDS_DIV_EQ_INC_URL</t>
  </si>
  <si>
    <t>a6_url_of_the_corresponding_web_page</t>
  </si>
  <si>
    <t>EN_FRSH_FT_MEN_N</t>
  </si>
  <si>
    <t>b1_ug_ft_first_time_first_year_degseek_males</t>
  </si>
  <si>
    <t>EN_OTH_1ST_FT_MEN_N</t>
  </si>
  <si>
    <t>b1_ug_ft_other_first_year_degseek_males</t>
  </si>
  <si>
    <t>EN_DEG_FT_MEN_N</t>
  </si>
  <si>
    <t>b1_ug_ft_all_other_degseek_males</t>
  </si>
  <si>
    <t>EN_TOT_DEG_FT_MEN_N</t>
  </si>
  <si>
    <t>b1_ug_ft_total_degseek_males</t>
  </si>
  <si>
    <t>EN_CRDT_FT_MEN_N</t>
  </si>
  <si>
    <t>b1_ug_ft_all_other_undergrads_credit_males</t>
  </si>
  <si>
    <t>EN_UG_FT_MEN_N</t>
  </si>
  <si>
    <t>b1_ug_ft_total_undergrad_males</t>
  </si>
  <si>
    <t>EN_FRSH_PT_MEN_N</t>
  </si>
  <si>
    <t>b1_ug_pt_first_time_first_year_degseek_males</t>
  </si>
  <si>
    <t>EN_OTH_1ST_PT_MEN_N</t>
  </si>
  <si>
    <t>b1_ug_pt_other_first_year_degseek_males</t>
  </si>
  <si>
    <t>EN_DEG_PT_MEN_N</t>
  </si>
  <si>
    <t>b1_ug_pt_all_other_degseek_males</t>
  </si>
  <si>
    <t>EN_TOT_DEG_PT_MEN_N</t>
  </si>
  <si>
    <t>b1_ug_pt_total_degseek_males</t>
  </si>
  <si>
    <t>EN_CRDT_PT_MEN_N</t>
  </si>
  <si>
    <t>b1_ug_pt_all_other_undergrads_credit_males</t>
  </si>
  <si>
    <t>EN_UG_PT_MEN_N</t>
  </si>
  <si>
    <t>b1_ug_pt_total_undergrad_males</t>
  </si>
  <si>
    <t>EN_GRAD_DEG_FT_MEN_N</t>
  </si>
  <si>
    <t>b1_gr_ft_first_time_degseek_males</t>
  </si>
  <si>
    <t>EN_GRAD_OTH_FT_MEN_N</t>
  </si>
  <si>
    <t>b1_gr_ft_all_other_degseek_males</t>
  </si>
  <si>
    <t>EN_GRAD_CRDT_FT_MEN_N</t>
  </si>
  <si>
    <t>b1_gr_ft_all_other_grads_credit_males</t>
  </si>
  <si>
    <t>EN_GRAD_FT_MEN_N</t>
  </si>
  <si>
    <t>b1_gr_ft_total_grad_males</t>
  </si>
  <si>
    <t>EN_GRAD_DEG_PT_MEN_N</t>
  </si>
  <si>
    <t>b1_gr_pt_first_time_degseek_males</t>
  </si>
  <si>
    <t>EN_GRAD_OTH_PT_MEN_N</t>
  </si>
  <si>
    <t>b1_gr_pt_all_other_degseek_males</t>
  </si>
  <si>
    <t>EN_GRAD_CRDT_PT_MEN_N</t>
  </si>
  <si>
    <t>b1_gr_pt_all_other_grads_credit_males</t>
  </si>
  <si>
    <t>EN_GRAD_PT_MEN_N</t>
  </si>
  <si>
    <t>b1_gr_pt_total_grad_males</t>
  </si>
  <si>
    <t>EN_TOT_FT_MEN_N</t>
  </si>
  <si>
    <t>b1_ft_total_males</t>
  </si>
  <si>
    <t>EN_TOT_PT_MEN_N</t>
  </si>
  <si>
    <t>b1_pt_total_males</t>
  </si>
  <si>
    <t>EN_FRSH_FT_WMN_N</t>
  </si>
  <si>
    <t>b1_ug_ft_first_time_first_year_degseek_females</t>
  </si>
  <si>
    <t>EN_OTH_1ST_FT_WMN_N</t>
  </si>
  <si>
    <t>b1_ug_ft_other_first_year_degseek_females</t>
  </si>
  <si>
    <t>EN_DEG_FT_WMN_N</t>
  </si>
  <si>
    <t>b1_ug_ft_all_other_degseek_females</t>
  </si>
  <si>
    <t>EN_TOT_DEG_FT_WMN_N</t>
  </si>
  <si>
    <t>b1_ug_ft_total_degseek_females</t>
  </si>
  <si>
    <t>EN_CRDT_FT_WMN_N</t>
  </si>
  <si>
    <t>b1_ug_ft_all_other_undergrads_credit_females</t>
  </si>
  <si>
    <t>EN_UG_FT_WMN_N</t>
  </si>
  <si>
    <t>b1_ug_ft_total_undergrad_females</t>
  </si>
  <si>
    <t>EN_FRSH_PT_WMN_N</t>
  </si>
  <si>
    <t>b1_ug_pt_first_time_first_year_degseek_females</t>
  </si>
  <si>
    <t>EN_OTH_1ST_PT_WMN_N</t>
  </si>
  <si>
    <t>b1_ug_pt_other_first_year_degseek_females</t>
  </si>
  <si>
    <t>EN_DEG_PT_WMN_N</t>
  </si>
  <si>
    <t>b1_ug_pt_all_other_degseek_females</t>
  </si>
  <si>
    <t>EN_TOT_DEG_PT_WMN_N</t>
  </si>
  <si>
    <t>b1_ug_pt_total_degseek_females</t>
  </si>
  <si>
    <t>EN_CRDT_PT_WMN_N</t>
  </si>
  <si>
    <t>b1_ug_pt_all_other_undergrads_credit_females</t>
  </si>
  <si>
    <t>EN_UG_PT_WMN_N</t>
  </si>
  <si>
    <t>b1_ug_pt_total_undergrad_females</t>
  </si>
  <si>
    <t>EN_GRAD_DEG_FT_WMN_N</t>
  </si>
  <si>
    <t>b1_gr_ft_first_time_degseek_females</t>
  </si>
  <si>
    <t>EN_GRAD_OTH_FT_WMN_N</t>
  </si>
  <si>
    <t>b1_gr_ft_all_other_degseek_females</t>
  </si>
  <si>
    <t>EN_GRAD_CRDT_FT_WMN_N</t>
  </si>
  <si>
    <t>b1_gr_ft_all_other_grads_credit_females</t>
  </si>
  <si>
    <t>EN_GRAD_FT_WMN_N</t>
  </si>
  <si>
    <t>b1_gr_ft_total_grad_females</t>
  </si>
  <si>
    <t>EN_GRAD_DEG_PT_WMN_N</t>
  </si>
  <si>
    <t>b1_gr_pt_first_time_degseek_females</t>
  </si>
  <si>
    <t>EN_GRAD_OTH_PT_WMN_N</t>
  </si>
  <si>
    <t>b1_gr_pt_all_other_degseek_females</t>
  </si>
  <si>
    <t>EN_GRAD_CRDT_PT_WMN_N</t>
  </si>
  <si>
    <t>b1_gr_pt_all_other_grads_credit_females</t>
  </si>
  <si>
    <t>EN_GRAD_PT_WMN_N</t>
  </si>
  <si>
    <t>b1_gr_pt_total_grad_females</t>
  </si>
  <si>
    <t>EN_TOT_FT_WMN_N</t>
  </si>
  <si>
    <t>b1_ft_total_females</t>
  </si>
  <si>
    <t>EN_TOT_PT_WMN_N</t>
  </si>
  <si>
    <t>b1_pt_total_females</t>
  </si>
  <si>
    <t>CDS_EN_FRSH_FT_UNK_N</t>
  </si>
  <si>
    <t>b1_ug_ft_first_time_first_year_degseek_unknown</t>
  </si>
  <si>
    <t>Degree-seeking, first-time first-year students: Unknown</t>
  </si>
  <si>
    <t>CDS_EN_OTH_1ST_FT_UNK_N</t>
  </si>
  <si>
    <t>b1_ug_ft_other_first_year_degseek_unknown</t>
  </si>
  <si>
    <t>CDS_EN_DEG_FT_UNK_N</t>
  </si>
  <si>
    <t>b1_ug_ft_all_other_degseek_unknown</t>
  </si>
  <si>
    <t>All other degree-seeking: Unknown</t>
  </si>
  <si>
    <t>CDS_EN_TOT_DEG_FT_UNK_N</t>
  </si>
  <si>
    <t>b1_ug_ft_total_degseek_unknown</t>
  </si>
  <si>
    <t>Total degree-seeking: Unknown</t>
  </si>
  <si>
    <t>CDS_EN_CRDT_FT_UNK_N</t>
  </si>
  <si>
    <t>b1_ug_ft_all_other_undergrads_credit_unknown</t>
  </si>
  <si>
    <t>All other undergraduates enrolled in credit courses: Unknown</t>
  </si>
  <si>
    <t>CDS_EN_UG_FT_UNK_N</t>
  </si>
  <si>
    <t>b1_ug_ft_total_undergrad_unknown</t>
  </si>
  <si>
    <t>Total undergraduate Full-Time Students: Unknown</t>
  </si>
  <si>
    <t>CDS_EN_FRSH_PT_UNK_N</t>
  </si>
  <si>
    <t>b1_ug_pt_first_time_first_year_degseek_unknown</t>
  </si>
  <si>
    <t>CDS_EN_OTH_1ST_PT_UNK_N</t>
  </si>
  <si>
    <t>b1_ug_pt_other_first_year_degseek_unknown</t>
  </si>
  <si>
    <t>CDS_EN_DEG_PT_UNK_N</t>
  </si>
  <si>
    <t>b1_ug_pt_all_other_degseek_unknown</t>
  </si>
  <si>
    <t>CDS_EN_TOT_DEG_PT_UNK_N</t>
  </si>
  <si>
    <t>b1_ug_pt_total_degseek_unknown</t>
  </si>
  <si>
    <t>CDS_EN_CRDT_PT_UNK_N</t>
  </si>
  <si>
    <t>b1_ug_pt_all_other_undergrads_credit_unknown</t>
  </si>
  <si>
    <t>CDS_EN_UG_PT_UNK_N</t>
  </si>
  <si>
    <t>b1_ug_pt_total_undergrad_unknown</t>
  </si>
  <si>
    <t>Total undergraduate Part-Time Students: Unknown</t>
  </si>
  <si>
    <t>Total undergraduate students: Unknown</t>
  </si>
  <si>
    <t>CDS_EN_GRAD_DEG_FT_UNK_N</t>
  </si>
  <si>
    <t>b1_gr_ft_first_time_degseek_unknown</t>
  </si>
  <si>
    <t>Degree-seeking, first-time: Unknown</t>
  </si>
  <si>
    <t>CDS_EN_GRAD_OTH_FT_UNK_N</t>
  </si>
  <si>
    <t>b1_gr_ft_all_other_degseek_unknown</t>
  </si>
  <si>
    <t>CDS_EN_GRAD_CRDT_FT_UNK_N</t>
  </si>
  <si>
    <t>b1_gr_ft_all_other_grads_credit_unknown</t>
  </si>
  <si>
    <t>All other graduates enrolled in credit courses: Unknown</t>
  </si>
  <si>
    <t>CDS_EN_GRAD_FT_UNK_N</t>
  </si>
  <si>
    <t>b1_gr_ft_total_grad_unknown</t>
  </si>
  <si>
    <t>Total graduate Full-Time Students: Unknown</t>
  </si>
  <si>
    <t>CDS_EN_GRAD_DEG_PT_UNK_N</t>
  </si>
  <si>
    <t>b1_gr_pt_first_time_degseek_unknown</t>
  </si>
  <si>
    <t>CDS_EN_GRAD_OTH_PT_UNK_N</t>
  </si>
  <si>
    <t>b1_gr_pt_all_other_degseek_unknown</t>
  </si>
  <si>
    <t>CDS_EN_GRAD_CRDT_PT_UNK_N</t>
  </si>
  <si>
    <t>b1_gr_pt_all_other_grads_credit_unknown</t>
  </si>
  <si>
    <t>CDS_EN_GRAD_PT_UNK_N</t>
  </si>
  <si>
    <t>b1_gr_pt_total_grad_unknown</t>
  </si>
  <si>
    <t>Total graduate Part-Time Students: Unknown</t>
  </si>
  <si>
    <t>Total Graduate Students: Unknown</t>
  </si>
  <si>
    <t>CDS_EN_TOT_FT_UNK_N</t>
  </si>
  <si>
    <t>b1_ft_total_unknown</t>
  </si>
  <si>
    <t>Total Full-Time Students: Unknown</t>
  </si>
  <si>
    <t>CDS_EN_TOT_PT_UNK_N</t>
  </si>
  <si>
    <t>b1_pt_total_unknown</t>
  </si>
  <si>
    <t>Total Part-Time Students: Unknown</t>
  </si>
  <si>
    <t>Total All Students: Unknown</t>
  </si>
  <si>
    <t>EN_TOT_UG_N</t>
  </si>
  <si>
    <t>b1_total_ug_all</t>
  </si>
  <si>
    <t>EN_TOT_GRAD_N</t>
  </si>
  <si>
    <t>b1_total_gr_all</t>
  </si>
  <si>
    <t>EN_TOT _N</t>
  </si>
  <si>
    <t>b1_total_all</t>
  </si>
  <si>
    <t>EN_1ST_NONRES_ALIEN_1ST_N</t>
  </si>
  <si>
    <t>b2_nonresidents_degree_seekingfirst_time_first_year</t>
  </si>
  <si>
    <t>EN_1ST_HISPANIC_ETHNICITY_N</t>
  </si>
  <si>
    <t>b2_hispanic_latino_degree_seekingfirst_time_first_year</t>
  </si>
  <si>
    <t>EN_1ST_BLACK_NONHISPANIC_N</t>
  </si>
  <si>
    <t>b2_black_or_african_american_non_hispanic_degree_seekingfirst_time_first_year</t>
  </si>
  <si>
    <t>EN_1ST_WHITE_NONHISPANIC_N</t>
  </si>
  <si>
    <t>b2_white_non_hispanic_degree_seekingfirst_time_first_year</t>
  </si>
  <si>
    <t>EN_1ST_NATIVE_NONHISPANIC_N</t>
  </si>
  <si>
    <t>b2_american_indian_or_alaska_native_non_hispanic_degree_seekingfirst_time_first_year</t>
  </si>
  <si>
    <t>EN_1ST_ASIAN_NONHISPANIC_N</t>
  </si>
  <si>
    <t>b2_asian_non_hispanic_degree_seekingfirst_time_first_year</t>
  </si>
  <si>
    <t>EN_1ST_ISLANDER_NONHISPANIC_N</t>
  </si>
  <si>
    <t>b2_native_hawaiian_or_other_pacific_islander_non_hispanic_degree_seekingfirst_time_first_year</t>
  </si>
  <si>
    <t>EN_1ST_MULTIRACE_NONHISPANIC_N</t>
  </si>
  <si>
    <t>b2_two_or_more_races_non_hispanic_degree_seekingfirst_time_first_year</t>
  </si>
  <si>
    <t>EN_1ST_RACE_ETHNICITY_UNKNOWN_N</t>
  </si>
  <si>
    <t>b2_race_and_or_ethnicity_unknown_degree_seekingfirst_time_first_year</t>
  </si>
  <si>
    <t>EN_1ST_RACE_ETHNICITY_TOT_N</t>
  </si>
  <si>
    <t>b2_total_degree_seekingfirst_time_first_year</t>
  </si>
  <si>
    <t>EN_NONRES_ALIEN_N</t>
  </si>
  <si>
    <t>b2_nonresidents_degseeking_undergraduates_include_first_timefirst_year</t>
  </si>
  <si>
    <t>EN_HISPANIC_ETHNICITY_N</t>
  </si>
  <si>
    <t>b2_hispanic_latino_degseeking_undergraduates_include_first_timefirst_year</t>
  </si>
  <si>
    <t>EN_BLACK_NONHISPANIC_N</t>
  </si>
  <si>
    <t>b2_black_or_african_american_non_hispanic_degseeking_undergraduates_include_first_timefirst_year</t>
  </si>
  <si>
    <t>EN_WHITE_NONHISPANIC_N</t>
  </si>
  <si>
    <t>b2_white_non_hispanic_degseeking_undergraduates_include_first_timefirst_year</t>
  </si>
  <si>
    <t>EN_NATIVE_NONHISPANIC_N</t>
  </si>
  <si>
    <t>b2_american_indian_or_alaska_native_non_hispanic_degseeking_undergraduates_include_first_timefirst_year</t>
  </si>
  <si>
    <t>EN_ASIAN_NONHISPANIC_N</t>
  </si>
  <si>
    <t>b2_asian_non_hispanic_degseeking_undergraduates_include_first_timefirst_year</t>
  </si>
  <si>
    <t>EN_ISLANDER_NONHISPANIC_N</t>
  </si>
  <si>
    <t>b2_native_hawaiian_or_other_pacific_islander_non_hispanic_degseeking_undergraduates_include_first_timefirst_year</t>
  </si>
  <si>
    <t>EN_MULTIRACE_NONHISPANIC_N</t>
  </si>
  <si>
    <t>b2_two_or_more_races_non_hispanic_degseeking_undergraduates_include_first_timefirst_year</t>
  </si>
  <si>
    <t>EN_RACE_ETHNICITY_UNKNOWN_N</t>
  </si>
  <si>
    <t>b2_race_and_or_ethnicity_unknown_degseeking_undergraduates_include_first_timefirst_year</t>
  </si>
  <si>
    <t>EN_RACE_ETHNICITY_TOT_N</t>
  </si>
  <si>
    <t>b2_total_degseeking_undergraduates_include_first_timefirst_year</t>
  </si>
  <si>
    <t>EN_TOT_NONRES_ALIEN_TOT_N</t>
  </si>
  <si>
    <t>b2_nonresidents_totalundergraduates_both_degree_and_non_degseeking</t>
  </si>
  <si>
    <t>EN_TOT_HISPANIC_ETHNICITY_N</t>
  </si>
  <si>
    <t>b2_hispanic_latino_totalundergraduates_both_degree_and_non_degseeking</t>
  </si>
  <si>
    <t>EN_TOT_BLACK_NONHISPANIC_N</t>
  </si>
  <si>
    <t>b2_black_or_african_american_non_hispanic_totalundergraduates_both_degree_and_non_degseeking</t>
  </si>
  <si>
    <t>EN_TOT_WHITE_NONHISPANIC_N</t>
  </si>
  <si>
    <t>b2_white_non_hispanic_totalundergraduates_both_degree_and_non_degseeking</t>
  </si>
  <si>
    <t>EN_TOT_NATIVE_NONHISPANIC_N</t>
  </si>
  <si>
    <t>b2_american_indian_or_alaska_native_non_hispanic_totalundergraduates_both_degree_and_non_degseeking</t>
  </si>
  <si>
    <t>EN_TOT_ASIAN_NONHISPANIC_N</t>
  </si>
  <si>
    <t>b2_asian_non_hispanic_totalundergraduates_both_degree_and_non_degseeking</t>
  </si>
  <si>
    <t>EN_TOT_ISLANDER_NONHISPANIC_N</t>
  </si>
  <si>
    <t>b2_native_hawaiian_or_other_pacific_islander_non_hispanic_totalundergraduates_both_degree_and_non_degseeking</t>
  </si>
  <si>
    <t>EN_TOT_MULTIRACE_NONHISPANIC_N</t>
  </si>
  <si>
    <t>b2_two_or_more_races_non_hispanic_totalundergraduates_both_degree_and_non_degseeking</t>
  </si>
  <si>
    <t>EN_TOT_RACE_ETHNICITY_UNKNOWN_N</t>
  </si>
  <si>
    <t>b2_race_and_or_ethnicity_unknown_totalundergraduates_both_degree_and_non_degseeking</t>
  </si>
  <si>
    <t>EN_TOT_RACE_ETHNICITY_TOT_N</t>
  </si>
  <si>
    <t>b2_total_totalundergraduates_both_degree_and_non_degseeking</t>
  </si>
  <si>
    <t>CERTIF_DIPLOMA_N</t>
  </si>
  <si>
    <t>b3_certificate_diploma_awarded</t>
  </si>
  <si>
    <t>DEG_ASSOC_N</t>
  </si>
  <si>
    <t>b3_associates_degrees_awarded</t>
  </si>
  <si>
    <t>DEG_BACH_N</t>
  </si>
  <si>
    <t>b3_bachelors_degrees_awarded</t>
  </si>
  <si>
    <t>CERTIF_POST_BACH_N</t>
  </si>
  <si>
    <t>b3_post_bachelors_certificates_awarded</t>
  </si>
  <si>
    <t>DEG_MASTER_N</t>
  </si>
  <si>
    <t>b3_masters_degrees_awarded</t>
  </si>
  <si>
    <t>CERTIF_POST_MASTER_N</t>
  </si>
  <si>
    <t>b3_post_masters_certificates_awarded</t>
  </si>
  <si>
    <t>DEG_DOCTOR_RESEARCH_N</t>
  </si>
  <si>
    <t>b3_doctoral_research_awarded</t>
  </si>
  <si>
    <t>DEG_DOCTOR_PROF_N</t>
  </si>
  <si>
    <t>b3_doctoral_professional_awarded</t>
  </si>
  <si>
    <t>DEG_DOCTOR_OTH_N</t>
  </si>
  <si>
    <t>b3_doctoral_other_awarded</t>
  </si>
  <si>
    <t>GRS_BACH_INIT_PELL_N</t>
  </si>
  <si>
    <t>a_initial_cohort_pell_grant_curr_yr</t>
  </si>
  <si>
    <t>GRS_BACH_INIT_STAFFORD_N</t>
  </si>
  <si>
    <t>a_initial_cohort_stafford_loan_curr_yr</t>
  </si>
  <si>
    <t>GRS_BACH_INIT_NO_AID_N</t>
  </si>
  <si>
    <t>a_initial_cohort_no_pellstafford_curr_yr</t>
  </si>
  <si>
    <t>GRS_BACH_INIT_N</t>
  </si>
  <si>
    <t>a_initial_cohort_total_curr_yr</t>
  </si>
  <si>
    <t>GRS_BACH_EXCLUDE_PELL_N</t>
  </si>
  <si>
    <t>b_allowable_exclusions_pell_grant_curr_yr</t>
  </si>
  <si>
    <t>GRS_BACH_EXCLUDE_STAFFORD_N</t>
  </si>
  <si>
    <t>b_allowable_exclusions_stafford_loan_curr_yr</t>
  </si>
  <si>
    <t>GRS_BACH_EXCLUDE_NO_AID_N</t>
  </si>
  <si>
    <t>b_allowable_exclusions_no_pellstafford_curr_yr</t>
  </si>
  <si>
    <t>GRS_BACH_EXCLUDE_N</t>
  </si>
  <si>
    <t>b_allowable_exclusions_total_curr_yr</t>
  </si>
  <si>
    <t>GRS_BACH_ADJUST_PELL_N</t>
  </si>
  <si>
    <t>c_final_cohort_pell_grant_curr_yr</t>
  </si>
  <si>
    <t>GRS_BACH_ADJUST_STAFFORD_N</t>
  </si>
  <si>
    <t>c_final_cohort_stafford_loan_curr_yr</t>
  </si>
  <si>
    <t>GRS_BACH_ADJUST_NO_AID_N</t>
  </si>
  <si>
    <t>c_final_cohort_no_pellstafford_curr_yr</t>
  </si>
  <si>
    <t>GRS_BACH_ADJUST_N</t>
  </si>
  <si>
    <t>c_final_cohort_total_curr_yr</t>
  </si>
  <si>
    <t>GRS_4YR_PELL_N</t>
  </si>
  <si>
    <t>d_complete_4yrs_or_less_pell_grant_curr_yr</t>
  </si>
  <si>
    <t>GRS_4YR_STAFFORD_N</t>
  </si>
  <si>
    <t>d_complete_4yrs_or_less_stafford_loan_curr_yr</t>
  </si>
  <si>
    <t>GRS_4YR_NO_AID_N</t>
  </si>
  <si>
    <t>d_complete_4yrs_or_less_no_pellstafford_curr_yr</t>
  </si>
  <si>
    <t>GRS_4YR_N</t>
  </si>
  <si>
    <t>d_complete_4yrs_or_less_total_curr_yr</t>
  </si>
  <si>
    <t>GRS_5YR_PELL_N</t>
  </si>
  <si>
    <t>e_complete_5yrs_or_less_pell_grant_curr_yr</t>
  </si>
  <si>
    <t>GRS_5YR_STAFFORD_N</t>
  </si>
  <si>
    <t>e_complete_5yrs_or_less_stafford_loan_curr_yr</t>
  </si>
  <si>
    <t>GRS_5YR_NO_AID_N</t>
  </si>
  <si>
    <t>e_complete_5yrs_or_less_no_pellstafford_curr_yr</t>
  </si>
  <si>
    <t>GRS_5YR_N</t>
  </si>
  <si>
    <t>e_complete_5yrs_or_less_total_curr_yr</t>
  </si>
  <si>
    <t>GRS_6YR_PELL_N</t>
  </si>
  <si>
    <t>f_complete_6yrs_or_less_pell_grant_curr_yr</t>
  </si>
  <si>
    <t>GRS_6YR_STAFFORD_N</t>
  </si>
  <si>
    <t>f_complete_6yrs_or_less_stafford_loan_curr_yr</t>
  </si>
  <si>
    <t>GRS_6YR_NO_AID_N</t>
  </si>
  <si>
    <t>f_complete_6yrs_or_less_no_pellstafford_curr_yr</t>
  </si>
  <si>
    <t>GRS_6YR_N</t>
  </si>
  <si>
    <t>f_complete_6yrs_or_less_total_curr_yr</t>
  </si>
  <si>
    <t>GRS_BACH_PELL_N</t>
  </si>
  <si>
    <t>g_total_grad_within_6yrs_pell_grant_curr_yr</t>
  </si>
  <si>
    <t>GRS_BACH_STAFFORD_N</t>
  </si>
  <si>
    <t>g_total_grad_within_6yrs_stafford_loan_curr_yr</t>
  </si>
  <si>
    <t>GRS_BACH_TOT_NO_AID_N</t>
  </si>
  <si>
    <t>g_total_grad_within_6yrs_no_pellstafford_curr_yr</t>
  </si>
  <si>
    <t>GRS_BACH_TOT_N</t>
  </si>
  <si>
    <t>g_total_grad_within_6yrs_total_curr_yr</t>
  </si>
  <si>
    <t>GRS_BACH_PELL_P</t>
  </si>
  <si>
    <t>h_six_year_grad_rate_pell_grant_curr_yr</t>
  </si>
  <si>
    <t>GRS_BACH_STAFFORD_P</t>
  </si>
  <si>
    <t>h_six_year_grad_rate_stafford_loan_curr_yr</t>
  </si>
  <si>
    <t>GRS_BACH_TOT_NO_AID_P</t>
  </si>
  <si>
    <t>h_six_year_grad_rate_no_pellstafford_curr_yr</t>
  </si>
  <si>
    <t>GRS_BACH_TOT_P</t>
  </si>
  <si>
    <t>h_six_year_grad_rate_total_curr_yr</t>
  </si>
  <si>
    <t>GRS_LY_BACH_INIT_PELL_N</t>
  </si>
  <si>
    <t>a_initial_cohort_pell_grant_prev_yr</t>
  </si>
  <si>
    <t>GRS_LY_BACH_INIT_STAFFORD_N</t>
  </si>
  <si>
    <t>a_initial_cohort_stafford_loan_prev_yr</t>
  </si>
  <si>
    <t>GRS_LY_BACH_INIT_NO_AID_N</t>
  </si>
  <si>
    <t>a_initial_cohort_no_pellstafford_prev_yr</t>
  </si>
  <si>
    <t>GRS_LY_BACH_INIT_N</t>
  </si>
  <si>
    <t>a_initial_cohort_total_prev_yr</t>
  </si>
  <si>
    <t>GRS_LY_BACH_EXCLUDE_PELL_N</t>
  </si>
  <si>
    <t>b_allowable_exclusions_pell_grant_prev_yr</t>
  </si>
  <si>
    <t>GRS_LY_BACH_EXCLUDE_STAFFORD_N</t>
  </si>
  <si>
    <t>b_allowable_exclusions_stafford_loan_prev_yr</t>
  </si>
  <si>
    <t>GRS_LY_BACH_EXCLUDE_NO_AID_N</t>
  </si>
  <si>
    <t>b_allowable_exclusions_no_pellstafford_prev_yr</t>
  </si>
  <si>
    <t>GRS_LY_BACH_EXCLUDE_N</t>
  </si>
  <si>
    <t>b_allowable_exclusions_total_prev_yr</t>
  </si>
  <si>
    <t>GRS_LY_BACH_ADJUST_PELL_N</t>
  </si>
  <si>
    <t>c_final_cohort_pell_grant_prev_yr</t>
  </si>
  <si>
    <t>GRS_LY_BACH_ADJUST_STAFFORD_N</t>
  </si>
  <si>
    <t>c_final_cohort_stafford_loan_prev_yr</t>
  </si>
  <si>
    <t>GRS_LY_BACH_ADJUST_NO_AID_N</t>
  </si>
  <si>
    <t>c_final_cohort_no_pellstafford_prev_yr</t>
  </si>
  <si>
    <t>GRS_LY_BACH_ADJUST_N</t>
  </si>
  <si>
    <t>c_final_cohort_total_prev_yr</t>
  </si>
  <si>
    <t>GRS_LY_4YR_PELL_N</t>
  </si>
  <si>
    <t>d_complete_4yrs_or_less_pell_grant_prev_yr</t>
  </si>
  <si>
    <t>GRS_LY_4YR_STAFFORD_N</t>
  </si>
  <si>
    <t>d_complete_4yrs_or_less_stafford_loan_prev_yr</t>
  </si>
  <si>
    <t>GRS_LY_4YR_NO_AID_N</t>
  </si>
  <si>
    <t>d_complete_4yrs_or_less_no_pellstafford_prev_yr</t>
  </si>
  <si>
    <t>GRS_LY_4YR_N</t>
  </si>
  <si>
    <t>d_complete_4yrs_or_less_total_prev_yr</t>
  </si>
  <si>
    <t>GRS_LY_5YR_PELL_N</t>
  </si>
  <si>
    <t>e_complete_5yrs_or_less_pell_grant_prev_yr</t>
  </si>
  <si>
    <t>GRS_LY_5YR_STAFFORD_N</t>
  </si>
  <si>
    <t>e_complete_5yrs_or_less_stafford_loan_prev_yr</t>
  </si>
  <si>
    <t>GRS_LY_5YR_NO_AID_N</t>
  </si>
  <si>
    <t>e_complete_5yrs_or_less_no_pellstafford_prev_yr</t>
  </si>
  <si>
    <t>GRS_LY_5YR_N</t>
  </si>
  <si>
    <t>e_complete_5yrs_or_less_total_prev_yr</t>
  </si>
  <si>
    <t>GRS_LY_6YR_PELL_N</t>
  </si>
  <si>
    <t>f_complete_6yrs_or_less_pell_grant_prev_yr</t>
  </si>
  <si>
    <t>GRS_LY_6YR_STAFFORD_N</t>
  </si>
  <si>
    <t>f_complete_6yrs_or_less_stafford_loan_prev_yr</t>
  </si>
  <si>
    <t>GRS_LY_6YR_NO_AID_N</t>
  </si>
  <si>
    <t>f_complete_6yrs_or_less_no_pellstafford_prev_yr</t>
  </si>
  <si>
    <t>GRS_LY_6YR_N</t>
  </si>
  <si>
    <t>f_complete_6yrs_or_less_total_prev_yr</t>
  </si>
  <si>
    <t>GRS_LY_BACH_PELL_N</t>
  </si>
  <si>
    <t>g_total_grad_within_6yrs_pell_grant_prev_yr</t>
  </si>
  <si>
    <t>GRS_LY_BACH_STAFFORD_N</t>
  </si>
  <si>
    <t>g_total_grad_within_6yrs_stafford_loan_prev_yr</t>
  </si>
  <si>
    <t>GRS_LY_BACH_TOT_NO_AID_N</t>
  </si>
  <si>
    <t>g_total_grad_within_6yrs_no_pellstafford_prev_yr</t>
  </si>
  <si>
    <t>GRS_LY_BACH_TOT_N</t>
  </si>
  <si>
    <t>g_total_grad_within_6yrs_total_prev_yr</t>
  </si>
  <si>
    <t>GRS_LY_BACH_PELL_P</t>
  </si>
  <si>
    <t>h_six_year_grad_rate_pell_grant_prev_yr</t>
  </si>
  <si>
    <t>GRS_LY_BACH_STAFFORD_P</t>
  </si>
  <si>
    <t>h_six_year_grad_rate_stafford_loan_prev_yr</t>
  </si>
  <si>
    <t>GRS_LY_BACH_TOT_NO_AID_P</t>
  </si>
  <si>
    <t>h_six_year_grad_rate_no_pellstafford_prev_yr</t>
  </si>
  <si>
    <t>GRS_LY_BACH_TOT_P</t>
  </si>
  <si>
    <t>h_six_year_grad_rate_total_prev_yr</t>
  </si>
  <si>
    <t>GRS_ASSOC_INIT_N</t>
  </si>
  <si>
    <t>b12_initial_cohort_curr_cohort</t>
  </si>
  <si>
    <t>GRS_LY_ASSOC_INIT_N</t>
  </si>
  <si>
    <t>b12_initial_cohort_prev_cohort</t>
  </si>
  <si>
    <t>GRS_ASSOC_EXCLUDE_N</t>
  </si>
  <si>
    <t>b13_allowable_exclusions_curr_cohort</t>
  </si>
  <si>
    <t>GRS_LY_ASSOC_EXCLUDE_N</t>
  </si>
  <si>
    <t>b13_allowable_exclusions_prev_cohort</t>
  </si>
  <si>
    <t>GRS_ASSOC_ADJUST_N</t>
  </si>
  <si>
    <t>b14_final_cohort_curr_cohort</t>
  </si>
  <si>
    <t>GRS_LY_ASSOC_ADJUST_N</t>
  </si>
  <si>
    <t>b14_final_cohort_prev_cohort</t>
  </si>
  <si>
    <t>GRS_2YR_LESS_N</t>
  </si>
  <si>
    <t>b15_comp_lt2_total_curr_cohort</t>
  </si>
  <si>
    <t>GRS_LY_2YR_LESS_N</t>
  </si>
  <si>
    <t>b15_comp_lt2_total_prev_cohort</t>
  </si>
  <si>
    <t>GRS_2YR_LESS_150_N</t>
  </si>
  <si>
    <t>b16_comp_lt2_150pct_curr_cohort</t>
  </si>
  <si>
    <t>GRS_LY_2YR_LESS_150_N</t>
  </si>
  <si>
    <t>b16_comp_lt2_150pct_prev_cohort</t>
  </si>
  <si>
    <t>GRS_2YR_MORE_N</t>
  </si>
  <si>
    <t>b17_comp_2to4_total_curr_cohort</t>
  </si>
  <si>
    <t>GRS_LY_2YR_MORE_N</t>
  </si>
  <si>
    <t>b17_comp_2to4_total_prev_cohort</t>
  </si>
  <si>
    <t>GRS_2YR_MORE_150_N</t>
  </si>
  <si>
    <t>b18_comp_2to4_150pct_curr_cohort</t>
  </si>
  <si>
    <t>GRS_LY_2YR_MORE_150_N</t>
  </si>
  <si>
    <t>b18_comp_2to4_150pct_prev_cohort</t>
  </si>
  <si>
    <t>GRS_TFER_TOT_N</t>
  </si>
  <si>
    <t>b19_transfers_out_3yrs_curr_cohort</t>
  </si>
  <si>
    <t>GRS_LY_TFER_TOT_N</t>
  </si>
  <si>
    <t>b19_transfers_out_3yrs_prev_cohort</t>
  </si>
  <si>
    <t>GRS_TFER_2YR_N</t>
  </si>
  <si>
    <t>b20_transfers_to_2yr_curr_cohort</t>
  </si>
  <si>
    <t>GRS_LY_TFER_2YR_N</t>
  </si>
  <si>
    <t>b20_transfers_to_2yr_prev_cohort</t>
  </si>
  <si>
    <t>GRS_TFER_4YR_N</t>
  </si>
  <si>
    <t>b21_transfers_to_4yr_curr_cohort</t>
  </si>
  <si>
    <t>GRS_LY_TFER_4YR_N</t>
  </si>
  <si>
    <t>b21_transfers_to_4yr_prev_cohort</t>
  </si>
  <si>
    <t>RETENTION_FRSH_N</t>
  </si>
  <si>
    <t>b22_retention_rate_initial_cohort</t>
  </si>
  <si>
    <t>RETENTION_ENROLL_N</t>
  </si>
  <si>
    <t>b22_retention_rate_retained</t>
  </si>
  <si>
    <t>RETENTION_FRSH_P</t>
  </si>
  <si>
    <t>b22_retention_rate</t>
  </si>
  <si>
    <t>AP_RECD_1ST_MEN_N</t>
  </si>
  <si>
    <t>c1_total_first_time_first_year_males_who_applied_total</t>
  </si>
  <si>
    <t>AP_RECD_1ST_WMN_N</t>
  </si>
  <si>
    <t>c1_total_first_time_first_year_females_who_applied_total</t>
  </si>
  <si>
    <t>AP_RECD_1ST_UNK_N</t>
  </si>
  <si>
    <t>c1_total_first_time_first_year_unknown_who_applied_total</t>
  </si>
  <si>
    <t>AP_ADMT_1ST_MEN_N</t>
  </si>
  <si>
    <t>c1_total_first_time_first_year_males_who_were_admitted_total</t>
  </si>
  <si>
    <t>AP_ADMT_1ST_WMN_N</t>
  </si>
  <si>
    <t>c1_total_first_time_first_year_females_who_were_admitted_total</t>
  </si>
  <si>
    <t>AP_ADMT_1ST_UNK_N</t>
  </si>
  <si>
    <t>c1_total_first_time_first_year_unknown_who_were_admitted_total</t>
  </si>
  <si>
    <t>EN_TOT_1ST_MEN_N</t>
  </si>
  <si>
    <t>c1_total_first_time_first_year_males_who_enrolled_total</t>
  </si>
  <si>
    <t>EN_TOT_1ST_WMN_N</t>
  </si>
  <si>
    <t>c1_total_first_time_first_year_females_who_enrolled_total</t>
  </si>
  <si>
    <t>EN_TOT_1ST_UNK_N</t>
  </si>
  <si>
    <t>c1_total_first_time_first_year_unknown_who_enrolled_total</t>
  </si>
  <si>
    <t>EN_TOT_1ST_FT_MEN_N</t>
  </si>
  <si>
    <t>c1_total_full_time_first_time_first_year_males_who_enrolled_total</t>
  </si>
  <si>
    <t>EN_TOT_1ST_PT_MEN_N</t>
  </si>
  <si>
    <t>c1_total_part_time_first_time_first_year_males_who_enrolled_total</t>
  </si>
  <si>
    <t>EN_TOT_1ST_FT_WMN_N</t>
  </si>
  <si>
    <t>c1_total_full_time_first_time_first_year_females_who_enrolled_total</t>
  </si>
  <si>
    <t>EN_TOT_1ST_PT_WMN_N</t>
  </si>
  <si>
    <t>c1_total_part_time_first_time_first_year_females_who_enrolled_total</t>
  </si>
  <si>
    <t>EN_TOT_1ST_FT_UNK_N</t>
  </si>
  <si>
    <t>c1_total_full_time_first_time_first_year_unknown_who_enrolled_total</t>
  </si>
  <si>
    <t>EN_TOT_1ST_PT_UNK_N</t>
  </si>
  <si>
    <t>c1_total_part_time_first_time_first_year_unknown_who_enrolled_total</t>
  </si>
  <si>
    <t>AP_RECD_1ST_N</t>
  </si>
  <si>
    <t>c1_total_first_time_first_years_who_applied_total</t>
  </si>
  <si>
    <t>AP_ADMT_1ST_N</t>
  </si>
  <si>
    <t>c1_total_first_time_first_years_who_were_admitted_total</t>
  </si>
  <si>
    <t>EN_TOT_1ST_N</t>
  </si>
  <si>
    <t>c1_total_first_time_first_years_who_enrolled_total</t>
  </si>
  <si>
    <t>AP_RECD_STATE_1ST_N</t>
  </si>
  <si>
    <t>c1_total_first_time_first_years_who_applied_in_state</t>
  </si>
  <si>
    <t>AP_ADMT_STATE_1ST_N</t>
  </si>
  <si>
    <t>c1_total_first_time_first_years_who_were_admitted_in_state</t>
  </si>
  <si>
    <t>EN_TOT_STATE_1ST_N</t>
  </si>
  <si>
    <t>c1_total_first_time_first_years_who_enrolled_in_state</t>
  </si>
  <si>
    <t>AP_RECD_NRES_1ST_N</t>
  </si>
  <si>
    <t>c1_total_first_time_first_years_who_applied_out_of_state</t>
  </si>
  <si>
    <t>AP_ADMT_NRES_1ST_N</t>
  </si>
  <si>
    <t>c1_total_first_time_first_years_who_were_admitted_out_of_state</t>
  </si>
  <si>
    <t>EN_TOT_NRES_1ST_N</t>
  </si>
  <si>
    <t>c1_total_first_time_first_years_who_enrolled_out_of_state</t>
  </si>
  <si>
    <t>AP_RECD_INTL_1ST_N</t>
  </si>
  <si>
    <t>c1_total_first_time_first_years_who_applied_international</t>
  </si>
  <si>
    <t>AP_ADMT_INTL_1ST_N</t>
  </si>
  <si>
    <t>c1_total_first_time_first_years_who_were_admitted_international</t>
  </si>
  <si>
    <t>EN_TOT_INTL_1ST_N</t>
  </si>
  <si>
    <t>c1_total_first_time_first_years_who_enrolled_international</t>
  </si>
  <si>
    <t>AP_RECD_UNK_1ST_N</t>
  </si>
  <si>
    <t>c1_total_first_time_first_years_who_applied_unknown</t>
  </si>
  <si>
    <t>AP_ADMT_UNK_1ST_N</t>
  </si>
  <si>
    <t>c1_total_first_time_first_years_who_were_admitted_unknown</t>
  </si>
  <si>
    <t>EN_TOT_UNK_1ST_N</t>
  </si>
  <si>
    <t>c1_total_first_time_first_years_who_enrolled_unknown</t>
  </si>
  <si>
    <t>AD_WAIT</t>
  </si>
  <si>
    <t>c2_waiting_list_policy</t>
  </si>
  <si>
    <t>AP_RECD_WAIT_N</t>
  </si>
  <si>
    <t>c2_number_of_qualified_applicants_offered_a_place_on_waiting_list_total</t>
  </si>
  <si>
    <t>AP_ACPT_WAIT_N</t>
  </si>
  <si>
    <t>c2_number_accepting_a_place_on_the_waiting_list_total</t>
  </si>
  <si>
    <t>AP_ADMT_WAIT_N</t>
  </si>
  <si>
    <t>c2_number_of_wait_listed_students_admitted_total</t>
  </si>
  <si>
    <t>WAITLIST_RANK</t>
  </si>
  <si>
    <t>c2_waiting_list_ranked</t>
  </si>
  <si>
    <t>WAITLIST_INFO_STUD</t>
  </si>
  <si>
    <t>c2_waiting_list_ranked_released_to_students</t>
  </si>
  <si>
    <t>WAITLIST_INFO_SCH</t>
  </si>
  <si>
    <t>c2_waiting_list_ranked_released_to_counselors</t>
  </si>
  <si>
    <t>AD_HS_REQ_ALL</t>
  </si>
  <si>
    <t>c3_high_school_diploma_is_required_and_ged_is</t>
  </si>
  <si>
    <t>AD_COL_PREP</t>
  </si>
  <si>
    <t>c4_require_recommend_neither_require_nor_recommend</t>
  </si>
  <si>
    <t>TOT_ACAD_UNITS_REQ</t>
  </si>
  <si>
    <t>c5_total_academic_units_units_required</t>
  </si>
  <si>
    <t>ENG_UNITS_REQ</t>
  </si>
  <si>
    <t>c5_english_units_required</t>
  </si>
  <si>
    <t>MATH_UNITS_REQ</t>
  </si>
  <si>
    <t>c5_mathematics_units_required</t>
  </si>
  <si>
    <t>SCI_UNITS_REQ</t>
  </si>
  <si>
    <t>c5_science_units_required</t>
  </si>
  <si>
    <t>SCI_LAB_UNITS_REQ</t>
  </si>
  <si>
    <t>c5_of_these_units_that_must_be_lab_units_required</t>
  </si>
  <si>
    <t>LANG_UNITS_REQ</t>
  </si>
  <si>
    <t>c5_foreign_language_units_required</t>
  </si>
  <si>
    <t>SOC_UNITS_REQ</t>
  </si>
  <si>
    <t>c5_social_studies_units_required</t>
  </si>
  <si>
    <t>HIST_UNITS_REQ</t>
  </si>
  <si>
    <t>c5_history_units_required</t>
  </si>
  <si>
    <t>ACAD_ELECTIVE_REQ</t>
  </si>
  <si>
    <t>c5_academic_electives_units_required</t>
  </si>
  <si>
    <t>CMPTR_UNITS_REQ</t>
  </si>
  <si>
    <t>c5_computer_science_units_required</t>
  </si>
  <si>
    <t>VISUAL_UNITS_REQ</t>
  </si>
  <si>
    <t>c5_visual_performing_arts_units_required</t>
  </si>
  <si>
    <t>OTH_UNITS_REQ</t>
  </si>
  <si>
    <t>c5_other_specify_units_required</t>
  </si>
  <si>
    <t>TOT_ACAD_UNITS_REC</t>
  </si>
  <si>
    <t>c5_total_academic_units_units_recommended</t>
  </si>
  <si>
    <t>ENG_UNITS_REC</t>
  </si>
  <si>
    <t>c5_english_units_recommended</t>
  </si>
  <si>
    <t>MATH_UNITS_REC</t>
  </si>
  <si>
    <t>c5_mathematics_units_recommended</t>
  </si>
  <si>
    <t>SCI_UNITS_REC</t>
  </si>
  <si>
    <t>c5_science_units_recommended</t>
  </si>
  <si>
    <t>SCI_LAB_UNITS_REC</t>
  </si>
  <si>
    <t>c5_of_these_units_that_must_be_lab_units_recommended</t>
  </si>
  <si>
    <t>LANG_UNITS_REC</t>
  </si>
  <si>
    <t>c5_foreign_language_units_recommended</t>
  </si>
  <si>
    <t>SOC_UNITS_REC</t>
  </si>
  <si>
    <t>c5_social_studies_units_recommended</t>
  </si>
  <si>
    <t>HIST_UNITS_REC</t>
  </si>
  <si>
    <t>c5_history_units_recommended</t>
  </si>
  <si>
    <t>ACAD_ELECTIVE_REC</t>
  </si>
  <si>
    <t>c5_academic_electives_units_recommended</t>
  </si>
  <si>
    <t>CMPTR_UNITS_REC</t>
  </si>
  <si>
    <t>c5_computer_science_units_recommended</t>
  </si>
  <si>
    <t>VISUAL_UNITS_REC</t>
  </si>
  <si>
    <t>c5_visual_performing_arts_units_recommended</t>
  </si>
  <si>
    <t>OTH_UNITS_REC</t>
  </si>
  <si>
    <t>c5_other_specify_units_recommended</t>
  </si>
  <si>
    <t>AD_OPEN_T</t>
  </si>
  <si>
    <t>c6_other_explain_text</t>
  </si>
  <si>
    <t>AD_OPEN_MOST</t>
  </si>
  <si>
    <t>c6_selective_admissions_out_of_state</t>
  </si>
  <si>
    <t>AD_OPEN_T_CHECK</t>
  </si>
  <si>
    <t>c6_other_explain</t>
  </si>
  <si>
    <t>AD_OPEN</t>
  </si>
  <si>
    <t>c6_open_admission_policy_as_described_above_for_all</t>
  </si>
  <si>
    <t>Q111_1</t>
  </si>
  <si>
    <t>c7_rigor_of_secondary_school_record_very_important</t>
  </si>
  <si>
    <t>Q111_2</t>
  </si>
  <si>
    <t>c7_class_rank_very_important</t>
  </si>
  <si>
    <t>Q111_3</t>
  </si>
  <si>
    <t>c7_academic_gpa_very_important</t>
  </si>
  <si>
    <t>Q111_4</t>
  </si>
  <si>
    <t>c7_standardized_test_scores_very_important</t>
  </si>
  <si>
    <t>Q111_5</t>
  </si>
  <si>
    <t>c7_application_essay_very_important</t>
  </si>
  <si>
    <t>Q111_6</t>
  </si>
  <si>
    <t>c7_recommendation_very_important</t>
  </si>
  <si>
    <t>Q112_1</t>
  </si>
  <si>
    <t>c7_interview_very_important</t>
  </si>
  <si>
    <t>Q112_2</t>
  </si>
  <si>
    <t>c7_extracurricular_activities_very_important</t>
  </si>
  <si>
    <t>Q112_3</t>
  </si>
  <si>
    <t>c7_talent_ability_very_important</t>
  </si>
  <si>
    <t>Q112_4</t>
  </si>
  <si>
    <t>c7_character_personal_qualities_very_important</t>
  </si>
  <si>
    <t>Q112_5</t>
  </si>
  <si>
    <t>c7_first_generation_very_important</t>
  </si>
  <si>
    <t>Q112_6</t>
  </si>
  <si>
    <t>c7_alumni_ae_relation_very_important</t>
  </si>
  <si>
    <t>Q112_7</t>
  </si>
  <si>
    <t>c7_geographical_residence_very_important</t>
  </si>
  <si>
    <t>Q112_8</t>
  </si>
  <si>
    <t>c7_state_residency_very_important</t>
  </si>
  <si>
    <t>Q112_9</t>
  </si>
  <si>
    <t>c7_religious_affiliation_commitment_very_important</t>
  </si>
  <si>
    <t>Q112_11</t>
  </si>
  <si>
    <t>c7_volunteer_work_very_important</t>
  </si>
  <si>
    <t>Q112_12</t>
  </si>
  <si>
    <t>c7_work_experience_very_important</t>
  </si>
  <si>
    <t>Q112_13</t>
  </si>
  <si>
    <t>c7_level_of_applicant_s_interest_very_important</t>
  </si>
  <si>
    <t>CDS_ACAD_NONACAD_FACTORS_TEXT</t>
  </si>
  <si>
    <t>c7_differ_by_acad_prog</t>
  </si>
  <si>
    <t>ADMS</t>
  </si>
  <si>
    <t>c8_entance_exams</t>
  </si>
  <si>
    <t>EXAM_CODE_S1A</t>
  </si>
  <si>
    <t>c8_sat_or_act_required_to_be_considered_for_admission</t>
  </si>
  <si>
    <t>EXAM_CODE_ACT</t>
  </si>
  <si>
    <t>c8_act_only_required_to_be_considered_for_admission</t>
  </si>
  <si>
    <t>EXAM_CODE_SAT</t>
  </si>
  <si>
    <t>c8_sat_only_required_to_be_considered_for_admission</t>
  </si>
  <si>
    <t>AP_TEST_ADVISE</t>
  </si>
  <si>
    <t>c8d_test_scores_acad_advising</t>
  </si>
  <si>
    <t>AP_SAT1_ACT_DL_MON</t>
  </si>
  <si>
    <t>c8e._latest_date_test_scores_month</t>
  </si>
  <si>
    <t>AP_SAT1_ACT_DL_DAY</t>
  </si>
  <si>
    <t>c8e._latest_date_test_scores_day</t>
  </si>
  <si>
    <t>AD_TEST_POLICY_T</t>
  </si>
  <si>
    <t>c8f_clarify_test_policies</t>
  </si>
  <si>
    <t>SAT1_PLACE</t>
  </si>
  <si>
    <t>c8g_sat</t>
  </si>
  <si>
    <t>ACT_PLACE</t>
  </si>
  <si>
    <t>c8g_act</t>
  </si>
  <si>
    <t>AP_PLACE</t>
  </si>
  <si>
    <t>c8g_ap</t>
  </si>
  <si>
    <t>CLEP_PLACE</t>
  </si>
  <si>
    <t>c8g_clep</t>
  </si>
  <si>
    <t>INST_PLACE</t>
  </si>
  <si>
    <t>c8g_institutional_exam</t>
  </si>
  <si>
    <t>STATE_PLACE_T_CHECK</t>
  </si>
  <si>
    <t>c8g_state_exam</t>
  </si>
  <si>
    <t>STATE_PLACE_T</t>
  </si>
  <si>
    <t>c8g_state_exam_specify</t>
  </si>
  <si>
    <t>SUBMIT_SAT1_P</t>
  </si>
  <si>
    <t>c9_submitting_sat_scores_percent</t>
  </si>
  <si>
    <t>SUBMIT_ACT_P</t>
  </si>
  <si>
    <t>c9_submitting_act_scores_percent</t>
  </si>
  <si>
    <t>SUBMIT_SAT1_N</t>
  </si>
  <si>
    <t>c9_submitting_sat_scores_number</t>
  </si>
  <si>
    <t>SUBMIT_ACT_N</t>
  </si>
  <si>
    <t>c9_submitting_act_scores_number</t>
  </si>
  <si>
    <t>SAT1_COMP_25TH_P</t>
  </si>
  <si>
    <t>c9_sat_composite_25th_percentile_score</t>
  </si>
  <si>
    <t>SAT1_COMP_50TH_P</t>
  </si>
  <si>
    <t>c9_sat_composite_50th_percentile_score</t>
  </si>
  <si>
    <t>SAT1_COMP_75TH_P</t>
  </si>
  <si>
    <t>c9_sat_composite_75th_percentile_score</t>
  </si>
  <si>
    <t>SAT1_VERB_25TH_P</t>
  </si>
  <si>
    <t>c9_sat_evidence_based_reading_and_writing_25th_percentile_score</t>
  </si>
  <si>
    <t>SAT1_VERB_50TH_P</t>
  </si>
  <si>
    <t>c9_sat_evidence_based_reading_and_writing_50th_percentile_score</t>
  </si>
  <si>
    <t>SAT1_VERB_75TH_P</t>
  </si>
  <si>
    <t>c9_sat_evidence_based_reading_and_writing_75th_percentile_score</t>
  </si>
  <si>
    <t>SAT1_MATH_25TH_P</t>
  </si>
  <si>
    <t>c9_sat_math_25th_percentile_score</t>
  </si>
  <si>
    <t>SAT1_MATH_50TH_P</t>
  </si>
  <si>
    <t>c9_sat_math_50th_percentile_score</t>
  </si>
  <si>
    <t>SAT1_MATH_75TH_P</t>
  </si>
  <si>
    <t>c9_sat_math_75th_percentile_score</t>
  </si>
  <si>
    <t>ACT_COMP_25TH_P</t>
  </si>
  <si>
    <t>c9_act_composite_25th_percentile_score</t>
  </si>
  <si>
    <t>ACT_COMP_50TH_P</t>
  </si>
  <si>
    <t>c9_act_composite_50th_percentile_score</t>
  </si>
  <si>
    <t>ACT_COMP_75TH_P</t>
  </si>
  <si>
    <t>c9_act_composite_75th_percentile_score</t>
  </si>
  <si>
    <t>ACT_MATH_25TH_P</t>
  </si>
  <si>
    <t>c9_act_math_25th_percentile_score</t>
  </si>
  <si>
    <t>ACT_MATH_50TH_P</t>
  </si>
  <si>
    <t>c9_act_math_50th_percentile_score</t>
  </si>
  <si>
    <t>ACT_MATH_75TH_P</t>
  </si>
  <si>
    <t>c9_act_math_75th_percentile_score</t>
  </si>
  <si>
    <t>ACT_ENG_25TH_P</t>
  </si>
  <si>
    <t>c9_act_english_25th_percentile_score</t>
  </si>
  <si>
    <t>ACT_ENG_50TH_P</t>
  </si>
  <si>
    <t>c9_act_english_50th_percentile_score</t>
  </si>
  <si>
    <t>ACT_ENG_75TH_P</t>
  </si>
  <si>
    <t>c9_act_english_75th_percentile_score</t>
  </si>
  <si>
    <t>ACT_WRITING_25TH_P</t>
  </si>
  <si>
    <t>c9_act_writing_25th_percentile_score</t>
  </si>
  <si>
    <t>ACT_WRITING_50TH_P</t>
  </si>
  <si>
    <t>c9_act_writing_50th_percentile_score</t>
  </si>
  <si>
    <t>ACT_WRITING_75TH_P</t>
  </si>
  <si>
    <t>c9_act_writing_75th_percentile_score</t>
  </si>
  <si>
    <t>ACT_SCIENCE_25TH_P</t>
  </si>
  <si>
    <t>c9_act_science_25th_percentile_score</t>
  </si>
  <si>
    <t>ACT_SCIENCE_50TH_P</t>
  </si>
  <si>
    <t>c9_act_science_50th_percentile_score</t>
  </si>
  <si>
    <t>ACT_SCIENCE_75TH_P</t>
  </si>
  <si>
    <t>c9_act_science_75th_percentile_score</t>
  </si>
  <si>
    <t>ACT_READING_25TH_P</t>
  </si>
  <si>
    <t>c9_act_reading_25th_percentile_score</t>
  </si>
  <si>
    <t>ACT_READING_50TH_P</t>
  </si>
  <si>
    <t>c9_act_reading_50th_percentile_score</t>
  </si>
  <si>
    <t>ACT_READING_75TH_P</t>
  </si>
  <si>
    <t>c9_act_reading_75th_percentile_score</t>
  </si>
  <si>
    <t>SAT1_VERB_700_P</t>
  </si>
  <si>
    <t>c9_700_800_sat_evidence_based_reading_and_writing</t>
  </si>
  <si>
    <t>SAT1_VERB_600_P</t>
  </si>
  <si>
    <t>c9_600_699_sat_evidence_based_reading_and_writing</t>
  </si>
  <si>
    <t>SAT1_VERB_500_P</t>
  </si>
  <si>
    <t>c9_500_599_sat_evidence_based_reading_and_writing</t>
  </si>
  <si>
    <t>SAT1_VERB_400_P</t>
  </si>
  <si>
    <t>c9_400_499_sat_evidence_based_reading_and_writing</t>
  </si>
  <si>
    <t>SAT1_VERB_300_P</t>
  </si>
  <si>
    <t>c9_300_399_sat_evidence_based_reading_and_writing</t>
  </si>
  <si>
    <t>SAT1_VERB_200_P</t>
  </si>
  <si>
    <t>c9_200_299_sat_evidence_based_reading_and_writing</t>
  </si>
  <si>
    <t>SAT_VERB_CHECKER</t>
  </si>
  <si>
    <t>SAT1_MATH_700_P</t>
  </si>
  <si>
    <t>c9_700_800_sat_math</t>
  </si>
  <si>
    <t>SAT1_MATH_600_P</t>
  </si>
  <si>
    <t>c9_600_699_sat_math</t>
  </si>
  <si>
    <t>SAT1_MATH_500_P</t>
  </si>
  <si>
    <t>c9_500_599_sat_math</t>
  </si>
  <si>
    <t>SAT1_MATH_400_P</t>
  </si>
  <si>
    <t>c9_400_499_sat_math</t>
  </si>
  <si>
    <t>SAT1_MATH_300_P</t>
  </si>
  <si>
    <t>c9_300_399_sat_math</t>
  </si>
  <si>
    <t>SAT1_MATH_200_P</t>
  </si>
  <si>
    <t>c9_200_299_sat_math</t>
  </si>
  <si>
    <t>SAT_MATH_CHECKER</t>
  </si>
  <si>
    <t>SAT1_COMP_1400_P</t>
  </si>
  <si>
    <t>c9_1400_1600_sat_composite</t>
  </si>
  <si>
    <t>SAT1_COMP_1200_P</t>
  </si>
  <si>
    <t>c9_1200_1399_sat_composite</t>
  </si>
  <si>
    <t>SAT1_COMP_1000_P</t>
  </si>
  <si>
    <t>c9_1000_1199_sat_composite</t>
  </si>
  <si>
    <t>SAT1_COMP_800_P</t>
  </si>
  <si>
    <t>c9_800_999_sat_composite</t>
  </si>
  <si>
    <t>SAT1_COMP_600_P</t>
  </si>
  <si>
    <t>c9_600_799_sat_composite</t>
  </si>
  <si>
    <t>SAT1_COMP_400_P</t>
  </si>
  <si>
    <t>c9_400_599_sat_composite</t>
  </si>
  <si>
    <t>SAT1_COMP_CHECKER</t>
  </si>
  <si>
    <t>ACT_6_P</t>
  </si>
  <si>
    <t>c9_30_36_act_composite</t>
  </si>
  <si>
    <t>ACT_5_P</t>
  </si>
  <si>
    <t>c9_24_29_act_composite</t>
  </si>
  <si>
    <t>ACT_4_P</t>
  </si>
  <si>
    <t>c9_18_23_act_composite</t>
  </si>
  <si>
    <t>ACT_3_P</t>
  </si>
  <si>
    <t>c9_12_17_act_composite</t>
  </si>
  <si>
    <t>ACT_2_P</t>
  </si>
  <si>
    <t>c9_6_11_act_composite</t>
  </si>
  <si>
    <t>ACT_1_P</t>
  </si>
  <si>
    <t>c9_below_6_act_composite</t>
  </si>
  <si>
    <t>ACT_ENG_6_P</t>
  </si>
  <si>
    <t>c9_30_36_act_english</t>
  </si>
  <si>
    <t>ACT_ENG_5_P</t>
  </si>
  <si>
    <t>c9_24_29_act_english</t>
  </si>
  <si>
    <t>ACT_ENG_4_P</t>
  </si>
  <si>
    <t>c9_18_23_act_english</t>
  </si>
  <si>
    <t>ACT_ENG_3_P</t>
  </si>
  <si>
    <t>c9_12_17_act_english</t>
  </si>
  <si>
    <t>ACT_ENG_2_P</t>
  </si>
  <si>
    <t>c9_6_11_act_english</t>
  </si>
  <si>
    <t>ACT_ENG_1_P</t>
  </si>
  <si>
    <t>c9_below_6_act_english</t>
  </si>
  <si>
    <t>ACT_MATH_6_P</t>
  </si>
  <si>
    <t>c9_30_36_act_math</t>
  </si>
  <si>
    <t>ACT_MATH_5_P</t>
  </si>
  <si>
    <t>c9_24_29_act_math</t>
  </si>
  <si>
    <t>ACT_MATH_4_P</t>
  </si>
  <si>
    <t>c9_18_23_act_math</t>
  </si>
  <si>
    <t>ACT_MATH_3_P</t>
  </si>
  <si>
    <t>c9_12_17_act_math</t>
  </si>
  <si>
    <t>ACT_MATH_2_P</t>
  </si>
  <si>
    <t>c9_6_11_act_math</t>
  </si>
  <si>
    <t>ACT_MATH_1_P</t>
  </si>
  <si>
    <t>c9_below_6_act_math</t>
  </si>
  <si>
    <t>ACT_READING_6_P</t>
  </si>
  <si>
    <t>c9_30_36_act_reading</t>
  </si>
  <si>
    <t>ACT_READING_5_P</t>
  </si>
  <si>
    <t>c9_24_29_act_reading</t>
  </si>
  <si>
    <t>ACT_READING_4_P</t>
  </si>
  <si>
    <t>c9_18_23_act_reading</t>
  </si>
  <si>
    <t>ACT_READING_3_P</t>
  </si>
  <si>
    <t>c9_12_17_act_reading</t>
  </si>
  <si>
    <t>ACT_READING_2_P</t>
  </si>
  <si>
    <t>c9_6_11_act_reading</t>
  </si>
  <si>
    <t>ACT_READING_1_P</t>
  </si>
  <si>
    <t>c9_below_6_act_reading</t>
  </si>
  <si>
    <t>ACT_SCIENCE_6_P</t>
  </si>
  <si>
    <t>c9_30_36_act_science</t>
  </si>
  <si>
    <t>ACT_SCIENCE_5_P</t>
  </si>
  <si>
    <t>c9_24_29_act_science</t>
  </si>
  <si>
    <t>ACT_SCIENCE_4_P</t>
  </si>
  <si>
    <t>c9_18_23_act_science</t>
  </si>
  <si>
    <t>ACT_SCIENCE_3_P</t>
  </si>
  <si>
    <t>c9_12_17_act_science</t>
  </si>
  <si>
    <t>ACT_SCIENCE_2_P</t>
  </si>
  <si>
    <t>c9_6_11_act_science</t>
  </si>
  <si>
    <t>ACT_SCIENCE_1_P</t>
  </si>
  <si>
    <t>c9_below_6_act_science</t>
  </si>
  <si>
    <t>FRSH_HS_RANK_10_P</t>
  </si>
  <si>
    <t>c10_percent_in_top_tenth_of_high_school_graduating_class_percent</t>
  </si>
  <si>
    <t>FRSH_HS_RANK_25_P</t>
  </si>
  <si>
    <t>c10_percent_in_top_quarter_of_high_school_graduating_class_percent</t>
  </si>
  <si>
    <t>FRSH_HS_RANK_50_P</t>
  </si>
  <si>
    <t>c10_percent_in_top_half_of_high_school_graduating_class_percent</t>
  </si>
  <si>
    <t>FRSH_HS_RANK_LESS50_P</t>
  </si>
  <si>
    <t>c10_percent_in_bottom_half_of_high_school_graduating_class_percent</t>
  </si>
  <si>
    <t>FRSH_HS_RANK_LESS25_P</t>
  </si>
  <si>
    <t>c10_percent_in_bottom_quarter_of_high_school_graduating_class_percent</t>
  </si>
  <si>
    <t>FRSH_HS_RANK_SUBMIT_P</t>
  </si>
  <si>
    <t>c10_percent_of_total_first_time_first_year_students_who_submitted_hi_percent</t>
  </si>
  <si>
    <t>FRSH_GPA_SUBMIT_1_P</t>
  </si>
  <si>
    <t>c11_percent_who_had_gpa_of_4_0_percent_students_who_submitted_scores</t>
  </si>
  <si>
    <t>FRSH_GPA_SUBMIT_2_P</t>
  </si>
  <si>
    <t>c11_percent_who_had_gpa_of_4_0_percent_students_who_did_not_submit_scores</t>
  </si>
  <si>
    <t>FRSH_GPA_SUBMIT_3_P</t>
  </si>
  <si>
    <t>c11_percent_who_had_gpa_of_4_0_percent_all_enrolled_students</t>
  </si>
  <si>
    <t>FRSH_GPA_SUBMIT_4_P</t>
  </si>
  <si>
    <t>c11_percent_who_had_gpa_between_3_75_and_3_99_percent_students_who_submitted_scores</t>
  </si>
  <si>
    <t>FRSH_GPA_SUBMIT_5_P</t>
  </si>
  <si>
    <t>c11_percent_who_had_gpa_between_3_75_and_3_99_percent_students_who_did_not_submit_scores</t>
  </si>
  <si>
    <t>FRSH_GPA_SUBMIT_6_P</t>
  </si>
  <si>
    <t>c11_percent_who_had_gpa_between_3_75_and_3_99_percent_all_enrolled_students</t>
  </si>
  <si>
    <t>FRSH_GPA_SUBMIT_7_P</t>
  </si>
  <si>
    <t>c11_percent_who_had_gpa_between_3_50_and_3_74_percent_students_who_submitted_scores</t>
  </si>
  <si>
    <t>FRSH_GPA_SUBMIT_8_P</t>
  </si>
  <si>
    <t>c11_percent_who_had_gpa_between_3_50_and_3_74_percent_students_who_did_not_submit_scores</t>
  </si>
  <si>
    <t>FRSH_GPA_SUBMIT_9_P</t>
  </si>
  <si>
    <t>c11_percent_who_had_gpa_between_3_50_and_3_74_percent_all_enrolled_students</t>
  </si>
  <si>
    <t>TOT_FRSH_GPA_SUBMIT_P</t>
  </si>
  <si>
    <t>FRSH_GPA_NO_SUB_1_P</t>
  </si>
  <si>
    <t>c11_percent_who_had_gpa_between_3_25_and_3_49_percent_students_who_submitted_scores</t>
  </si>
  <si>
    <t>FRSH_GPA_NO_SUB_2_P</t>
  </si>
  <si>
    <t>c11_percent_who_had_gpa_between_3_25_and_3_49_percent_students_who_did_not_submit_scores</t>
  </si>
  <si>
    <t>FRSH_GPA_NO_SUB_3_P</t>
  </si>
  <si>
    <t>c11_percent_who_had_gpa_between_3_25_and_3_49_percent_all_enrolled_students</t>
  </si>
  <si>
    <t>FRSH_GPA_NO_SUB_4_P</t>
  </si>
  <si>
    <t>c11_percent_who_had_gpa_between_3_00_and_3_24_percent_students_who_submitted_scores</t>
  </si>
  <si>
    <t>FRSH_GPA_NO_SUB_5_P</t>
  </si>
  <si>
    <t>c11_percent_who_had_gpa_between_3_00_and_3_24_percent_students_who_did_not_submit_scores</t>
  </si>
  <si>
    <t>FRSH_GPA_NO_SUB_6_P</t>
  </si>
  <si>
    <t>c11_percent_who_had_gpa_between_3_00_and_3_24_percent_all_enrolled_students</t>
  </si>
  <si>
    <t>FRSH_GPA_NO_SUB_7_P</t>
  </si>
  <si>
    <t>c11_percent_who_had_gpa_between_2_50_and_2_99_percent_students_who_submitted_scores</t>
  </si>
  <si>
    <t>FRSH_GPA_NO_SUB_8_P</t>
  </si>
  <si>
    <t>c11_percent_who_had_gpa_between_2_50_and_2_99_percent_students_who_did_not_submit_scores</t>
  </si>
  <si>
    <t>FRSH_GPA_NO_SUB_9_P</t>
  </si>
  <si>
    <t>c11_percent_who_had_gpa_between_2_50_and_2_99_percent_all_enrolled_students</t>
  </si>
  <si>
    <t>TOT_FRSH_GPA_NO_SUB_P</t>
  </si>
  <si>
    <t>EN_FRSH_GPA_1_P</t>
  </si>
  <si>
    <t>c11_percent_who_had_gpa_between_2_0_and_2_49_percent_students_who_submitted_scores</t>
  </si>
  <si>
    <t>EN_FRSH_GPA_2_P</t>
  </si>
  <si>
    <t>c11_percent_who_had_gpa_between_2_0_and_2_49_percent_students_who_did_not_submit_scores</t>
  </si>
  <si>
    <t>EN_FRSH_GPA_3_P</t>
  </si>
  <si>
    <t>c11_percent_who_had_gpa_between_2_0_and_2_49_percent_all_enrolled_students</t>
  </si>
  <si>
    <t>EN_FRSH_GPA_4_P</t>
  </si>
  <si>
    <t>c11_percent_who_had_gpa_between_1_0_and_1_99_percent_students_who_submitted_scores</t>
  </si>
  <si>
    <t>EN_FRSH_GPA_5_P</t>
  </si>
  <si>
    <t>c11_percent_who_had_gpa_between_1_0_and_1_99_percent_students_who_did_not_submit_scores</t>
  </si>
  <si>
    <t>EN_FRSH_GPA_6_P</t>
  </si>
  <si>
    <t>c11_percent_who_had_gpa_between_1_0_and_1_99_percent_all_enrolled_students</t>
  </si>
  <si>
    <t>EN_FRSH_GPA_7_P</t>
  </si>
  <si>
    <t>c11_percent_who_had_gpa_below_1_0_percent_students_who_submitted_scores</t>
  </si>
  <si>
    <t>EN_FRSH_GPA_8_P</t>
  </si>
  <si>
    <t>c11_percent_who_had_gpa_below_1_0_percent_students_who_did_not_submit_scores</t>
  </si>
  <si>
    <t>EN_FRSH_GPA_9_P</t>
  </si>
  <si>
    <t>c11_percent_who_had_gpa_below_1_0_percent_all_enrolled_students</t>
  </si>
  <si>
    <t>TOT_EN_FRSH_GPA_P</t>
  </si>
  <si>
    <t>FRSH_GPA</t>
  </si>
  <si>
    <t>c12._average_highschool_gpa</t>
  </si>
  <si>
    <t>FRSH_GPA_SUBMIT_P</t>
  </si>
  <si>
    <t>c12_percent_submitting_high_school_gpa</t>
  </si>
  <si>
    <t>AP_FEE</t>
  </si>
  <si>
    <t>c13_app_fee</t>
  </si>
  <si>
    <t>AP_FEE_RES_D</t>
  </si>
  <si>
    <t>C13. Amount of application fee</t>
  </si>
  <si>
    <t>AP_FEE_WAIVE</t>
  </si>
  <si>
    <t>c13_app_fee_waived</t>
  </si>
  <si>
    <t>AP_FEE_ONLINE</t>
  </si>
  <si>
    <t>c13_same_fee:</t>
  </si>
  <si>
    <t>AP_FEE_ONLINE_WAIVE</t>
  </si>
  <si>
    <t>c13_online_fee_waived</t>
  </si>
  <si>
    <t>AP_DL_FRSH</t>
  </si>
  <si>
    <t>c14_closing_date</t>
  </si>
  <si>
    <t>AP_DL_FRSH_MON</t>
  </si>
  <si>
    <t>c14_application_closing_date_fall_month</t>
  </si>
  <si>
    <t>AP_DL_FRSH_DAY</t>
  </si>
  <si>
    <t>c14_application_closing_date_fall_day</t>
  </si>
  <si>
    <t>AP_DL_PRIO_MON</t>
  </si>
  <si>
    <t>c14_priority_date_month</t>
  </si>
  <si>
    <t>AP_DL_PRIO_DAY</t>
  </si>
  <si>
    <t>c14_priority_date_Day</t>
  </si>
  <si>
    <t>AP_ACCEPT_OTH</t>
  </si>
  <si>
    <t>c15_accepted_other_terms</t>
  </si>
  <si>
    <t>AP_NOTF_DL_FRSH_I</t>
  </si>
  <si>
    <t>c16_rolling_basis</t>
  </si>
  <si>
    <t>AP_NOTF_DL_FRSH</t>
  </si>
  <si>
    <t>c16_by_date</t>
  </si>
  <si>
    <t>AP_NOTF_DL_FRSH_MON</t>
  </si>
  <si>
    <t>c16_by_date_month</t>
  </si>
  <si>
    <t>AP_NOTF_DL_FRSH_DAY</t>
  </si>
  <si>
    <t>c16_by_date_day</t>
  </si>
  <si>
    <t>AP_NOTF_DL_OTH</t>
  </si>
  <si>
    <t>c16_other</t>
  </si>
  <si>
    <t>AP_NOTF_DL_OTH_T</t>
  </si>
  <si>
    <t>c16_other_on_a_rolling_basis_beginning_date</t>
  </si>
  <si>
    <t>AP_REPLY_DL</t>
  </si>
  <si>
    <t>c17_must_reply_by_date</t>
  </si>
  <si>
    <t>AP_REPLY_DL_MON</t>
  </si>
  <si>
    <t>c17_must_reply_by_date_month</t>
  </si>
  <si>
    <t>AP_REPLY_DL_DAY</t>
  </si>
  <si>
    <t>c17_must_reply_by_date_day</t>
  </si>
  <si>
    <t>AP_REPLY_DL_NO</t>
  </si>
  <si>
    <t>c17_no_set_date</t>
  </si>
  <si>
    <t>AP_REPLY_DL_MUST</t>
  </si>
  <si>
    <t>c17_must_reply_by_may_1st_or</t>
  </si>
  <si>
    <t>AP_REPLY_DL_MAY1</t>
  </si>
  <si>
    <t>c17_must_reply_within_weeks</t>
  </si>
  <si>
    <t>AP_REPLY_OTH</t>
  </si>
  <si>
    <t>c17_other</t>
  </si>
  <si>
    <t>AP_REPLY_OTH_T</t>
  </si>
  <si>
    <t>c17_other_text</t>
  </si>
  <si>
    <t>HOUS_DEPOSIT_MON</t>
  </si>
  <si>
    <t>c17_housing_deposit_deadline_month</t>
  </si>
  <si>
    <t>HOUS_DEPOSIT_DAY</t>
  </si>
  <si>
    <t>c17_housing_deposit_deadline_day</t>
  </si>
  <si>
    <t>HOUS_DEPOSIT_AMT</t>
  </si>
  <si>
    <t>c17_housing_deposit_amount</t>
  </si>
  <si>
    <t>HOUS_DEPOSIT_REFUND</t>
  </si>
  <si>
    <t>c17_yes_in_full</t>
  </si>
  <si>
    <t>AD_DEFER</t>
  </si>
  <si>
    <t>c18_deferred_admission</t>
  </si>
  <si>
    <t>AD_DEFER_MAX</t>
  </si>
  <si>
    <t>c18_max_postponement</t>
  </si>
  <si>
    <t>AD_EAD</t>
  </si>
  <si>
    <t>c19_early_admission</t>
  </si>
  <si>
    <t>AD_EDEC</t>
  </si>
  <si>
    <t>c21_early_admission</t>
  </si>
  <si>
    <t>AP_DL_EDEC_1_MON</t>
  </si>
  <si>
    <t>c21_first_early_decision_closing_date_month</t>
  </si>
  <si>
    <t>AP_DL_EDEC_1_DAY</t>
  </si>
  <si>
    <t>c21_first_early_decision_closing_date_day</t>
  </si>
  <si>
    <t>AP_NOTF_DL_EDEC_1_MON</t>
  </si>
  <si>
    <t>c21_first_early_decision_notification_date_month</t>
  </si>
  <si>
    <t>AP_NOTF_DL_EDEC_1_DAY</t>
  </si>
  <si>
    <t>c21_first_early_decision_notification_date_day</t>
  </si>
  <si>
    <t>AP_DL_EDEC_2_MON</t>
  </si>
  <si>
    <t>c21_other_early_decision_closing_date_month</t>
  </si>
  <si>
    <t>AP_DL_EDEC_2_DAY</t>
  </si>
  <si>
    <t>c21_other_early_decision_closing_date_day</t>
  </si>
  <si>
    <t>AP_NOTF_DL_EDEC_2_MON</t>
  </si>
  <si>
    <t>c21_other_early_decision_notification_date_month</t>
  </si>
  <si>
    <t>AP_NOTF_DL_EDEC_2_DAY</t>
  </si>
  <si>
    <t>c21_other_early_decision_notification_date_day</t>
  </si>
  <si>
    <t>AP_RECD_EDEC_N</t>
  </si>
  <si>
    <t>c21_number_early_decision_ apps</t>
  </si>
  <si>
    <t>AP_ADMT_EDEC_N</t>
  </si>
  <si>
    <t>c21_number_early_decision_ admits</t>
  </si>
  <si>
    <t>AP_EDEC_T</t>
  </si>
  <si>
    <t>c21_early_decision_details</t>
  </si>
  <si>
    <t>AD_EACT</t>
  </si>
  <si>
    <t>c22_early_action</t>
  </si>
  <si>
    <t>AP_DL_EACT_MON</t>
  </si>
  <si>
    <t>c22_early_action_closing_date_month</t>
  </si>
  <si>
    <t>AP_DL_EACT_DAY</t>
  </si>
  <si>
    <t>c22_early_action_closing_date_day</t>
  </si>
  <si>
    <t>AP_NOTF_DL_EACT_MON</t>
  </si>
  <si>
    <t>c22_early_action_notification_date_month</t>
  </si>
  <si>
    <t>AP_NOTF_DL_EACT_DAY</t>
  </si>
  <si>
    <t>c22_early_action_notification_date_day</t>
  </si>
  <si>
    <t>AP_EACT_RESTRICT</t>
  </si>
  <si>
    <t>c22_early_action_restrictive</t>
  </si>
  <si>
    <t>AD_TFER</t>
  </si>
  <si>
    <t>d1_enroll_transfer_students</t>
  </si>
  <si>
    <t>AD_TFER_CRDT</t>
  </si>
  <si>
    <t>d1_advanced_standing</t>
  </si>
  <si>
    <t>AP_TFER_MEN_N</t>
  </si>
  <si>
    <t>d2_male_applicants</t>
  </si>
  <si>
    <t>AP_TFER_WMN_N</t>
  </si>
  <si>
    <t>d2_female_applicants</t>
  </si>
  <si>
    <t>AP_TFER_UNK_N</t>
  </si>
  <si>
    <t>d2_other_applicants</t>
  </si>
  <si>
    <t>AP_TFER_N</t>
  </si>
  <si>
    <t>d2_total_applicants</t>
  </si>
  <si>
    <t>AD_TFER_MEN_N</t>
  </si>
  <si>
    <t>d2_male_admitted_applicants</t>
  </si>
  <si>
    <t>AD_TFER_WMN_N</t>
  </si>
  <si>
    <t>d2_female_admitted_applicants</t>
  </si>
  <si>
    <t>AD_TFER_UNK_N</t>
  </si>
  <si>
    <t>d2_other_admitted_applicants</t>
  </si>
  <si>
    <t>AD_TFER_N</t>
  </si>
  <si>
    <t>d2_total_admitted_applicants</t>
  </si>
  <si>
    <t>EN_TFER_MEN_N</t>
  </si>
  <si>
    <t>d2_male_enrolled_applicants</t>
  </si>
  <si>
    <t>EN_TFER_WMN_N</t>
  </si>
  <si>
    <t>d2_female_enrolled_applicants</t>
  </si>
  <si>
    <t>EN_TFER_UNK_N</t>
  </si>
  <si>
    <t>d2_other_enrolled_applicants</t>
  </si>
  <si>
    <t>EN_TFER_N</t>
  </si>
  <si>
    <t>d2_total_enrolled_applicants</t>
  </si>
  <si>
    <t>AD_TFER_FALL</t>
  </si>
  <si>
    <t>d3_entry_fall</t>
  </si>
  <si>
    <t>AD_TFER_WINT</t>
  </si>
  <si>
    <t>d3_entry_winter</t>
  </si>
  <si>
    <t>AD_TFER_SPRI</t>
  </si>
  <si>
    <t>d3_entry_spring</t>
  </si>
  <si>
    <t>AD_TFER_SUMM</t>
  </si>
  <si>
    <t>d3_entry_summer</t>
  </si>
  <si>
    <t>AD_TFER_CRDT_MIN</t>
  </si>
  <si>
    <t>d4_min_credits_comp</t>
  </si>
  <si>
    <t>AD_TFER_CRDT_MIN_N</t>
  </si>
  <si>
    <t>d4_transfer_min</t>
  </si>
  <si>
    <t>AD_TFER_CRDT_MIN_UNIT</t>
  </si>
  <si>
    <t>d4_transfer_unit</t>
  </si>
  <si>
    <t>REQ_CODE_HS_TRANSCRIPT</t>
  </si>
  <si>
    <t>d5_high_school_trans_recommended_of_all</t>
  </si>
  <si>
    <t>REQ_CODE_CG_TRANSCRIPT</t>
  </si>
  <si>
    <t>d5_college_trans_s_required_of_all</t>
  </si>
  <si>
    <t>REQ_CODE_ESSAY</t>
  </si>
  <si>
    <t>d5_essay_or_personal_stmt_required_of_all</t>
  </si>
  <si>
    <t>REQ_CODE_INTERVIEW</t>
  </si>
  <si>
    <t>d5_interview_required_of_all</t>
  </si>
  <si>
    <t>REQ_CODE_TEST_SCORES</t>
  </si>
  <si>
    <t>d5_std_test_scores_required_of_all</t>
  </si>
  <si>
    <t>REQ_CODE_GDSTAND</t>
  </si>
  <si>
    <t>d5_stmt_of_good_standing_from_prior_institution_s_required_of_all</t>
  </si>
  <si>
    <t>AD_TFER_HS_GPA</t>
  </si>
  <si>
    <t>d6_if_a_minimum_high_school</t>
  </si>
  <si>
    <t>AD_TFER_COLLEGE_GPA</t>
  </si>
  <si>
    <t>d7_if_a_minimum_college_grade</t>
  </si>
  <si>
    <t>AD_TFER_REQS_T</t>
  </si>
  <si>
    <t>d8_list_any_other_application_requirements</t>
  </si>
  <si>
    <t>AP_PRIO_DL_TFER_MON</t>
  </si>
  <si>
    <t>d9_fall_priority_date_month</t>
  </si>
  <si>
    <t>AP_PRIO_DL_TFER_DAY</t>
  </si>
  <si>
    <t>d9_fall_priority_date_day</t>
  </si>
  <si>
    <t>AP_PRIO_DL_TFER_WINT_MON</t>
  </si>
  <si>
    <t>d9_winter_priority_date_month</t>
  </si>
  <si>
    <t>AP_PRIO_DL_TFER_WINT_DAY</t>
  </si>
  <si>
    <t>d9_winter_priority_date_day</t>
  </si>
  <si>
    <t>AP_PRIO_DL_TFER_SPRI_MON</t>
  </si>
  <si>
    <t>d9_spring_priority_date_month</t>
  </si>
  <si>
    <t>AP_PRIO_DL_TFER_SPRI_DAY</t>
  </si>
  <si>
    <t>d9_spring_priority_date_day</t>
  </si>
  <si>
    <t>AP_PRIO_DL_TFER_SUMM_MON</t>
  </si>
  <si>
    <t>d9_summer_priority_date_month</t>
  </si>
  <si>
    <t>AP_PRIO_DL_TFER_SUMM_DAY</t>
  </si>
  <si>
    <t>d9_summer_priority_date_day</t>
  </si>
  <si>
    <t>AP_DL_TFER_MON</t>
  </si>
  <si>
    <t>d9_fall_closing_date_month</t>
  </si>
  <si>
    <t>AP_DL_TFER_DAY</t>
  </si>
  <si>
    <t>d9_fall_closing_date_day</t>
  </si>
  <si>
    <t>AP_DL_TFER_WINT_MON</t>
  </si>
  <si>
    <t>d9_winter_closing_date_month</t>
  </si>
  <si>
    <t>AP_DL_TFER_WINT_DAY</t>
  </si>
  <si>
    <t>d9_winter_closing_date_day</t>
  </si>
  <si>
    <t>AP_DL_TFER_SPRI_MON</t>
  </si>
  <si>
    <t>d9_spring_closing_date_month</t>
  </si>
  <si>
    <t>AP_DL_TFER_SPRI_DAY</t>
  </si>
  <si>
    <t>d9_spring_closing_date_day</t>
  </si>
  <si>
    <t>AP_DL_TFER_SUMM_MON</t>
  </si>
  <si>
    <t>d9_summer_closing_date_month</t>
  </si>
  <si>
    <t>AP_DL_TFER_SUMM_DAY</t>
  </si>
  <si>
    <t>d9_summer_closing_date_day</t>
  </si>
  <si>
    <t>AP_NOTF_DL_TFER_MON</t>
  </si>
  <si>
    <t>d9_fall_notification_date_month</t>
  </si>
  <si>
    <t>AP_NOTF_DL_TFER_DAY</t>
  </si>
  <si>
    <t>d9_fall_notification_date_day</t>
  </si>
  <si>
    <t>AP_NOTF_DL_TFER_WINT_MON</t>
  </si>
  <si>
    <t>d9_winter_notification_date_month</t>
  </si>
  <si>
    <t>AP_NOTF_DL_TFER_WINT_DAY</t>
  </si>
  <si>
    <t>d9_winter_notification_date_day</t>
  </si>
  <si>
    <t>AP_NOTF_DL_TFER_SPRI_MON</t>
  </si>
  <si>
    <t>d9_spring_notification_date_month</t>
  </si>
  <si>
    <t>AP_NOTF_DL_TFER_SPRI_DAY</t>
  </si>
  <si>
    <t>d9_spring_notification_date_day</t>
  </si>
  <si>
    <t>AP_NOTF_DL_TFER_SUMM_MON</t>
  </si>
  <si>
    <t>d9_summer_notification_date_month</t>
  </si>
  <si>
    <t>AP_NOTF_DL_TFER_SUMM_DAY</t>
  </si>
  <si>
    <t>d9_summer_notification_date_day</t>
  </si>
  <si>
    <t>AP_REPLY_DL_TFER_MON</t>
  </si>
  <si>
    <t>d9_fall_reply_date_month</t>
  </si>
  <si>
    <t>AP_REPLY_DL_TFER_DAY</t>
  </si>
  <si>
    <t>d9_fall_reply_date_day</t>
  </si>
  <si>
    <t>AP_REPLY_DL_TFER_WINT_MON</t>
  </si>
  <si>
    <t>d9_winter_reply_date_month</t>
  </si>
  <si>
    <t>AP_REPLY_DL_TFER_WINT_DAY</t>
  </si>
  <si>
    <t>d9_winter_reply_date_day</t>
  </si>
  <si>
    <t>AP_REPLY_DL_TFER_SPRI_MON</t>
  </si>
  <si>
    <t>d9_reply_priority_date_month</t>
  </si>
  <si>
    <t>AP_REPLY_DL_TFER_SPRI_DAY</t>
  </si>
  <si>
    <t>d9_reply_priority_date_day</t>
  </si>
  <si>
    <t>AP_REPLY_DL_TFER_SUMM_MON</t>
  </si>
  <si>
    <t>d9_summer_reply_date_month</t>
  </si>
  <si>
    <t>AP_REPLY_DL_TFER_SUMM_DAY</t>
  </si>
  <si>
    <t>d9_summer_reply_date_day</t>
  </si>
  <si>
    <t>AP_DL_TFER_1</t>
  </si>
  <si>
    <t xml:space="preserve">d9_fall_rolling </t>
  </si>
  <si>
    <t>AP_DL_TFER_WINT_I</t>
  </si>
  <si>
    <t xml:space="preserve">d9_winter_rolling </t>
  </si>
  <si>
    <t>AP_DL_TFER_SPRI_I</t>
  </si>
  <si>
    <t>d9_spring_rolling</t>
  </si>
  <si>
    <t>AP_DL_TFER_SUMM_I</t>
  </si>
  <si>
    <t xml:space="preserve">d9_summer_rolling </t>
  </si>
  <si>
    <t>AD_TFER_OPEN_AD</t>
  </si>
  <si>
    <t>d10_does_an_open_admission_policy</t>
  </si>
  <si>
    <t>AD_TFER_ADD_REQ_T</t>
  </si>
  <si>
    <t>d11_describe_additional_requirements_for_transfer</t>
  </si>
  <si>
    <t>AD_TFER_GRADE</t>
  </si>
  <si>
    <t>d12_report_the_lowest_grade_earned</t>
  </si>
  <si>
    <t>AD_TFER_CRDT_2_N</t>
  </si>
  <si>
    <t>d13_trans_max_two_year_num</t>
  </si>
  <si>
    <t>AD_TFER_CRDT_2_UNIT</t>
  </si>
  <si>
    <t>d13_trans_max_two_year_unit</t>
  </si>
  <si>
    <t>AD_TFER_CRDT_4_N</t>
  </si>
  <si>
    <t>d14_trans_max_four_year_num</t>
  </si>
  <si>
    <t>AD_TFER_CRDT_4_UNIT</t>
  </si>
  <si>
    <t>d14_trans_max_four_year_unit</t>
  </si>
  <si>
    <t>TFER_CRDT_ASSOC_N</t>
  </si>
  <si>
    <t>d15_min_cred_earn_assoc_num</t>
  </si>
  <si>
    <t>TFER_CRDT_ASSOC_UNIT</t>
  </si>
  <si>
    <t>d15_min_cred_earn_assoc_unit</t>
  </si>
  <si>
    <t>TFER_CRDT_BACH_N</t>
  </si>
  <si>
    <t>d16_min_cred_earn_bach_num</t>
  </si>
  <si>
    <t>TFER_CRDT_BACH_UNIT</t>
  </si>
  <si>
    <t>d16_min_cred_earn_bach_unit</t>
  </si>
  <si>
    <t>AD_TFER_POLICIES_T</t>
  </si>
  <si>
    <t>d17_describe_other_transfer_credit_policies</t>
  </si>
  <si>
    <t>AD_TFER_CRDT_ACE</t>
  </si>
  <si>
    <t>d18_accept_ace</t>
  </si>
  <si>
    <t>AD_TFER_CLEP_SUBJECT</t>
  </si>
  <si>
    <t>d18_accept_clep</t>
  </si>
  <si>
    <t>AD_TFER_CRDT_DANTES</t>
  </si>
  <si>
    <t>d18_accept_dsst</t>
  </si>
  <si>
    <t>AD_TFER_CRDT_ACE_N</t>
  </si>
  <si>
    <t>d19_ace_maximum_number</t>
  </si>
  <si>
    <t>AD_TFER_CRDT_ACE_UNIT</t>
  </si>
  <si>
    <t>d19_ace_unit_type</t>
  </si>
  <si>
    <t>AD_TFER_CRDT_CLEP</t>
  </si>
  <si>
    <t>d20_clep_maximum_number</t>
  </si>
  <si>
    <t>AD_TFER_CRDT_CLEP_UNIT</t>
  </si>
  <si>
    <t>d20_clep_unit_type</t>
  </si>
  <si>
    <t>AD_TFER_CRDT_VET</t>
  </si>
  <si>
    <t>d21_are_the_militaryveteran_credit_transfer</t>
  </si>
  <si>
    <t>AD_TFER_CRDT_VET_URL</t>
  </si>
  <si>
    <t>d21_millitary_veteran_transfer_policies_url</t>
  </si>
  <si>
    <t>AD_TFER_CRDT_VET_T</t>
  </si>
  <si>
    <t>d22_describe_other_militaryveteran_transfer_credit</t>
  </si>
  <si>
    <t>ACCEL_DEG</t>
  </si>
  <si>
    <t>e1_accelerated_program</t>
  </si>
  <si>
    <t>COMP_TRANS_POSTSEC_PROG</t>
  </si>
  <si>
    <t>e1_comprehensive_transition_and_postsecondary_program_for_students_with_intellectual_disabilities</t>
  </si>
  <si>
    <t>CROSS_REG</t>
  </si>
  <si>
    <t>e1_cross_registration</t>
  </si>
  <si>
    <t>DIST_LEARN</t>
  </si>
  <si>
    <t>e1_distance_learning</t>
  </si>
  <si>
    <t>DOUBLE_MAJOR</t>
  </si>
  <si>
    <t>e1_double_major</t>
  </si>
  <si>
    <t>DUAL_ENROLL</t>
  </si>
  <si>
    <t>e1_dual_enrollment</t>
  </si>
  <si>
    <t>ESL</t>
  </si>
  <si>
    <t>e1_english_as_a_second_language_esl</t>
  </si>
  <si>
    <t>EX_STUD</t>
  </si>
  <si>
    <t>e1_exchange_student_program_domestic</t>
  </si>
  <si>
    <t>EXT_DEG</t>
  </si>
  <si>
    <t>e1_external_degree_program</t>
  </si>
  <si>
    <t>SR_PROJ_SOME_HON</t>
  </si>
  <si>
    <t>e1_honors_program</t>
  </si>
  <si>
    <t>INDEP_STUDY</t>
  </si>
  <si>
    <t>e1_independent_study</t>
  </si>
  <si>
    <t>INTERN</t>
  </si>
  <si>
    <t>e1_internships</t>
  </si>
  <si>
    <t>LIB_ARTS</t>
  </si>
  <si>
    <t>e1_liberal_arts_career_combination</t>
  </si>
  <si>
    <t>DESIGN_MAJOR</t>
  </si>
  <si>
    <t>e1_student_designed_major</t>
  </si>
  <si>
    <t>STUDY_ABRD</t>
  </si>
  <si>
    <t>e1_study_abroad</t>
  </si>
  <si>
    <t>TEACH_CERT</t>
  </si>
  <si>
    <t>e1_teacher_certification_program</t>
  </si>
  <si>
    <t>UG_RES</t>
  </si>
  <si>
    <t>e1_undergraduate_research</t>
  </si>
  <si>
    <t>WEEKEND_COLL</t>
  </si>
  <si>
    <t>e1_weekend_college</t>
  </si>
  <si>
    <t>PROGS_OTH_CHECK</t>
  </si>
  <si>
    <t>e1_other_specify</t>
  </si>
  <si>
    <t>PROGS_OTH</t>
  </si>
  <si>
    <t>e1_other_specify_text</t>
  </si>
  <si>
    <t>ARTS</t>
  </si>
  <si>
    <t>e3_arts_fine_arts</t>
  </si>
  <si>
    <t>CMPTR</t>
  </si>
  <si>
    <t>e3_computer_literacy</t>
  </si>
  <si>
    <t>ENG</t>
  </si>
  <si>
    <t>e3_english_including_composition</t>
  </si>
  <si>
    <t>LANG</t>
  </si>
  <si>
    <t>e3_foreign_languages</t>
  </si>
  <si>
    <t>HIST</t>
  </si>
  <si>
    <t>e3_history</t>
  </si>
  <si>
    <t>PHYS_EDUC</t>
  </si>
  <si>
    <t>e3_physical_education</t>
  </si>
  <si>
    <t>HUM</t>
  </si>
  <si>
    <t>e3_humanities</t>
  </si>
  <si>
    <t>INT_WRITING</t>
  </si>
  <si>
    <t>e3_intensive_writing</t>
  </si>
  <si>
    <t>MATH</t>
  </si>
  <si>
    <t>e3_mathematics</t>
  </si>
  <si>
    <t>PHILO</t>
  </si>
  <si>
    <t>e3_philosophy</t>
  </si>
  <si>
    <t>SCI</t>
  </si>
  <si>
    <t>e3_sciences_biological_or_physical</t>
  </si>
  <si>
    <t>SOCSCI</t>
  </si>
  <si>
    <t>e3_social_science</t>
  </si>
  <si>
    <t>REQ_OTH_CHECK</t>
  </si>
  <si>
    <t>e3_other_specify_click_or_tap_here_to_enter_text</t>
  </si>
  <si>
    <t>REQ_OTH</t>
  </si>
  <si>
    <t>e3_other_specify</t>
  </si>
  <si>
    <t>EN_1ST_NRES_P</t>
  </si>
  <si>
    <t>f1_percent__out_of_state_fy</t>
  </si>
  <si>
    <t>FRAT_1ST_P</t>
  </si>
  <si>
    <t>f1_percent_men_fraternities_fy</t>
  </si>
  <si>
    <t>SORO_1ST_P</t>
  </si>
  <si>
    <t>f1_percent_women__sororities_fy</t>
  </si>
  <si>
    <t>HOUS_1ST_UG_P</t>
  </si>
  <si>
    <t>f1_percent_in_college_housing_fy</t>
  </si>
  <si>
    <t>HOUS_1ST_COMMUTE_P</t>
  </si>
  <si>
    <t>f1_percent_commuters_fy</t>
  </si>
  <si>
    <t>EN_1ST_OLD_P</t>
  </si>
  <si>
    <t>f1_percent_age_25_and_older_fy</t>
  </si>
  <si>
    <t>EN_1ST_OLD_FT</t>
  </si>
  <si>
    <t>f1_average_age_full-time_fy</t>
  </si>
  <si>
    <t>EN_1ST_OLD_ALL</t>
  </si>
  <si>
    <t>f1_average_age_full_part_time_fy</t>
  </si>
  <si>
    <t>EN_NRES_P</t>
  </si>
  <si>
    <t>f1_percent__out_of_state_ug</t>
  </si>
  <si>
    <t>FRAT_P</t>
  </si>
  <si>
    <t>f1_percent_men_fraternities_ug</t>
  </si>
  <si>
    <t>SORO_P</t>
  </si>
  <si>
    <t>f1_percent_women__sororities_ug</t>
  </si>
  <si>
    <t>HOUS_UG_P</t>
  </si>
  <si>
    <t>f1_percent_in_college_housing_ug</t>
  </si>
  <si>
    <t>HOUS_COMMUTE_P</t>
  </si>
  <si>
    <t>f1_percent_commuters_u</t>
  </si>
  <si>
    <t>EN_OLD_P</t>
  </si>
  <si>
    <t>f1_percent_age_25_and_older_ug</t>
  </si>
  <si>
    <t>EN_OLD_FT</t>
  </si>
  <si>
    <t>f1_average_age_full-time_ug</t>
  </si>
  <si>
    <t>EN_OLD_ALL</t>
  </si>
  <si>
    <t>f1_average_age_full_part_time_ug</t>
  </si>
  <si>
    <t>LIFE_CAMPUS</t>
  </si>
  <si>
    <t>f2_campus_ministries</t>
  </si>
  <si>
    <t>LIFE_CHORUS</t>
  </si>
  <si>
    <t>f2_choral_groups</t>
  </si>
  <si>
    <t>LIFE_CONCERT</t>
  </si>
  <si>
    <t>f2_concert_band</t>
  </si>
  <si>
    <t>LIFE_DANCE</t>
  </si>
  <si>
    <t>f2_dance</t>
  </si>
  <si>
    <t>LIFE_DRAMA</t>
  </si>
  <si>
    <t>f2_drama_theater</t>
  </si>
  <si>
    <t>LIFE_ISO</t>
  </si>
  <si>
    <t>f2_international_student_organization</t>
  </si>
  <si>
    <t>LIFE_JAZZ</t>
  </si>
  <si>
    <t>f2_jazz_band</t>
  </si>
  <si>
    <t>LIFE_LITMAG</t>
  </si>
  <si>
    <t>f2_literary_magazine</t>
  </si>
  <si>
    <t>LIFE_BAND</t>
  </si>
  <si>
    <t>f2_marching_band</t>
  </si>
  <si>
    <t>LIFE_MODEL</t>
  </si>
  <si>
    <t>f2_model_un</t>
  </si>
  <si>
    <t>LIFE_MUSIC</t>
  </si>
  <si>
    <t>f2_music_ensembles</t>
  </si>
  <si>
    <t>LIFE_MUSIC_THEATRE</t>
  </si>
  <si>
    <t>f2_musical_theater</t>
  </si>
  <si>
    <t>LIFE_OPERA</t>
  </si>
  <si>
    <t>f2_opera</t>
  </si>
  <si>
    <t>LIFE_PEPBAND</t>
  </si>
  <si>
    <t>f2_pep_band</t>
  </si>
  <si>
    <t>LIFE_RADIO</t>
  </si>
  <si>
    <t>f2_radio_station</t>
  </si>
  <si>
    <t>LIFE_STUDGOV</t>
  </si>
  <si>
    <t>f2_student_government</t>
  </si>
  <si>
    <t>LIFE_NEWS</t>
  </si>
  <si>
    <t>f2_student_newspaper</t>
  </si>
  <si>
    <t>LIFE_FILMSOC</t>
  </si>
  <si>
    <t>f2_student_run_film_society</t>
  </si>
  <si>
    <t>LIFE_SYMPH</t>
  </si>
  <si>
    <t>f2_symphony_orchestra</t>
  </si>
  <si>
    <t>LIFE_TELEVISION</t>
  </si>
  <si>
    <t>f2_television_station</t>
  </si>
  <si>
    <t>LIFE_YEARBOOK</t>
  </si>
  <si>
    <t>f2_yearbook</t>
  </si>
  <si>
    <t>ROTC_ARMY</t>
  </si>
  <si>
    <t>f3_army_rotc_on_campus</t>
  </si>
  <si>
    <t>ROTC_ARMY_TEXT</t>
  </si>
  <si>
    <t>f3_army_rotc_at_cooperating_institution_text</t>
  </si>
  <si>
    <t>ROTC_NAVY</t>
  </si>
  <si>
    <t>f3_naval_rotc_on_campus</t>
  </si>
  <si>
    <t>ROTC_MARINE_OPT</t>
  </si>
  <si>
    <t>f3_naval_rotc_marine_option</t>
  </si>
  <si>
    <t>ROTC_NAVY_TEXT</t>
  </si>
  <si>
    <t>f3_naval_rotc_at_cooperating_institution_text</t>
  </si>
  <si>
    <t>ROTC_AF</t>
  </si>
  <si>
    <t>f3_air_force_rotc_at_cooperating_institution</t>
  </si>
  <si>
    <t>ROTC_AF_TEXT</t>
  </si>
  <si>
    <t>f3_air_force_rotc_at_cooperating_institution_text</t>
  </si>
  <si>
    <t>HOUS_COED</t>
  </si>
  <si>
    <t>f4_coed_residence_halls</t>
  </si>
  <si>
    <t>HOUS_MEN</t>
  </si>
  <si>
    <t>f4_mens_residence_halls</t>
  </si>
  <si>
    <t>HOUS_WMN</t>
  </si>
  <si>
    <t>f4_womens_residence_halls</t>
  </si>
  <si>
    <t>HOUS_MARRIED</t>
  </si>
  <si>
    <t>f4_apartments_for_married_students</t>
  </si>
  <si>
    <t>HOUS_SINGLE</t>
  </si>
  <si>
    <t>f4_apartments_for_single_students</t>
  </si>
  <si>
    <t>HOUS_DISABLED</t>
  </si>
  <si>
    <t>f4_special_housing_for_disabled_students</t>
  </si>
  <si>
    <t>HOUS_INTL</t>
  </si>
  <si>
    <t>f4_international_students_housing</t>
  </si>
  <si>
    <t>HOUS_FRAT_SORO</t>
  </si>
  <si>
    <t>f4_fraternity_sorority_housing</t>
  </si>
  <si>
    <t>HOUS_COOP</t>
  </si>
  <si>
    <t>f4_cooperative_housing</t>
  </si>
  <si>
    <t>HOUS_THEME</t>
  </si>
  <si>
    <t>f4_theme_housing</t>
  </si>
  <si>
    <t>HOUS_WELL</t>
  </si>
  <si>
    <t>f4_wellness_housing</t>
  </si>
  <si>
    <t>HOUS_LIVING_LEARN</t>
  </si>
  <si>
    <t>f4_living_learning_communities</t>
  </si>
  <si>
    <t>HOUS_OTH</t>
  </si>
  <si>
    <t>f4_other_housing_options</t>
  </si>
  <si>
    <t>HOUS_OTH_TEXT</t>
  </si>
  <si>
    <t>f4_other_housing_options_specify</t>
  </si>
  <si>
    <t>URL_ADDRESS_PRICE_CALC</t>
  </si>
  <si>
    <t>g0_net_price_calculator</t>
  </si>
  <si>
    <t>ACAD_COA</t>
  </si>
  <si>
    <t>g0_ann_exp_avail_next_fall</t>
  </si>
  <si>
    <t>ACAD_COA_TEXT</t>
  </si>
  <si>
    <t>g0_final_costs_month_day</t>
  </si>
  <si>
    <t>TUIT_OVERALL_1ST_FT_D</t>
  </si>
  <si>
    <t>g1_tuition_first_year</t>
  </si>
  <si>
    <t>TUIT_OVERALL_FT_D</t>
  </si>
  <si>
    <t>g1_tuition_undergraduates</t>
  </si>
  <si>
    <t>TUIT_AREA_1ST_FT_D</t>
  </si>
  <si>
    <t>g1_tuition_in_district_first_year</t>
  </si>
  <si>
    <t>TUIT_STATE_1ST_FT_D</t>
  </si>
  <si>
    <t>g1_tuition_in_state_out_of_district_first_year</t>
  </si>
  <si>
    <t>TUIT_NRES_1ST_FT_D</t>
  </si>
  <si>
    <t>g1_tuition_out_of_state_first_year</t>
  </si>
  <si>
    <t>TUIT_INTL_1ST_FT_D</t>
  </si>
  <si>
    <t>g1_tuition_international_non_resident_first_year</t>
  </si>
  <si>
    <t>TUIT_AREA_FT_D</t>
  </si>
  <si>
    <t>g1_tuition_in_district_undergraduates</t>
  </si>
  <si>
    <t>TUIT_STATE_FT_D</t>
  </si>
  <si>
    <t>g1_tuition_in_state_out_of_district_undergraduates</t>
  </si>
  <si>
    <t>TUIT_NRES_FT_D</t>
  </si>
  <si>
    <t>g1_tuition_out_of_state_undergraduates</t>
  </si>
  <si>
    <t>TUIT_INTL_FT_D</t>
  </si>
  <si>
    <t>g1_tuition_international_non_resident_undergraduates</t>
  </si>
  <si>
    <t>FEES_1ST_D</t>
  </si>
  <si>
    <t>g1_required_fees_first_year</t>
  </si>
  <si>
    <t>RM_BD_1ST_D</t>
  </si>
  <si>
    <t>g1_food_and_housing_on_campus_first_year</t>
  </si>
  <si>
    <t>RM_ONLY_1ST_D</t>
  </si>
  <si>
    <t>g1_housing_only_on_campus_first_year</t>
  </si>
  <si>
    <t>BD_ONLY_1ST_D</t>
  </si>
  <si>
    <t>g1_food_only_on_campus_meal_plan_first_year</t>
  </si>
  <si>
    <t>FEES_FT_D</t>
  </si>
  <si>
    <t>g1_required_fees_undergraduates</t>
  </si>
  <si>
    <t>RM_BD_D</t>
  </si>
  <si>
    <t>g1_food_and_housing_on_campus_undergraduates</t>
  </si>
  <si>
    <t>RM_ONLY_D</t>
  </si>
  <si>
    <t>g1_housing_only_on_campus_undergraduates</t>
  </si>
  <si>
    <t>BD_ONLY_D</t>
  </si>
  <si>
    <t>g1_food_only_on_campus_meal_plan_undergraduates</t>
  </si>
  <si>
    <t>COMP_FEE_D</t>
  </si>
  <si>
    <t>g1_comprehensive_tuition_food_housing_fees</t>
  </si>
  <si>
    <t>TUIT_OTH_T</t>
  </si>
  <si>
    <t>g1_tuition_other</t>
  </si>
  <si>
    <t>MIN_CRDT_FT</t>
  </si>
  <si>
    <t>g2_min_number_of_credits_per_term</t>
  </si>
  <si>
    <t>MAX_CRDT_FT</t>
  </si>
  <si>
    <t>g2_max_number_of_credits_per_term</t>
  </si>
  <si>
    <t>TUIT_VARY_YEAR_STUD</t>
  </si>
  <si>
    <t>g3_do_tuition_and_fees_vary_study</t>
  </si>
  <si>
    <t>TUIT_VARY_INST_PROG</t>
  </si>
  <si>
    <t>g4_do_tuition_and_fees_vary_prog</t>
  </si>
  <si>
    <t>TUIT_VARY_PROG_P</t>
  </si>
  <si>
    <t>g4_per_pays_more</t>
  </si>
  <si>
    <t>BOOKS_RES_D</t>
  </si>
  <si>
    <t>g5_books_and_supplies_residents</t>
  </si>
  <si>
    <t>TRANSPORT_RES_D</t>
  </si>
  <si>
    <t>g5_transportation_residents</t>
  </si>
  <si>
    <t>OTH_RES_D</t>
  </si>
  <si>
    <t>g5_other_expenses_residents</t>
  </si>
  <si>
    <t>BOOKS_COMMUTE_HOME_D</t>
  </si>
  <si>
    <t>g5_books_and_supplies_commuters_living_at_home</t>
  </si>
  <si>
    <t>BD_COMMUTE_HOME_D</t>
  </si>
  <si>
    <t>g5_food_only_not_applicable_commuters_living_at_home</t>
  </si>
  <si>
    <t>TRANSPORT_COMMUTE_HOME_D</t>
  </si>
  <si>
    <t>g5_transportation_commuters_living_at_home</t>
  </si>
  <si>
    <t>OTH_COMMUTE_HOME_D</t>
  </si>
  <si>
    <t>g5_other_expenses_commuters_living_at_home</t>
  </si>
  <si>
    <t>BOOKS_COMMUTE_NOT_HOME_D</t>
  </si>
  <si>
    <t>g5_books_and_supplies_commuters_not_living_at_home</t>
  </si>
  <si>
    <t>RM_COMMUTE_NOT_HOME_D</t>
  </si>
  <si>
    <t>g5_housing_only_not_applicable_commuters_not_living_at_home</t>
  </si>
  <si>
    <t>BD_COMMUTE_NOT_HOME_D</t>
  </si>
  <si>
    <t>g5_food_only_not_applicable_commuters_not_living_at_home</t>
  </si>
  <si>
    <t>TOT_COMMUTE_NOT_HOME_D</t>
  </si>
  <si>
    <t>g5_food_and_housing_total_not_applicable_commuters_not_living_at_home</t>
  </si>
  <si>
    <t>TRANSPORT_COMMUTE_NOT_HOME_D</t>
  </si>
  <si>
    <t>g5_transportation_commuters_not_living_at_home</t>
  </si>
  <si>
    <t>OTH_COMMUTE_NOT_HOME_D</t>
  </si>
  <si>
    <t>g5_other_expenses_commuters_not_living_at_home</t>
  </si>
  <si>
    <t>TUIT_OVERALL_PT_D</t>
  </si>
  <si>
    <t>g6_private_institutions_tuition_only</t>
  </si>
  <si>
    <t>TUIT_AREA_PT_D</t>
  </si>
  <si>
    <t>g6_in_state_out_of_district_tuition_only</t>
  </si>
  <si>
    <t>TUIT_STATE_PT_D</t>
  </si>
  <si>
    <t>g6_in_state_tuition_only</t>
  </si>
  <si>
    <t>TUIT_NRES_PT_D</t>
  </si>
  <si>
    <t>g6_out_of_state_tuition_only</t>
  </si>
  <si>
    <t>TUIT_ALIEN_PT_D</t>
  </si>
  <si>
    <t>g6_nonresidents_tuition_only</t>
  </si>
  <si>
    <t>ACAD_YR</t>
  </si>
  <si>
    <t>h1_estimated</t>
  </si>
  <si>
    <t>METH_FM</t>
  </si>
  <si>
    <t>h1_federal_methodology_fm</t>
  </si>
  <si>
    <t>METH_IM</t>
  </si>
  <si>
    <t>h1_institutional_methodology_im</t>
  </si>
  <si>
    <t>METH_FM_IM</t>
  </si>
  <si>
    <t>h1_both_fm_and_im_federal_methodology</t>
  </si>
  <si>
    <t>SCHOL_NB_FED_D</t>
  </si>
  <si>
    <t>h1_federal_need_based</t>
  </si>
  <si>
    <t>SCHOL_NB_STATE_D</t>
  </si>
  <si>
    <t>h1_state_need_based</t>
  </si>
  <si>
    <t>SCHOL_NB_INST_D</t>
  </si>
  <si>
    <t>h1_institutional_need_based</t>
  </si>
  <si>
    <t>SCHOL_NB_EXT_D</t>
  </si>
  <si>
    <t>h1_scholarships_grants_external_need_based</t>
  </si>
  <si>
    <t>SCHOL_NB_TOT_D</t>
  </si>
  <si>
    <t>h1_total_scholarships_grants_need_based</t>
  </si>
  <si>
    <t>SH_NB_STUD_LOAN_D</t>
  </si>
  <si>
    <t>h1_student_loans_need_based</t>
  </si>
  <si>
    <t>SH_NB_FWS_D</t>
  </si>
  <si>
    <t>h1_federal_work_study_need_based</t>
  </si>
  <si>
    <t>SH_NB_STATE_D</t>
  </si>
  <si>
    <t>h1_state_other_institutional_need_based</t>
  </si>
  <si>
    <t>SH_NB_TOT_D</t>
  </si>
  <si>
    <t>h1_total_self_help_need_based</t>
  </si>
  <si>
    <t>NB_PARENT_D</t>
  </si>
  <si>
    <t>h1_parent_loans_need_based</t>
  </si>
  <si>
    <t>NB_WAIVER_D</t>
  </si>
  <si>
    <t>h1_tuition_waivers_need_based</t>
  </si>
  <si>
    <t>NB_ATHL_D</t>
  </si>
  <si>
    <t>h1_athletic_awards_need_based</t>
  </si>
  <si>
    <t>SCHOL_NN_FED_D</t>
  </si>
  <si>
    <t>h1_federal_non_need_based</t>
  </si>
  <si>
    <t>SCHOL_NN_STATE_D</t>
  </si>
  <si>
    <t>h1_state_non_need_based</t>
  </si>
  <si>
    <t>SCHOL_NN_INST_D</t>
  </si>
  <si>
    <t>h1_institutional_non_need_based</t>
  </si>
  <si>
    <t>SCHOL_NN_EXT_D</t>
  </si>
  <si>
    <t>h1_scholarships_grants_external_non_need_based</t>
  </si>
  <si>
    <t>SCHOL_NN_TOT_D</t>
  </si>
  <si>
    <t>h1_total_scholarships_grants_non_need_based</t>
  </si>
  <si>
    <t>SH_NN_STUD_LOAN_D</t>
  </si>
  <si>
    <t>h1_student_loans_non_need_based</t>
  </si>
  <si>
    <t>SH_NN_STATE_D</t>
  </si>
  <si>
    <t>h1_state_other_institutional_non_need_based</t>
  </si>
  <si>
    <t>SH_NN_TOT_D</t>
  </si>
  <si>
    <t>h1_total_self_help_non_need_based</t>
  </si>
  <si>
    <t>NN_PARENT_D</t>
  </si>
  <si>
    <t>h1_parent_loans_non_need_based</t>
  </si>
  <si>
    <t>NN_WAIVER_D</t>
  </si>
  <si>
    <t>h1_tuition_waivers_non_need_based</t>
  </si>
  <si>
    <t>NN_ATHL_D</t>
  </si>
  <si>
    <t>h1_athletic_awards_non_need_based</t>
  </si>
  <si>
    <t>FRSH_FT_N</t>
  </si>
  <si>
    <t>h2_a_number_of_degseeking_undergraduate_students_cds_item_b1_if_rep_full_time_first_time_first_year</t>
  </si>
  <si>
    <t>FRSH_FT_AP_N</t>
  </si>
  <si>
    <t>h2_b_number_of_students_in_line_a_who_applied_for_need_based_financ_full_time_first_time_first_year</t>
  </si>
  <si>
    <t>FRSH_FT_ND_N</t>
  </si>
  <si>
    <t>h2_c_number_of_students_in_line_b_who_were_determined_to_have_finan_full_time_first_time_first_year</t>
  </si>
  <si>
    <t>FRESH_FT_REC_AID_N</t>
  </si>
  <si>
    <t>h2_d_number_of_students_in_line_c_who_were_awarded_any_financial_ai_full_time_first_time_first_year</t>
  </si>
  <si>
    <t>FRSH_FT_NB_GIFT_N</t>
  </si>
  <si>
    <t>h2_e_number_of_students_in_line_d_who_were_awarded_any_need_based_s_full_time_first_time_first_year</t>
  </si>
  <si>
    <t>FRSH_FT_NB_SH_N</t>
  </si>
  <si>
    <t>h2_f_number_of_students_in_line_d_who_were_awarded_any_need_based_s_full_time_first_time_first_year</t>
  </si>
  <si>
    <t>FRSH_FT_NN_GIFT_N</t>
  </si>
  <si>
    <t>h2_g_number_of_students_in_line_d_who_were_awarded_any_non_need_bas_full_time_first_time_first_year</t>
  </si>
  <si>
    <t>FRSH_FT_ND_MET_N</t>
  </si>
  <si>
    <t>h2_h_number_of_students_in_line_d_whose_need_was_fully_met_exclude__full_time_first_time_first_year</t>
  </si>
  <si>
    <t>FRSH_FT_ND_MET_P</t>
  </si>
  <si>
    <t>h2_i_on_average_the_percentage_of_need_that_was_met_of_students_who_full_time_first_time_first_year</t>
  </si>
  <si>
    <t>FRSH_FT_AVG_PKG_D</t>
  </si>
  <si>
    <t>h2_j_the_average_financial_aid_package_of_those_in_line_d_exclude_a_full_time_first_time_first_year</t>
  </si>
  <si>
    <t>FRSH_FT_AVG_NB_GIFT_D</t>
  </si>
  <si>
    <t>h2_k_average_need_based_scholarship_or_grant_award_of_those_in_line_full_time_first_time_first_year</t>
  </si>
  <si>
    <t>FRESH_FT_AVG_NB_SH_D</t>
  </si>
  <si>
    <t>h2_l_average_need_based_self_help_award_excluding_plus_loans_unsubs_full_time_first_time_first_year</t>
  </si>
  <si>
    <t>FRESH_FT_AVG_NB_LOAN_D</t>
  </si>
  <si>
    <t>h2_m_average_need_based_loan_excluding_plus_loans_unsubsidized_loan_full_time_first_time_first_year</t>
  </si>
  <si>
    <t>UG_FT_N_N</t>
  </si>
  <si>
    <t>h2_a_number_of_degseeking_undergraduate_students_cds_item_b1_if_rep_full_time_undergrad_incl_fresh</t>
  </si>
  <si>
    <t>UG_FT_AP_N</t>
  </si>
  <si>
    <t>h2_b_number_of_students_in_line_a_who_applied_for_need_based_financ_full_time_undergrad_incl_fresh</t>
  </si>
  <si>
    <t>UG_FT_ND_N</t>
  </si>
  <si>
    <t>h2_c_number_of_students_in_line_b_who_were_determined_to_have_finan_full_time_undergrad_incl_fresh</t>
  </si>
  <si>
    <t>UG_FT_REC_AID_N</t>
  </si>
  <si>
    <t>h2_d_number_of_students_in_line_c_who_were_awarded_any_financial_ai_full_time_undergrad_incl_fresh</t>
  </si>
  <si>
    <t>UG_FT_NB_GIFT_N</t>
  </si>
  <si>
    <t>h2_e_number_of_students_in_line_d_who_were_awarded_any_need_based_s_full_time_undergrad_incl_fresh</t>
  </si>
  <si>
    <t>UG_FT_NB_SH_N</t>
  </si>
  <si>
    <t>h2_f_number_of_students_in_line_d_who_were_awarded_any_need_based_s_full_time_undergrad_incl_fresh</t>
  </si>
  <si>
    <t>UG_FT_NN_GIFT_N</t>
  </si>
  <si>
    <t>h2_g_number_of_students_in_line_d_who_were_awarded_any_non_need_bas_full_time_undergrad_incl_fresh</t>
  </si>
  <si>
    <t>UG_FT_ND_MET_N</t>
  </si>
  <si>
    <t>h2_h_number_of_students_in_line_d_whose_need_was_fully_met_exclude__full_time_undergrad_incl_fresh</t>
  </si>
  <si>
    <t>UG_FT_ND_MET_P</t>
  </si>
  <si>
    <t>h2_i_on_average_the_percentage_of_need_that_was_met_of_students_who_full_time_undergrad_incl_fresh</t>
  </si>
  <si>
    <t>UG_FT_AVG_PKG_D</t>
  </si>
  <si>
    <t>h2_j_the_average_financial_aid_package_of_those_in_line_d_exclude_a_full_time_undergrad_incl_fresh</t>
  </si>
  <si>
    <t>UG_FT_AVG_NB_GIFT_D</t>
  </si>
  <si>
    <t>h2_k_average_need_based_scholarship_or_grant_award_of_those_in_line_full_time_undergrad_incl_fresh</t>
  </si>
  <si>
    <t>UG_FT_AVG_NB_SH_D</t>
  </si>
  <si>
    <t>h2_l_average_need_based_self_help_award_excluding_plus_loans_unsubs_full_time_undergrad_incl_fresh</t>
  </si>
  <si>
    <t>UG_FT_AVG_NB_LOAN_D</t>
  </si>
  <si>
    <t>h2_m_average_need_based_loan_excluding_plus_loans_unsubsidized_loan_full_time_undergrad_incl_fresh</t>
  </si>
  <si>
    <t>UG_PT_N_N</t>
  </si>
  <si>
    <t>h2_a_number_of_degseeking_undergraduate_students_cds_item_b1_if_rep_less_thanfull_timeundergrad</t>
  </si>
  <si>
    <t>UG_PT_AP_N</t>
  </si>
  <si>
    <t>h2_b_number_of_students_in_line_a_who_applied_for_need_based_financ_less_thanfull_timeundergrad</t>
  </si>
  <si>
    <t>UG_PT_ND_N</t>
  </si>
  <si>
    <t>h2_c_number_of_students_in_line_b_who_were_determined_to_have_finan_less_thanfull_timeundergrad</t>
  </si>
  <si>
    <t>UG_PT_REC_AID</t>
  </si>
  <si>
    <t>h2_d_number_of_students_in_line_c_who_were_awarded_any_financial_ai_less_thanfull_timeundergrad</t>
  </si>
  <si>
    <t>UG_PT_NB_GIFT_N</t>
  </si>
  <si>
    <t>h2_e_number_of_students_in_line_d_who_were_awarded_any_need_based_s_less_thanfull_timeundergrad</t>
  </si>
  <si>
    <t>UG_PT_NB_SH_N</t>
  </si>
  <si>
    <t>h2_f_number_of_students_in_line_d_who_were_awarded_any_need_based_s_less_thanfull_timeundergrad</t>
  </si>
  <si>
    <t>UG_PT_NN_GIFT_N</t>
  </si>
  <si>
    <t>h2_g_number_of_students_in_line_d_who_were_awarded_any_non_need_bas_less_thanfull_timeundergrad</t>
  </si>
  <si>
    <t>UG_PT_ND_MET_N</t>
  </si>
  <si>
    <t>h2_h_number_of_students_in_line_d_whose_need_was_fully_met_exclude__less_thanfull_timeundergrad</t>
  </si>
  <si>
    <t>UG_PT_ND_MET_P</t>
  </si>
  <si>
    <t>h2_i_on_average_the_percentage_of_need_that_was_met_of_students_who_less_thanfull_timeundergrad</t>
  </si>
  <si>
    <t>UG_PT_AVG_PKG_D</t>
  </si>
  <si>
    <t>h2_j_the_average_financial_aid_package_of_those_in_line_d_exclude_a_less_thanfull_timeundergrad</t>
  </si>
  <si>
    <t>UG_PT_AVG_NB_GIFT_D</t>
  </si>
  <si>
    <t>h2_k_average_need_based_scholarship_or_grant_award_of_those_in_line_less_thanfull_timeundergrad</t>
  </si>
  <si>
    <t>UG_PT_AVG_NB_SH_D</t>
  </si>
  <si>
    <t>h2_l_average_need_based_self_help_award_excluding_plus_loans_unsubs_less_thanfull_timeundergrad</t>
  </si>
  <si>
    <t>UG_PT_AVG_NB_LOAN_D</t>
  </si>
  <si>
    <t>h2_m_average_need_based_loan_excluding_plus_loans_unsubsidized_loan_less_thanfull_timeundergrad</t>
  </si>
  <si>
    <t>FRESH_FT_NN_NONEED_N</t>
  </si>
  <si>
    <t>h2a_n_number_of_students_in_line_a_who_had_no_financial_need_and_who_full_time_first_time_first_year</t>
  </si>
  <si>
    <t>FRESH_FT_NN_NONEED_D</t>
  </si>
  <si>
    <t>h2a_o_average_dollar_amount_of_institutional_non_need_based_scholars_full_time_first_time_first_year</t>
  </si>
  <si>
    <t>FRESH_FT_NN_ATHL_N</t>
  </si>
  <si>
    <t>h2a_p_number_of_students_in_line_a_who_were_awarded_an_institutional_full_time_first_time_first_year</t>
  </si>
  <si>
    <t>FRESH_FT_NN_ATHL_D</t>
  </si>
  <si>
    <t>h2a_q_average_dollar_amount_of_institutional_non_need_based_athletic_full_time_first_time_first_year</t>
  </si>
  <si>
    <t>UG_FT_NN_NONEED_N</t>
  </si>
  <si>
    <t>h2a_n_number_of_students_in_line_a_who_had_no_financial_need_and_who_full_time_undergrad_incl_fresh</t>
  </si>
  <si>
    <t>UG_FT_NN_NONEED_D</t>
  </si>
  <si>
    <t>h2a_o_average_dollar_amount_of_institutional_non_need_based_scholars_full_time_undergrad_incl_fresh</t>
  </si>
  <si>
    <t>UG_FT_NN_ATHL_N</t>
  </si>
  <si>
    <t>h2a_p_number_of_students_in_line_a_who_were_awarded_an_institutional_full_time_undergrad_incl_fresh</t>
  </si>
  <si>
    <t>UG_FT_NN_ATHL_D</t>
  </si>
  <si>
    <t>h2a_q_average_dollar_amount_of_institutional_non_need_based_athletic_full_time_undergrad_incl_fresh</t>
  </si>
  <si>
    <t>UG_PT_NN_NONEED_N</t>
  </si>
  <si>
    <t>h2a_n_number_of_students_in_line_a_who_had_no_financial_need_and_who_less_thanfull_timeundergrad</t>
  </si>
  <si>
    <t>UG_PT_NN_NONEED_D</t>
  </si>
  <si>
    <t>h2a_o_average_dollar_amount_of_institutional_non_need_based_scholars_less_thanfull_timeundergrad</t>
  </si>
  <si>
    <t>UG_PT_NN_ATHL_N</t>
  </si>
  <si>
    <t>h2a_p_number_of_students_in_line_a_who_were_awarded_an_institutional_less_thanfull_timeundergrad</t>
  </si>
  <si>
    <t>UG_PT_NN_ATHL_D</t>
  </si>
  <si>
    <t>h2a_q_average_dollar_amount_of_institutional_non_need_based_athletic_less_thanfull_timeundergrad</t>
  </si>
  <si>
    <t>UG_CLASS_N</t>
  </si>
  <si>
    <t>h4._num_ft_students_received_bachelors</t>
  </si>
  <si>
    <t>UG_CLASS_LOAN_N</t>
  </si>
  <si>
    <t>h5_a_any_loan_program_federal_perkins_federal_stafford_subsidized_a_number_in_the_class_defined_in_h4_above_who_borrowed_from_the_ty</t>
  </si>
  <si>
    <t>UG_CLASS_LOAN_FED_N</t>
  </si>
  <si>
    <t>h5_b_federal_loan_programs_federal_perkins_federal_stafford_subsidi_number_in_the_class_defined_in_h4_above_who_borrowed_from_the_ty</t>
  </si>
  <si>
    <t>UG_CLASS_LOAN_INST_N</t>
  </si>
  <si>
    <t>h5_c_institutional_loan_programs_number_in_the_class_defined_in_h4_above_who_borrowed_from_the_ty</t>
  </si>
  <si>
    <t>UG_CLASS_LOAN_STATE_N</t>
  </si>
  <si>
    <t>h5_d_state_loan_programs_number_in_the_class_defined_in_h4_above_who_borrowed_from_the_ty</t>
  </si>
  <si>
    <t>UG_CLASS_LOAN_PRIVATE_N</t>
  </si>
  <si>
    <t>h5_e_private_student_loans_made_by_a_bank_or_lender_number_in_the_class_defined_in_h4_above_who_borrowed_from_the_ty</t>
  </si>
  <si>
    <t>UG_CLASS_LOAN_P</t>
  </si>
  <si>
    <t>h5_a_any_loan_program_federal_perkins_federal_stafford_subsidized_a_percent_of_the_class_defined_above_who_borrowed_from_the_types_o</t>
  </si>
  <si>
    <t>UG_CLASS_LOAN_FED_P</t>
  </si>
  <si>
    <t>h5_b_federal_loan_programs_federal_perkins_federal_stafford_subsidi_percent_of_the_class_defined_above_who_borrowed_from_the_types_o</t>
  </si>
  <si>
    <t>UG_CLASS_LOAN_INST_P</t>
  </si>
  <si>
    <t>h5_c_institutional_loan_programs_percent_of_the_class_defined_above_who_borrowed_from_the_types_o</t>
  </si>
  <si>
    <t>UG_CLASS_LOAN_STATE_P</t>
  </si>
  <si>
    <t>h5_d_state_loan_programs_percent_of_the_class_defined_above_who_borrowed_from_the_types_o</t>
  </si>
  <si>
    <t>UG_CLASS_LOAN_PRIVATE_P</t>
  </si>
  <si>
    <t>h5_e_private_student_loans_made_by_a_bank_or_lender_percent_of_the_class_defined_above_who_borrowed_from_the_types_o</t>
  </si>
  <si>
    <t>UG_CLASS_AVG_DEBT_D</t>
  </si>
  <si>
    <t>h5_a_any_loan_program_federal_perkins_federal_stafford_subsidized_a_average_per_undergraduate_borrower_cumulative_principal_borrowed</t>
  </si>
  <si>
    <t>UG_CLASS_AVG_DEBT_FED_D</t>
  </si>
  <si>
    <t>h5_b_federal_loan_programs_federal_perkins_federal_stafford_subsidi_average_per_undergraduate_borrower_cumulative_principal_borrowed</t>
  </si>
  <si>
    <t>UG_CLASS_AVG_DEBT_INST_D</t>
  </si>
  <si>
    <t>h5_c_institutional_loan_programs_average_per_undergraduate_borrower_cumulative_principal_borrowed</t>
  </si>
  <si>
    <t>UG_CLASS_AVG_DEBT_STATE_D</t>
  </si>
  <si>
    <t>h5_d_state_loan_programs_average_per_undergraduate_borrower_cumulative_principal_borrowed</t>
  </si>
  <si>
    <t>UG_CLASS_AVG_DEBT_PRIVATE_D</t>
  </si>
  <si>
    <t>h5_e_private_student_loans_made_by_a_bank_or_lender_average_per_undergraduate_borrower_cumulative_principal_borrowed</t>
  </si>
  <si>
    <t>INTL_NB</t>
  </si>
  <si>
    <t>h6_Inst_needbased_scholarship_grant_available_nonresidents</t>
  </si>
  <si>
    <t>INTL_NN</t>
  </si>
  <si>
    <t>h6_institutional_non_need_based_scholarship_grant_available_nonresidents</t>
  </si>
  <si>
    <t>INTL_NO</t>
  </si>
  <si>
    <t>h6_institutional_scholarship_grant_not_available_nonresidents</t>
  </si>
  <si>
    <t>INTL_RECD_N</t>
  </si>
  <si>
    <t>h6_num_nonresidents_awarded_any_aid</t>
  </si>
  <si>
    <t>INTL_AVG_D</t>
  </si>
  <si>
    <t>h6_avg_amt_awd_nonresidents</t>
  </si>
  <si>
    <t>INTL_TOT_D</t>
  </si>
  <si>
    <t xml:space="preserve">h6_tot_amt_awd_nonresidents  </t>
  </si>
  <si>
    <t>FORM_INTL_INST</t>
  </si>
  <si>
    <t>h7_institution_own_financial_aid_form</t>
  </si>
  <si>
    <t>FORM_INTL_CSS</t>
  </si>
  <si>
    <t>h7_css_profile</t>
  </si>
  <si>
    <t>FORM_INTL_OTH</t>
  </si>
  <si>
    <t>h7_other</t>
  </si>
  <si>
    <t>FORM_INTL_OTH_T</t>
  </si>
  <si>
    <t>h7_other_text</t>
  </si>
  <si>
    <t>FORM_DOM_FAFSA</t>
  </si>
  <si>
    <t>h8_fafsa</t>
  </si>
  <si>
    <t>FORM_DOM_INST</t>
  </si>
  <si>
    <t>h8_institutions_own_financial_aid_form</t>
  </si>
  <si>
    <t>FORM_DOM_CSS</t>
  </si>
  <si>
    <t>h8_css_profile</t>
  </si>
  <si>
    <t>FORM_DOM_STATE</t>
  </si>
  <si>
    <t>h8_state_aid_form</t>
  </si>
  <si>
    <t>FORM_DOM_NON_CUSTODIAL</t>
  </si>
  <si>
    <t>h8_noncustodial_profile</t>
  </si>
  <si>
    <t>FORM_DOM_BUS</t>
  </si>
  <si>
    <t>h8_business_farm_supplement</t>
  </si>
  <si>
    <t>FORM_DOM_OTH</t>
  </si>
  <si>
    <t>h8_other</t>
  </si>
  <si>
    <t>FORM_DOM_OTH_T</t>
  </si>
  <si>
    <t>h8_other_texr</t>
  </si>
  <si>
    <t>AP_DL_PRIORITY</t>
  </si>
  <si>
    <t>h9_priority_date</t>
  </si>
  <si>
    <t>AP_DL_PRIORITY_MON</t>
  </si>
  <si>
    <t>h9_priority_month</t>
  </si>
  <si>
    <t>AP_DL_PRIORITY_DAY</t>
  </si>
  <si>
    <t>h9_priority_day</t>
  </si>
  <si>
    <t>AP_DL</t>
  </si>
  <si>
    <t>h9_filing_deadline</t>
  </si>
  <si>
    <t>AP_DL_MON</t>
  </si>
  <si>
    <t>h9_deadline_month</t>
  </si>
  <si>
    <t>AP_DL_DAY</t>
  </si>
  <si>
    <t>h9_deadline_day</t>
  </si>
  <si>
    <t>AP_DL_NO</t>
  </si>
  <si>
    <t>h9_rolling_basis</t>
  </si>
  <si>
    <t>AP_NOTIF_DL</t>
  </si>
  <si>
    <t>h10_notfied_on_about_fy</t>
  </si>
  <si>
    <t>AP_NOTF_DL_MON</t>
  </si>
  <si>
    <t>h10_notfied_on_about_fy_month</t>
  </si>
  <si>
    <t>AP_NOTF_DL_DAY</t>
  </si>
  <si>
    <t>h10_notfied_on_about_fy_day</t>
  </si>
  <si>
    <t>AP_NOTF_ROLL</t>
  </si>
  <si>
    <t>h10_notfied_rolling_fy</t>
  </si>
  <si>
    <t>AP_NOTF_ROLL_MON</t>
  </si>
  <si>
    <t>h10_notfied_rolling_fy_month</t>
  </si>
  <si>
    <t>AP_NOTF_ROLL_DAY</t>
  </si>
  <si>
    <t>h10_notfied_rolling_fy_day</t>
  </si>
  <si>
    <t>AP_REPLY_DL_MON_FA</t>
  </si>
  <si>
    <t>h11_reply_ by_month</t>
  </si>
  <si>
    <t>AP_REPLY_DL_DAY_FA</t>
  </si>
  <si>
    <t>h11_reply_ by_day</t>
  </si>
  <si>
    <t>AP_REPLY_DL_WEEK</t>
  </si>
  <si>
    <t>h11_reply_ by_weeks</t>
  </si>
  <si>
    <t>LOAN_DIRECT_STAFFORD_SUB</t>
  </si>
  <si>
    <t>h12_federal_direct_subsidized_stafford_loans</t>
  </si>
  <si>
    <t>LOAN_DIRECT_STAFFORD_UNSUB</t>
  </si>
  <si>
    <t>h12_federal_direct_unsubsidized_stafford_loans</t>
  </si>
  <si>
    <t>LOAN_DIRECT_PLUS</t>
  </si>
  <si>
    <t>h12_federal_direct_plus_loans</t>
  </si>
  <si>
    <t>LOAN_NURSING</t>
  </si>
  <si>
    <t>h12_federal_nursing_loans</t>
  </si>
  <si>
    <t>LOAN_STATE</t>
  </si>
  <si>
    <t>h12_state_loans</t>
  </si>
  <si>
    <t>LOAN_INST</t>
  </si>
  <si>
    <t>h12_college_university_loans_from_institutional_funds</t>
  </si>
  <si>
    <t>LOAN_OTH</t>
  </si>
  <si>
    <t>h12_other_specify</t>
  </si>
  <si>
    <t>LOAN_OTH_T</t>
  </si>
  <si>
    <t>h12_other_specify_text</t>
  </si>
  <si>
    <t>SCHOL_NB_PELL</t>
  </si>
  <si>
    <t>h13_federal_pell</t>
  </si>
  <si>
    <t>SCHOL_NB_SEOG</t>
  </si>
  <si>
    <t>h13_federal_seog</t>
  </si>
  <si>
    <t>SCHOL_NB_STATE</t>
  </si>
  <si>
    <t>h13_state_scholarships_grants</t>
  </si>
  <si>
    <t>SCHOL_NB_PRIVATE</t>
  </si>
  <si>
    <t>h13_private_scholarships</t>
  </si>
  <si>
    <t>SCHOL_NB_INST</t>
  </si>
  <si>
    <t>h13_college_university_scholarship_or_grant_aid_from_institutional_funds</t>
  </si>
  <si>
    <t>SCHOL_NB_UNCF</t>
  </si>
  <si>
    <t>h13_united_negro_college_fund</t>
  </si>
  <si>
    <t>SCHOL_NB_NURSING</t>
  </si>
  <si>
    <t>h13_federal_nursing_scholarship</t>
  </si>
  <si>
    <t>SCHOL_NB_OTH</t>
  </si>
  <si>
    <t>h13_other_specify</t>
  </si>
  <si>
    <t>SCHOL_NB_OTH_T</t>
  </si>
  <si>
    <t>h13_other_specify_text</t>
  </si>
  <si>
    <t>ACADS_NN</t>
  </si>
  <si>
    <t>h14_academics_nonneed_based</t>
  </si>
  <si>
    <t>ALUMAFF_NN</t>
  </si>
  <si>
    <t>h14_alumni_affiliation:_non_need_based</t>
  </si>
  <si>
    <t>ART_NN</t>
  </si>
  <si>
    <t>h14_art_non_need_based</t>
  </si>
  <si>
    <t>ATHL_NN</t>
  </si>
  <si>
    <t>h14_athletics:_non_need_based</t>
  </si>
  <si>
    <t>JOB_NN</t>
  </si>
  <si>
    <t>h14_job_skills_non_need_based</t>
  </si>
  <si>
    <t>ROTC_NN</t>
  </si>
  <si>
    <t>h14_rotc_non_need_based</t>
  </si>
  <si>
    <t>LEAD_NN</t>
  </si>
  <si>
    <t>h14_leadership_non_need_based</t>
  </si>
  <si>
    <t>MUSIC_NN</t>
  </si>
  <si>
    <t>h14_music_drama_non_need_based</t>
  </si>
  <si>
    <t>RELG_NN</t>
  </si>
  <si>
    <t>h14_religious_affiliation:_non_need_based</t>
  </si>
  <si>
    <t>STATE_NN</t>
  </si>
  <si>
    <t>h14_state_district_residency_non_need_based</t>
  </si>
  <si>
    <t>ACADS_NB</t>
  </si>
  <si>
    <t>h14_academics_need_based</t>
  </si>
  <si>
    <t>ALUMAFF_NB</t>
  </si>
  <si>
    <t>h14_alumni_affiliation_need_based</t>
  </si>
  <si>
    <t>ART_NB</t>
  </si>
  <si>
    <t>h14_art_need_based</t>
  </si>
  <si>
    <t>ATHL_NB</t>
  </si>
  <si>
    <t>h14_athletics_need,based</t>
  </si>
  <si>
    <t>JOB_NB</t>
  </si>
  <si>
    <t>h14_job_skills_need_based</t>
  </si>
  <si>
    <t>LEAD_NB</t>
  </si>
  <si>
    <t>h14_leadership_need_based</t>
  </si>
  <si>
    <t>MUSIC_NB</t>
  </si>
  <si>
    <t>h14_music_drama:_need_based</t>
  </si>
  <si>
    <t>RELG_NB</t>
  </si>
  <si>
    <t>h14_religious_affiliation_need_based</t>
  </si>
  <si>
    <t>STATE_NB</t>
  </si>
  <si>
    <t>h14_state_district_residency_need_based</t>
  </si>
  <si>
    <t>FA_PROGS_T</t>
  </si>
  <si>
    <t>h15_recent_affordability_policy</t>
  </si>
  <si>
    <t>FT_N</t>
  </si>
  <si>
    <t>i1_a_total_number_of_instructional_faculty_full_time</t>
  </si>
  <si>
    <t>MIN_FT_N</t>
  </si>
  <si>
    <t>i1_b_total_number_who_are_members_of_minority_groups_full_time</t>
  </si>
  <si>
    <t>FT_WMN_N</t>
  </si>
  <si>
    <t>i1_c_total_number_who_are_females_full_time</t>
  </si>
  <si>
    <t>FT_MEN_N</t>
  </si>
  <si>
    <t>i1_d_total_number_who_are_males_full_time</t>
  </si>
  <si>
    <t>NRES_FT_N</t>
  </si>
  <si>
    <t>i1_e_total_number_who_are_nonresidents_international_full_time</t>
  </si>
  <si>
    <t>FT_DEG_TERM_N</t>
  </si>
  <si>
    <t>i1_f_total_number_with_doctorate_or_other_terminal_degree_full_time</t>
  </si>
  <si>
    <t>MASTER_FT_N</t>
  </si>
  <si>
    <t>i1_g_total_number_whose_highest_degree_is_a_master_s_but_not_a_term_full_time</t>
  </si>
  <si>
    <t>BACH_FT_N</t>
  </si>
  <si>
    <t>i1_h_total_number_whose_highest_degree_is_a_bachelor_s_full_time</t>
  </si>
  <si>
    <t>UNKNOWN_FT_N</t>
  </si>
  <si>
    <t>i1_i_total_number_whose_highest_degree_is_unknown_or_other_note_ite_full_time</t>
  </si>
  <si>
    <t>GRAD_FT_N</t>
  </si>
  <si>
    <t>i1_j_total_number_in_stand_alone_graduate_professional_programs_in__full_time</t>
  </si>
  <si>
    <t>PT_N</t>
  </si>
  <si>
    <t>i1_a_total_number_of_instructional_faculty_part_time</t>
  </si>
  <si>
    <t>MIN_PT_N</t>
  </si>
  <si>
    <t>i1_b_total_number_who_are_members_of_minority_groups_part_time</t>
  </si>
  <si>
    <t>PT_WMN_N</t>
  </si>
  <si>
    <t>i1_c_total_number_who_are_females_part_time</t>
  </si>
  <si>
    <t>PT_MEN_N</t>
  </si>
  <si>
    <t>i1_d_total_number_who_are_males_part_time</t>
  </si>
  <si>
    <t>NRES_PT_N</t>
  </si>
  <si>
    <t>i1_e_total_number_who_are_nonresidents_international_part_time</t>
  </si>
  <si>
    <t>PT_DEG_TERM_N</t>
  </si>
  <si>
    <t>i1_f_total_number_with_doctorate_or_other_terminal_degree_part_time</t>
  </si>
  <si>
    <t>MASTER_PT_N</t>
  </si>
  <si>
    <t>i1_g_total_number_whose_highest_degree_is_a_master_s_but_not_a_term_part_time</t>
  </si>
  <si>
    <t>BACH_PT_N</t>
  </si>
  <si>
    <t>i1_h_total_number_whose_highest_degree_is_a_bachelor_s_part_time</t>
  </si>
  <si>
    <t>UNKNOWN_PT_N</t>
  </si>
  <si>
    <t>i1_i_total_number_whose_highest_degree_is_unknown_or_other_note_ite_part_time</t>
  </si>
  <si>
    <t>GRAD_PT_N</t>
  </si>
  <si>
    <t>i1_j_total_number_in_stand_alone_graduate_professional_programs_in__part_time</t>
  </si>
  <si>
    <t>TOT_N</t>
  </si>
  <si>
    <t>i1_a_total_number_of_instructional_faculty_total</t>
  </si>
  <si>
    <t>MIN_TOT_N</t>
  </si>
  <si>
    <t>i1_b_total_number_who_are_members_of_minority_groups_total</t>
  </si>
  <si>
    <t>TOT_WMN_N</t>
  </si>
  <si>
    <t>i1_c_total_number_who_are_females_total</t>
  </si>
  <si>
    <t>TOT_MEN_N</t>
  </si>
  <si>
    <t>i1_d_total_number_who_are_males_total</t>
  </si>
  <si>
    <t>NRES_TOT_N</t>
  </si>
  <si>
    <t>i1_e_total_number_who_are_nonresidents_international_total</t>
  </si>
  <si>
    <t>TOT_DEG_TERM_N</t>
  </si>
  <si>
    <t>i1_f_total_number_with_doctorate_or_other_terminal_degree_total</t>
  </si>
  <si>
    <t>MASTER_TOT_N</t>
  </si>
  <si>
    <t>i1_g_total_number_whose_highest_degree_is_a_master_s_but_not_a_term_total</t>
  </si>
  <si>
    <t>BACH_TOT_N</t>
  </si>
  <si>
    <t>i1_h_total_number_whose_highest_degree_is_a_bachelor_s_total</t>
  </si>
  <si>
    <t>UNKNOWN_TOT_N</t>
  </si>
  <si>
    <t>i1_i_total_number_whose_highest_degree_is_unknown_or_other_note_ite_total</t>
  </si>
  <si>
    <t>GRAD_TOT_N</t>
  </si>
  <si>
    <t>i1_j_total_number_in_stand_alone_graduate_professional_programs_in__total</t>
  </si>
  <si>
    <t>UG_RATIO</t>
  </si>
  <si>
    <t>i2__student_faculty_ratio</t>
  </si>
  <si>
    <t>UG_RATIO_STUD_N</t>
  </si>
  <si>
    <t>i2_based_on_total_students</t>
  </si>
  <si>
    <t>UG_RATIO_FAC_N</t>
  </si>
  <si>
    <t>i2_based_on_total_faculty</t>
  </si>
  <si>
    <t>CLASS_SEC_1</t>
  </si>
  <si>
    <t>i3_class_sections_2_9</t>
  </si>
  <si>
    <t>CLASS_SEC_2</t>
  </si>
  <si>
    <t>i3_class_sections_10_19</t>
  </si>
  <si>
    <t>CLASS_SEC_3</t>
  </si>
  <si>
    <t>i3_class_sections_20_29</t>
  </si>
  <si>
    <t>CLASS_SEC_4</t>
  </si>
  <si>
    <t>i3_class_sections_30_39</t>
  </si>
  <si>
    <t>CLASS_SEC_5</t>
  </si>
  <si>
    <t>i3_class_sections_40_49</t>
  </si>
  <si>
    <t>CLASS_SEC_6</t>
  </si>
  <si>
    <t>i3_class_sections_50_99</t>
  </si>
  <si>
    <t>CLASS_SEC_7</t>
  </si>
  <si>
    <t>i3_class_sections_100</t>
  </si>
  <si>
    <t>CLASS_SEC_TOT</t>
  </si>
  <si>
    <t>i3_class_sections_total</t>
  </si>
  <si>
    <t>CLASS_SUBSEC_1</t>
  </si>
  <si>
    <t>i3_class_sub_sections_2_9</t>
  </si>
  <si>
    <t>CLASS_SUBSEC_2</t>
  </si>
  <si>
    <t>i3_class_sub_sections_10_19</t>
  </si>
  <si>
    <t>CLASS_SUBSEC_3</t>
  </si>
  <si>
    <t>i3_class_sub_sections_20_29</t>
  </si>
  <si>
    <t>CLASS_SUBSEC_4</t>
  </si>
  <si>
    <t>i3_class_sub_sections_30_39</t>
  </si>
  <si>
    <t>CLASS_SUBSEC_5</t>
  </si>
  <si>
    <t>i3_class_sub_sections_40_49</t>
  </si>
  <si>
    <t>CLASS_SUBSEC_6</t>
  </si>
  <si>
    <t>i3_class_sub_sections_50_99</t>
  </si>
  <si>
    <t>CLASS_SUBSEC_7</t>
  </si>
  <si>
    <t>i3_class_sub_sections_100</t>
  </si>
  <si>
    <t>CLASS_SUBSEC_TOT</t>
  </si>
  <si>
    <t>i3_class_sub_sections_total</t>
  </si>
  <si>
    <t>CERTIF_P_AGR</t>
  </si>
  <si>
    <t>j1_agriculture_diploma_certificates</t>
  </si>
  <si>
    <t>CERTIF_P_NATRC</t>
  </si>
  <si>
    <t>j1_natural_resources_and_conservation_diploma_certificates</t>
  </si>
  <si>
    <t>CERTIF_P_ARCH</t>
  </si>
  <si>
    <t>j1_architecture_diploma_certificates</t>
  </si>
  <si>
    <t>CERTIF_P_AEGS</t>
  </si>
  <si>
    <t>j1_area_ethnic_and_gender_studies_diploma_certificates</t>
  </si>
  <si>
    <t>CERTIF_P_COMM</t>
  </si>
  <si>
    <t>j1_communication_journalism_diploma_certificates</t>
  </si>
  <si>
    <t>CERTIF_P_COMTECH</t>
  </si>
  <si>
    <t>j1_communication_technologies_diploma_certificates</t>
  </si>
  <si>
    <t>CERTIF_P_CIS</t>
  </si>
  <si>
    <t>j1_computer_and_information_sciences_diploma_certificates</t>
  </si>
  <si>
    <t>CERTIF_P_PCS</t>
  </si>
  <si>
    <t>j1_personal_and_culinary_services_diploma_certificates</t>
  </si>
  <si>
    <t>CERTIF_P_EDUC</t>
  </si>
  <si>
    <t>j1_education_diploma_certificates</t>
  </si>
  <si>
    <t>CERTIF_P_ENGR</t>
  </si>
  <si>
    <t>j1_engineering_diploma_certificates</t>
  </si>
  <si>
    <t>CERTIF_P_ENGTCH</t>
  </si>
  <si>
    <t>j1_engineering_technologies_diploma_certificates</t>
  </si>
  <si>
    <t>CERTIF_P_FLTL</t>
  </si>
  <si>
    <t>j1_foreign_languages_literatures_and_linguistics_diploma_certificates</t>
  </si>
  <si>
    <t>CERTIF_P_FAMCS</t>
  </si>
  <si>
    <t>j1_family_and_consumer_sciences_diploma_certificates</t>
  </si>
  <si>
    <t>CERTIF_P_LLS</t>
  </si>
  <si>
    <t>j1_law_legal_studies_diploma_certificates</t>
  </si>
  <si>
    <t>CERTIF_P_ENG</t>
  </si>
  <si>
    <t>j1_english_diploma_certificates</t>
  </si>
  <si>
    <t>CERTIF_P_LAGS</t>
  </si>
  <si>
    <t>j1_liberal_arts_general_studies_diploma_certificates</t>
  </si>
  <si>
    <t>CERTIF_P_LIBSCI</t>
  </si>
  <si>
    <t>j1_library_science_diploma_certificates</t>
  </si>
  <si>
    <t>CERTIF_P_BIOSCI</t>
  </si>
  <si>
    <t>j1_biological_life_sciences_diploma_certificates</t>
  </si>
  <si>
    <t>CERTIF_P_MSTAT</t>
  </si>
  <si>
    <t>j1_mathematics_and_statistics_diploma_certificates</t>
  </si>
  <si>
    <t>CERTIF_P_MSMT</t>
  </si>
  <si>
    <t>j1_military_science_and_military_technologies_diploma_certificates</t>
  </si>
  <si>
    <t>CERTIF_P_INTDS</t>
  </si>
  <si>
    <t>j1_interdisciplinary_studies_diploma_certificates</t>
  </si>
  <si>
    <t>CERTIF_P_PARKS</t>
  </si>
  <si>
    <t>j1_parks_and_recreation_diploma_certificates</t>
  </si>
  <si>
    <t>CERTIF_P_PHILO</t>
  </si>
  <si>
    <t>j1_philosophy_and_religious_studies_diploma_certificates</t>
  </si>
  <si>
    <t>CERTIF_P_THEO</t>
  </si>
  <si>
    <t>j1_theology_and_religious_vocations_diploma_certificates</t>
  </si>
  <si>
    <t>CERTIF_P_PSY</t>
  </si>
  <si>
    <t>j1_physical_sciences_diploma_certificates</t>
  </si>
  <si>
    <t>CERTIF_P_SCTECH</t>
  </si>
  <si>
    <t>j1_science_technologies_diploma_certificates</t>
  </si>
  <si>
    <t>CERTIF_P_PSYCH</t>
  </si>
  <si>
    <t>j1_psychology_diploma_certificates</t>
  </si>
  <si>
    <t>CERTIF_P_HOME</t>
  </si>
  <si>
    <t>j1_homeland_security_law_enforcement_firefighting_and_protective_se_diploma_certificates</t>
  </si>
  <si>
    <t>CERTIF_P_ADMIN</t>
  </si>
  <si>
    <t>j1_public_administration_and_social_services_diploma_certificates</t>
  </si>
  <si>
    <t>CERTIF_P_SOCSCI</t>
  </si>
  <si>
    <t>j1_social_sciences_diploma_certificates</t>
  </si>
  <si>
    <t>CERTIF_P_CONST</t>
  </si>
  <si>
    <t>j1_construction_trades_diploma_certificates</t>
  </si>
  <si>
    <t>CERTIF_P_MECH</t>
  </si>
  <si>
    <t>j1_mechanic_and_repair_technologies_diploma_certificates</t>
  </si>
  <si>
    <t>CERTIF_P_PROD</t>
  </si>
  <si>
    <t>j1_precision_production_diploma_certificates</t>
  </si>
  <si>
    <t>CERTIF_P_TRAN</t>
  </si>
  <si>
    <t>j1_transportation_and_materials_moving_diploma_certificates</t>
  </si>
  <si>
    <t>CERTIF_P_VIS</t>
  </si>
  <si>
    <t>j1_visual_and_performing_arts_diploma_certificates</t>
  </si>
  <si>
    <t>CERTIF_P_HEALTH</t>
  </si>
  <si>
    <t>j1_health_professions_and_related_programs_diploma_certificates</t>
  </si>
  <si>
    <t>CERTIF_P_MKTG</t>
  </si>
  <si>
    <t>j1_business_marketing_diploma_certificates</t>
  </si>
  <si>
    <t>CERTIF_P_HIST</t>
  </si>
  <si>
    <t>j1_history_diploma_certificates</t>
  </si>
  <si>
    <t>CERTIF_P_OTH</t>
  </si>
  <si>
    <t>j1_other_diploma_certificates</t>
  </si>
  <si>
    <t>CERTIF_P_TOT_P</t>
  </si>
  <si>
    <t>ASSOC_AGR</t>
  </si>
  <si>
    <t>j1_agriculture_associate</t>
  </si>
  <si>
    <t>ASSOC_NATRC</t>
  </si>
  <si>
    <t>j1_natural_resources_and_conservation_associate</t>
  </si>
  <si>
    <t>ASSOC_ARCH</t>
  </si>
  <si>
    <t>j1_architecture_associate</t>
  </si>
  <si>
    <t>ASSOC_AEGS</t>
  </si>
  <si>
    <t>j1_area_ethnic_and_gender_studies_associate</t>
  </si>
  <si>
    <t>ASSOC_COMM</t>
  </si>
  <si>
    <t>j1_communication_journalism_associate</t>
  </si>
  <si>
    <t>ASSOC_COMTECH</t>
  </si>
  <si>
    <t>j1_communication_technologies_associate</t>
  </si>
  <si>
    <t>ASSOC_CIS</t>
  </si>
  <si>
    <t>j1_computer_and_information_sciences_associate</t>
  </si>
  <si>
    <t>ASSOC_PCS</t>
  </si>
  <si>
    <t>j1_personal_and_culinary_services_associate</t>
  </si>
  <si>
    <t>ASSOC_EDUC</t>
  </si>
  <si>
    <t>j1_education_associate</t>
  </si>
  <si>
    <t>ASSOC_ENGR</t>
  </si>
  <si>
    <t>j1_engineering_associate</t>
  </si>
  <si>
    <t>ASSOC_ENGTCH</t>
  </si>
  <si>
    <t>j1_engineering_technologies_associate</t>
  </si>
  <si>
    <t>ASSOC_FLTL</t>
  </si>
  <si>
    <t>j1_foreign_languages_literatures_and_linguistics_associate</t>
  </si>
  <si>
    <t>ASSOC_FAMCS</t>
  </si>
  <si>
    <t>j1_family_and_consumer_sciences_associate</t>
  </si>
  <si>
    <t>ASSOC_LLS</t>
  </si>
  <si>
    <t>j1_law_legal_studies_associate</t>
  </si>
  <si>
    <t>ASSOC_ENG</t>
  </si>
  <si>
    <t>j1_english_associate</t>
  </si>
  <si>
    <t>ASSOC_LAGS</t>
  </si>
  <si>
    <t>j1_liberal_arts_general_studies_associate</t>
  </si>
  <si>
    <t>ASSOC_LIBSCI</t>
  </si>
  <si>
    <t>j1_library_science_associate</t>
  </si>
  <si>
    <t>ASSOC_BIOSCI</t>
  </si>
  <si>
    <t>j1_biological_life_sciences_associate</t>
  </si>
  <si>
    <t>ASSOC_MSTAT</t>
  </si>
  <si>
    <t>j1_mathematics_and_statistics_associate</t>
  </si>
  <si>
    <t>ASSOC_MSMT</t>
  </si>
  <si>
    <t>j1_military_science_and_military_technologies_associate</t>
  </si>
  <si>
    <t>ASSOC_INTDS</t>
  </si>
  <si>
    <t>j1_interdisciplinary_studies_associate</t>
  </si>
  <si>
    <t>ASSOC_PARKS</t>
  </si>
  <si>
    <t>j1_parks_and_recreation_associate</t>
  </si>
  <si>
    <t>ASSOC_PHILO</t>
  </si>
  <si>
    <t>j1_philosophy_and_religious_studies_associate</t>
  </si>
  <si>
    <t>ASSOC_THEO</t>
  </si>
  <si>
    <t>j1_theology_and_religious_vocations_associate</t>
  </si>
  <si>
    <t>ASSOC_PSY</t>
  </si>
  <si>
    <t>j1_physical_sciences_associate</t>
  </si>
  <si>
    <t>ASSOC_SCTECH</t>
  </si>
  <si>
    <t>j1_science_technologies_associate</t>
  </si>
  <si>
    <t>ASSOC_PSYCH</t>
  </si>
  <si>
    <t>j1_psychology_associate</t>
  </si>
  <si>
    <t>ASSOC_HOME</t>
  </si>
  <si>
    <t>j1_homeland_security_law_enforcement_firefighting_and_protective_se_associate</t>
  </si>
  <si>
    <t>ASSOC_ADMIN</t>
  </si>
  <si>
    <t>j1_public_administration_and_social_services_associate</t>
  </si>
  <si>
    <t>ASSOC_SOCSCI</t>
  </si>
  <si>
    <t>j1_social_sciences_associate</t>
  </si>
  <si>
    <t>ASSOC_CONST</t>
  </si>
  <si>
    <t>j1_construction_trades_associate</t>
  </si>
  <si>
    <t>ASSOC_MECH</t>
  </si>
  <si>
    <t>j1_mechanic_and_repair_technologies_associate</t>
  </si>
  <si>
    <t>ASSOC_PROD</t>
  </si>
  <si>
    <t>j1_precision_production_associate</t>
  </si>
  <si>
    <t>ASSOC_TRAN</t>
  </si>
  <si>
    <t>j1_transportation_and_materials_moving_associate</t>
  </si>
  <si>
    <t>ASSOC_VIS</t>
  </si>
  <si>
    <t>j1_visual_and_performing_arts_associate</t>
  </si>
  <si>
    <t>ASSOC_HEALTH</t>
  </si>
  <si>
    <t>j1_health_professions_and_related_programs_associate</t>
  </si>
  <si>
    <t>ASSOC_MKTG</t>
  </si>
  <si>
    <t>j1_business_marketing_associate</t>
  </si>
  <si>
    <t>ASSOC_HIST</t>
  </si>
  <si>
    <t>j1_history_associate</t>
  </si>
  <si>
    <t>ASSOC_OTH</t>
  </si>
  <si>
    <t>j1_other_associate</t>
  </si>
  <si>
    <t>ASSOC_TOT_P</t>
  </si>
  <si>
    <t>BACH_AGR</t>
  </si>
  <si>
    <t>j1_agriculture_bachelors</t>
  </si>
  <si>
    <t>BACH_NATRC</t>
  </si>
  <si>
    <t>j1_natural_resources_and_conservation_bachelors</t>
  </si>
  <si>
    <t>BACH_ARCH</t>
  </si>
  <si>
    <t>j1_architecture_bachelors</t>
  </si>
  <si>
    <t>BACH_AEGS</t>
  </si>
  <si>
    <t>j1_area_ethnic_and_gender_studies_bachelors</t>
  </si>
  <si>
    <t>BACH_COMM</t>
  </si>
  <si>
    <t>j1_communication_journalism_bachelors</t>
  </si>
  <si>
    <t>BACH_COMTECH</t>
  </si>
  <si>
    <t>j1_communication_technologies_bachelors</t>
  </si>
  <si>
    <t>BACH_CIS</t>
  </si>
  <si>
    <t>j1_computer_and_information_sciences_bachelors</t>
  </si>
  <si>
    <t>BACH_PCS</t>
  </si>
  <si>
    <t>j1_personal_and_culinary_services_bachelors</t>
  </si>
  <si>
    <t>BACH_EDUC</t>
  </si>
  <si>
    <t>j1_education_bachelors</t>
  </si>
  <si>
    <t>BACH_ENGR</t>
  </si>
  <si>
    <t>j1_engineering_bachelors</t>
  </si>
  <si>
    <t>BACH_ENGTCH</t>
  </si>
  <si>
    <t>j1_engineering_technologies_bachelors</t>
  </si>
  <si>
    <t>BACH_FLTL</t>
  </si>
  <si>
    <t>j1_foreign_languages_literatures_and_linguistics_bachelors</t>
  </si>
  <si>
    <t>BACH_FAMCS</t>
  </si>
  <si>
    <t>j1_family_and_consumer_sciences_bachelors</t>
  </si>
  <si>
    <t>BACH_LLS</t>
  </si>
  <si>
    <t>j1_law_legal_studies_bachelors</t>
  </si>
  <si>
    <t>BACH_ENG</t>
  </si>
  <si>
    <t>j1_english_bachelors</t>
  </si>
  <si>
    <t>BACH_LAGS</t>
  </si>
  <si>
    <t>j1_liberal_arts_general_studies_bachelors</t>
  </si>
  <si>
    <t>BACH_LIBSCI</t>
  </si>
  <si>
    <t>j1_library_science_bachelors</t>
  </si>
  <si>
    <t>BACH_BIOSCI</t>
  </si>
  <si>
    <t>j1_biological_life_sciences_bachelors</t>
  </si>
  <si>
    <t>BACH_MSTAT</t>
  </si>
  <si>
    <t>j1_mathematics_and_statistics_bachelors</t>
  </si>
  <si>
    <t>BACH_MSMT</t>
  </si>
  <si>
    <t>j1_military_science_and_military_technologies_bachelors</t>
  </si>
  <si>
    <t>BACH_INTDS</t>
  </si>
  <si>
    <t>j1_interdisciplinary_studies_bachelors</t>
  </si>
  <si>
    <t>BACH_PARKS</t>
  </si>
  <si>
    <t>j1_parks_and_recreation_bachelors</t>
  </si>
  <si>
    <t>BACH_PHILO</t>
  </si>
  <si>
    <t>j1_philosophy_and_religious_studies_bachelors</t>
  </si>
  <si>
    <t>BACH_THEO</t>
  </si>
  <si>
    <t>j1_theology_and_religious_vocations_bachelors</t>
  </si>
  <si>
    <t>BACH_PSY</t>
  </si>
  <si>
    <t>j1_physical_sciences_bachelors</t>
  </si>
  <si>
    <t>BACH_SCTECH</t>
  </si>
  <si>
    <t>j1_science_technologies_bachelors</t>
  </si>
  <si>
    <t>BACH_PSYCH</t>
  </si>
  <si>
    <t>j1_psychology_bachelors</t>
  </si>
  <si>
    <t>BACH_HOME</t>
  </si>
  <si>
    <t>j1_homeland_security_law_enforcement_firefighting_and_protective_se_bachelors</t>
  </si>
  <si>
    <t>BACH_ADMIN</t>
  </si>
  <si>
    <t>j1_public_administration_and_social_services_bachelors</t>
  </si>
  <si>
    <t>BACH_SOCSI</t>
  </si>
  <si>
    <t>j1_social_sciences_bachelors</t>
  </si>
  <si>
    <t>BACH_CONST</t>
  </si>
  <si>
    <t>j1_construction_trades_bachelors</t>
  </si>
  <si>
    <t>BACH_MECH</t>
  </si>
  <si>
    <t>j1_mechanic_and_repair_technologies_bachelors</t>
  </si>
  <si>
    <t>BACH_PROD</t>
  </si>
  <si>
    <t>j1_precision_production_bachelors</t>
  </si>
  <si>
    <t>BACH_TRAN</t>
  </si>
  <si>
    <t>j1_transportation_and_materials_moving_bachelors</t>
  </si>
  <si>
    <t>BACH_VIS</t>
  </si>
  <si>
    <t>j1_visual_and_performing_arts_bachelors</t>
  </si>
  <si>
    <t>BACH_HEALTH</t>
  </si>
  <si>
    <t>j1_health_professions_and_related_programs_bachelors</t>
  </si>
  <si>
    <t>BACH_MKTG</t>
  </si>
  <si>
    <t>j1_business_marketing_bachelors</t>
  </si>
  <si>
    <t>BACH_HIST</t>
  </si>
  <si>
    <t>j1_history_bachelors</t>
  </si>
  <si>
    <t>BACH_OTH</t>
  </si>
  <si>
    <t>j1_other_bachelors</t>
  </si>
  <si>
    <t>BACH_TOT_P</t>
  </si>
  <si>
    <t>Common Data Set Definitions</t>
  </si>
  <si>
    <t>¨        All definitions related to the financial aid section appear at the end of the Definitions document.</t>
  </si>
  <si>
    <t xml:space="preserve">¨        Items preceded by an asterisk (*) represent definitions agreed to among publishers which do not appear on the CDS document but may be present on individual publishers’ surveys. </t>
  </si>
  <si>
    <t>¨        Additional guidance for some terms, particularly those common with the IPEDS survey, may be found here:  https://surveys.nces.ed.gov/ipeds/public/glossary</t>
  </si>
  <si>
    <t>*Academic advisement: Plan under which each student is assigned to a faculty member or a trained adviser, who, through regular meetings, helps the student plan and implement immediate and long-term academic and vocational goals.</t>
  </si>
  <si>
    <t>Accelerated program: Completion of a college program of study in fewer than the usual number of years, most often by attending summer sessions and carrying extra courses during the regular academic term.</t>
  </si>
  <si>
    <t>Admitted student: Applicant who is offered admission to a degree-granting program at your institution.</t>
  </si>
  <si>
    <t>*Adult student services: Admission assistance, support, orientation, and other services expressly for adults who have started college for the first time, or who are re-entering after a lapse of a few years.</t>
  </si>
  <si>
    <t>American Indian or Alaska Native: A person having origins in any of the original peoples of North and South America (including Central America) and maintaining tribal affiliation or community attachment.</t>
  </si>
  <si>
    <t>Applicant (first-time, first year): 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</si>
  <si>
    <t>Application fee: That amount of money that an institution charges for processing a student’s application for acceptance. This amount is not creditable toward tuition and required fees, nor is it refundable if the student is not admitted to the institution.</t>
  </si>
  <si>
    <t>Asian: A person having origins in any of the original peoples of the Far East, Southeast Asia, or the Indian subcontinent, including, for example, Cambodia, China, India, Japan, Korea, Malaysia, Pakistan, the Philippine Islands, Thailand, and Vietnam.</t>
  </si>
  <si>
    <t>Associate degree: An award that normally requires at least two but less than four years of full-time equivalent college work.</t>
  </si>
  <si>
    <t>Bachelor’s degree: An award (baccalaureate or equivalent degree, as determined by the Secretary of the U.S. Department of Education) that normally requires at least four years but not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</si>
  <si>
    <t>Black or African American: A person having origins in any of the black racial groups of Africa.</t>
  </si>
  <si>
    <t>Board (charges): Assume average cost for 19 meals per week or the maximum meal plan.</t>
  </si>
  <si>
    <t>Books and supplies (costs): Average cost of books and supplies. Do not include unusual costs for special groups of students (e.g., engineering or art majors), unless they constitute the majority of students at your institution.</t>
  </si>
  <si>
    <t>Calendar system: The method by which an institution structures most of its courses for the academic year.</t>
  </si>
  <si>
    <t>Campus Ministry: Religious student organizations (denominational or nondenominational) devoted to fostering religious life on college campuses. May also refer to Campus Crusade for Christ, an interdenominational Christian organization.</t>
  </si>
  <si>
    <t>*Career and placement services: 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</si>
  <si>
    <t>Carnegie units: One year of study or the equivalent in a secondary school subject.</t>
  </si>
  <si>
    <t>Certificate: See Postsecondary award, certificate, or diploma.</t>
  </si>
  <si>
    <t>Class rank: The relative numerical position of a student in his or her graduating class, calculated by the high school on the basis of grade-point average, whether weighted or unweighted.</t>
  </si>
  <si>
    <t xml:space="preserve">College-preparatory program: Courses in academic subjects (English, history and social studies, foreign languages, mathematics, science, and the arts) that stress preparation for college or university study. </t>
  </si>
  <si>
    <t xml:space="preserve">Common Application: The standard application form distributed by the National Association of Secondary School Principals for a large number of private colleges who are members of the Common Application Group. </t>
  </si>
  <si>
    <t>*Community service program: Referral center for students wishing to perform volunteer work in the community or participate in volunteer activities coordinated by academic departments.</t>
  </si>
  <si>
    <t xml:space="preserve">Commuter: A student who lives off campus in housing that is not owned by, operated by, or affiliated with the college. This category includes students who commute from home and students who have moved to the area to attend college. </t>
  </si>
  <si>
    <t>Comprehensive transition and postsecondary program for students with intellectual disabilities: Programs designed to support postsecondary students with intellectual disabilities obtain instruction in academic, career and technical, and independent living  subjects in preparation for employment.</t>
  </si>
  <si>
    <t>Clock hour: A unit of measure that represents an hour of scheduled instruction given to students. Also referred to as contact hour.</t>
  </si>
  <si>
    <t>Continuous basis (for program enrollment): 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</si>
  <si>
    <t>Cooperative education program: A program that provides for alternate class attendance and employment in business, industry, or government.</t>
  </si>
  <si>
    <t>Cooperative housing: College-owned, -operated, or -affiliated housing in which students share food and housing expenses and participate in household chores to reduce living expenses.</t>
  </si>
  <si>
    <t>*Counseling service: Activities designed to assist students in making plans and decisions related to their education, career, or personal development.</t>
  </si>
  <si>
    <t>Credit: Recognition of attendance or performance in an instructional activity (course or program) that can be applied by a recipient toward the requirements for a degree, diploma, certificate, or recognized postsecondary credential.</t>
  </si>
  <si>
    <t>Credit course: A course that, if successfully completed, can be applied toward the number of courses required for achieving a degree, diploma, certificate, or other recognized postsecondary credential.</t>
  </si>
  <si>
    <t>Credit hour: 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</si>
  <si>
    <t>Cross-registration: A system whereby students enrolled at one institution may take courses at another institution without having to apply to the second institution.</t>
  </si>
  <si>
    <t>Deferred admission: The practice of permitting admitted students to postpone enrollment, usually for a period of one academic term or one year.</t>
  </si>
  <si>
    <t>Degree: An award conferred by a college, university, or other postsecondary education institution as official recognition for the successful completion of a program of studies.</t>
  </si>
  <si>
    <t>Degree-seeking students: Students enrolled in courses for credit who are recognized by the institution as seeking a degree or recognized postsecondary credential. At the undergraduate level, this is intended to include students enrolled in vocational or occupational programs.</t>
  </si>
  <si>
    <t>*Developmental services: Instructional courses designed for students deficient in the general competencies necessary for a regular postsecondary curriculum and educational setting.</t>
  </si>
  <si>
    <t>Differs by program (calendar system): 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</si>
  <si>
    <t>Diploma: See Postsecondary award, certificate, or diploma.</t>
  </si>
  <si>
    <t>Distance learning: An option for earning course credit at off-campus locations via cable television, internet, satellite classes, videotapes, correspondence courses, or other means.</t>
  </si>
  <si>
    <t>Doctor’s degree-research/scholarship: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</si>
  <si>
    <t>Doctor’s degree-professional practice: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</si>
  <si>
    <t>Doctor’s degree-other: A doctor’s degree that does not meet the definition of a doctor’s degree - research/scholarship or a doctor’s degree - professional practice.</t>
  </si>
  <si>
    <t>Double major: Program in which students may complete two undergraduate programs of study simultaneously.</t>
  </si>
  <si>
    <t>Dual enrollment: Refers to high school students enrolled in college courses for credit. In accordance with IPEDS, student performance is recorded on a college transcript and postsecondary credit is awarded for a passing grade in the course. Dual enrollment includes: All postsecondary courses, independent of course delivery mode, course location, course instructor, whether secondary credit is also offered, and whether the student enrolls through a formal state/local program or enrolls outside a formal state/local program. Dual enrollment excludes: Credit-by-exam models such as Advanced Placement (AP) and International Baccalaureate (IB) in which the student is not enrolled in a postsecondary institution.</t>
  </si>
  <si>
    <t>Early action plan: An admission plan that allows students to apply and be notified of an admission decision well in advance of the regular notification dates. If admitted, the candidate is not committed to enroll; the student may reply to the offer under the college’s regular reply policy.</t>
  </si>
  <si>
    <t>Early admission: A policy under which students who have not completed high school are admitted and enroll full time in college, usually after completion of their junior year.</t>
  </si>
  <si>
    <t>Early decision plan: 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</si>
  <si>
    <t>English as a Second Language (ESL): A course of study designed specifically for students whose native language is not English.</t>
  </si>
  <si>
    <t>Exchange student program-domestic: Any arrangement between a student and a college that permits study for a semester or more at another college in the United States without extending the amount of time required for a degree. See also Study abroad.</t>
  </si>
  <si>
    <t>External degree program: A program of study in which students earn credits toward a degree through independent study, college courses, proficiency examinations, and personal experience. External degree programs require minimal or no classroom attendance.</t>
  </si>
  <si>
    <t>Extracurricular activities (as admission factor): Special consideration in the admissions process given for participation in both school and nonschool-related activities of interest to the college, such as clubs, hobbies, student government, athletics, performing arts, etc.</t>
  </si>
  <si>
    <t>First-time student: 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</si>
  <si>
    <t>First-time, first-year student: 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</si>
  <si>
    <t>First-year student: A student who has completed less than the equivalent of 1 full year of undergraduate work; that is, less than 30 semester hours (in a 120-hour degree program) or less than 900 clock hours.</t>
  </si>
  <si>
    <t>Food and housing (charges)—on campus: Assume double occupancy in institutional housing and 19 meals per week (or maximum meal plan).</t>
  </si>
  <si>
    <t>Full-time student (undergraduate): A student enrolled for 12 or more semester credits, 12 or more quarter credits, or 24 or more clock hours a week each term.</t>
  </si>
  <si>
    <t>Geographical residence (as admission factor): Special consideration in the admission process given to students from a particular region, state, or country of residence.</t>
  </si>
  <si>
    <t>Grade-point average (academic high school GPA): 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</si>
  <si>
    <t>Graduate student: A student who holds a bachelor’s or equivalent, and is taking courses at the post-baccalaureate level.</t>
  </si>
  <si>
    <t>*Health services: Free or low cost on-campus primary and preventive health care available to students.</t>
  </si>
  <si>
    <t>High school diploma or recognized equivalent: A document certifying the successful completion of a prescribed secondary school program of studies, or the attainment of satisfactory scores on the Tests of General Educational Development (GED), or another state-specified examination.</t>
  </si>
  <si>
    <t>Hispanic or Latino: A person of Mexican, Puerto Rican, Cuban, South or Central American, or other Spanish culture or origin, regardless of race.</t>
  </si>
  <si>
    <t xml:space="preserve">Honors program: Any special program for very able students offering the opportunity for educational enrichment, independent study, acceleration, or some combination of these. </t>
  </si>
  <si>
    <t>Independent study: Academic work chosen or designed by the student with the approval of the department concerned, under an instructor’s supervision, and usually undertaken outside of the regular classroom structure.</t>
  </si>
  <si>
    <t>In-state tuition: The tuition charged by institutions to those students who meet the state’s or institution’s residency requirements.</t>
  </si>
  <si>
    <t>International student: See Nonresident.</t>
  </si>
  <si>
    <t>International student group: Student groups that facilitate cultural dialogue, support a diverse campus, assist international students in acclimation and creating a social network. </t>
  </si>
  <si>
    <t>Internship: Any short-term, supervised work experience usually related to a student’s major field, for which the student earns academic credit. The work can be full- or part-time, on- or off-campus, paid or unpaid.</t>
  </si>
  <si>
    <t>*Learning center: Center offering assistance through tutors, workshops, computer programs, or audiovisual equipment in reading, writing, math, and skills such as taking notes, managing time, taking tests.</t>
  </si>
  <si>
    <t>*Legal services: Free or low cost legal advice for a range of issues (personal and other).</t>
  </si>
  <si>
    <t>Liberal arts/career combination: Program in which a student earns undergraduate degrees in two separate fields, one in a liberal arts major and the other in a professional or specialized major, whether on campus or through cross‑registration.</t>
  </si>
  <si>
    <t>Living learning community: Residential programs that allow students to interact with students who share common interests. In addition to living together, students may also participate in shared courses, special events, and group service projects.</t>
  </si>
  <si>
    <t xml:space="preserve">Master's degree: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</si>
  <si>
    <t>Minority affiliation (as admission factor): Special consideration in the admission process for members of designated racial/ethnic minority groups.</t>
  </si>
  <si>
    <t>*Minority student center: Center with programs, activities, and/or services intended to enhance the college experience of students of color.</t>
  </si>
  <si>
    <t xml:space="preserve">Model United Nations: A simulation activity focusing on conflict resolution, globalization, and diplomacy. Assuming roles as foreign ambassadors and “delegates,” students conduct research, engage in debate, draft resolutions, and may participate in a national Model UN conference.  </t>
  </si>
  <si>
    <t>Native Hawaiian or Other Pacific Islander: A person having origins in any of the original peoples of Hawaii, Guam, Samoa, or other Pacific Islands.</t>
  </si>
  <si>
    <t>*New student orientation: Orientation addressing the academic, social, emotional, and intellectual issues involved in beginning college. May be a few hours or a few days in length; at some colleges, there is a fee.</t>
  </si>
  <si>
    <t>Nonresident: A person who is not a citizen or national of the United States and who is in this country on a visa or temporary basis and does not have the right to remain indefinitely.</t>
  </si>
  <si>
    <t>*On-campus day care: Licensed day care for students’ children (usually age 3 and up); usually for a fee.</t>
  </si>
  <si>
    <t>Open admission: Admission policy under which virtually all secondary school graduates or students with GED equivalency diplomas are admitted without regard to academic record, test scores, or other qualifications.</t>
  </si>
  <si>
    <t>Other expenses (costs): Include average costs for clothing, laundry, entertainment, medical (if not a required fee), and furnishings.</t>
  </si>
  <si>
    <t>Out-of-state tuition: The tuition charged by institutions to those students who do not meet the institution’s or state’s residency requirements.</t>
  </si>
  <si>
    <t>Outside a dual enrollment program:  High school students who simply enroll in credit courses through your institution, and are treated as regularly enrolled college students.</t>
  </si>
  <si>
    <t>Part-time student (undergraduate): A student enrolled for fewer than 12 credits per semester or quarter, or fewer than 24 clock hours a week each term.</t>
  </si>
  <si>
    <t>Permanent Resident or other eligible non-citizen: A person who is not a citizen or national of the United States and who has been admitted as a legal immigrant for the purpose of obtaining permanent resident status (and who holds either a registration card [Form I-551 or I-151], a Temporary Resident Card [Form I-688], or an Arrival-Departure Record [Form I-94] with a notation that conveys legal immigrant status, such as Section 207 Refugee, Section 208 Asylee, Conditional Entrant Parolee or Cuban-Haitian).</t>
  </si>
  <si>
    <t>*Personal counseling: One-on-one or group counseling with trained professionals for students who want to explore personal, educational, or vocational issues.</t>
  </si>
  <si>
    <t>Post-baccalaureate certificate: An award that requires completion of an organized program of study requiring 18 credit hours beyond the bachelor’s; designed for persons who have completed a baccalaureate degree but do not meet the requirements of academic degrees carrying the title of master.</t>
  </si>
  <si>
    <t>Post-master’s certificate: An award that requires completion of an organized program of study of 24 credit hours beyond the master’s degree but does not meet the requirements of academic degrees at the doctoral level.</t>
  </si>
  <si>
    <t>Postsecondary award, certificate, or diploma: Includes the following three IPEDS definitions for postsecondary awards, certificates, and diplomas of varying durations and credit/contact/clock hour requirements:</t>
  </si>
  <si>
    <t>Less Than 1 Academic Year: Requires completion of an organized program of study at the postsecondary level (below the baccalaureate degree) in less than 1 academic year (2 semesters or 3 quarters) or in less than 900 clock hours by a student enrolled full-time.</t>
  </si>
  <si>
    <t>At Least 1 But Less Than 2 Academic Years: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</si>
  <si>
    <t>At Least 2 But Less Than 4 Academic Years: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</si>
  <si>
    <t>Private institution: An educational institution controlled by a private individual(s) or by a nongovernmental agency, usually supported primarily by other than public funds, and operated by other than publicly elected or appointed officials.</t>
  </si>
  <si>
    <t>Private for-profit institution: A private institution in which the individual(s) or agency in control receives compensation, other than wages, rent, or other expenses for the assumption of risk.</t>
  </si>
  <si>
    <t>Private nonprofit institution: A private institution in which the individual(s) or agency in control receives no compensation, other than wages, rent, or other expenses for the assumption of risk. These include both independent nonprofit schools and those affiliated with a religious organization.</t>
  </si>
  <si>
    <t>Proprietary institution: See Private for-profit institution.</t>
  </si>
  <si>
    <t>Public institution: An educational institution whose programs and activities are operated by publicly elected or appointed school officials, and which is supported primarily by public funds.</t>
  </si>
  <si>
    <t>Quarter calendar system: A calendar system in which the academic year consists of three sessions called quarters of about 12 weeks each. The range may be from 10 to 15 weeks. There may be an additional quarter in the summer.</t>
  </si>
  <si>
    <t>Race/ethnicity: Category used to describe groups to which individuals belong, identify with, or belong in the eyes of the community. The categories do not denote scientific definitions of anthropological origins. A person may be counted in only one group.</t>
  </si>
  <si>
    <t>Race/ethnicity unknown: Category used to classify students or employees whose race/ethnicity is not known and whom institutions are unable to place in one of the specified racial/ethnic categories.</t>
  </si>
  <si>
    <t>Recognized Postsecondary Credential: 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</si>
  <si>
    <t xml:space="preserve">Religious affiliation/commitment (as admission factor): Special consideration given in the admission process for affiliation with a certain church or faith/religion, commitment to a religious vocation, or observance of certain religious tenets/lifestyle. </t>
  </si>
  <si>
    <t>*Religious counseling: One-on-one or group counseling with trained professionals for students who want to explore religious problems or issues.</t>
  </si>
  <si>
    <t xml:space="preserve">Required fees: Fixed sum charged to students for items not covered by tuition and required of such a large proportion of all students that the student who does NOT pay is the exception. Do not include application fees or optional fees such as lab fees or parking fees. </t>
  </si>
  <si>
    <t>Secondary school record (as admission factor): Information maintained by the secondary school that may include such things as the student’s high school transcript, class rank, GPA, and teacher and counselor recommendations.</t>
  </si>
  <si>
    <t>Semester calendar system: A calendar system that consists of two semesters during the academic year with about 16 weeks for each semester of instruction. There may be an additional summer session.</t>
  </si>
  <si>
    <t>Student-designed major: A program of study based on individual interests, designed with the assistance of an adviser.</t>
  </si>
  <si>
    <t xml:space="preserve">Study abroad: Any arrangement by which a student completes part of the college program studying in another country. Can be at a campus abroad or through a cooperative agreement with some other U.S. college or an institution of another country. </t>
  </si>
  <si>
    <t>*Summer session: 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</si>
  <si>
    <t>Talent/ability (as admission factor): Special consideration given to students with demonstrated talent/abilities in areas of interest to the institution (e.g., sports, the arts, languages, etc.).</t>
  </si>
  <si>
    <t>Teacher certification program: Program designed to prepare students to meet the requirements for certification as teachers in elementary, middle/junior high, and secondary schools.</t>
  </si>
  <si>
    <t xml:space="preserve">Transfer applicant: An individual who has fulfilled the institution’s requirements to be considered for admission (including payment or waiving of the application fee, if any) and who has previously attended another college or university and earned college-level credit. </t>
  </si>
  <si>
    <t>Transfer student: A student entering the institution for the first time but known to have previously attended a postsecondary institution at the same level (e.g., undergraduate). The student may transfer with or without credit.</t>
  </si>
  <si>
    <t>Transportation (costs): Assume two round trips to student’s hometown per year for students in institutional housing or daily travel to and from your institution for commuter students.</t>
  </si>
  <si>
    <t>Trimester calendar system: An academic year consisting of 3 terms of about 15 weeks each.</t>
  </si>
  <si>
    <t xml:space="preserve">Tuition: Amount of money charged to students for instructional services. Tuition may be charged per term, per course, or per credit. </t>
  </si>
  <si>
    <t>*Tutoring: May range from one-on-one tutoring in specific subjects to tutoring in an area such as math, reading, or writing. Most tutors are college students; at some colleges, they are specially trained and certified.</t>
  </si>
  <si>
    <t>Unit: a standard of measurement representing hours of academic instruction (e.g., semester credit, quarter credit, clock hour).</t>
  </si>
  <si>
    <t>Undergraduate: A student enrolled in a four- or five-year bachelor’s degree program, an associate degree program, or a vocational or technical program below the baccalaureate.</t>
  </si>
  <si>
    <t>Unduplicated Count of High School Students Enrolled for Credit include all high school students enrolled in college courses for credit within or outside of a dual enrollment program, in accordance with the following IPEDS definitions:</t>
  </si>
  <si>
    <t>Undergraduate Research: Opportunities offered to undergraduate students to make original contributions in an academic discipline via the exploration of a specific research topic. Research opportunities may or may not be associated with a specific course or earn credit.</t>
  </si>
  <si>
    <t>*Veteran’s counseling: Helps veterans and their dependents obtain benefits for their selected program and provides certifications to the Veteran’s Administration. May also provide personal counseling on the transition from the military to a civilian life.</t>
  </si>
  <si>
    <t>*Visually impaired: Any person whose sight loss is not correctable and is sufficiently severe as to adversely affect educational performance.</t>
  </si>
  <si>
    <t>Volunteer work (as admission factor): Special consideration given to students for activity done on a volunteer basis (e.g., tutoring, hospital care, working with the elderly or disabled) as a service to the community or the public in general.</t>
  </si>
  <si>
    <t xml:space="preserve">Wait list: List of students who meet the admission requirements but will only be offered a place in the class if space becomes available. </t>
  </si>
  <si>
    <t xml:space="preserve">Weekend college: A program that allows students to take a complete course of study and attend classes only on weekends. </t>
  </si>
  <si>
    <t>White: A person having origins in any of the original peoples of Europe, the Middle East, or North Africa.</t>
  </si>
  <si>
    <t>Within a dual enrollment program: Program within an organized system with special guidelines that allows high school students to take college-level courses. The guidelines might have to do with entrance or eligibility requirements, funding, limits on course taking, etc.</t>
  </si>
  <si>
    <t>*Women’s center: Center with programs, academic activities, and/or services intended to promote an understanding of the evolving roles of females.</t>
  </si>
  <si>
    <t>Work experience (as admission factor): Special consideration given to students who have been employed prior to application, whether for relevance to major, demonstration of employment-related skills, or as explanation of student’s academic and extracurricular record.</t>
  </si>
  <si>
    <t>Financial Aid Definitions</t>
  </si>
  <si>
    <t xml:space="preserve">Financial need: As determined by your institution using the federal methodology and/or your institution's own standards. </t>
  </si>
  <si>
    <t>1.        Non-need institutional grants</t>
  </si>
  <si>
    <t>2.        Non-need tuition waivers</t>
  </si>
  <si>
    <t>3.        Non-need athletic awards</t>
  </si>
  <si>
    <t>4.        Non-need federal grants</t>
  </si>
  <si>
    <t>5.        Non-need state grants</t>
  </si>
  <si>
    <t>6.        Non-need outside grants</t>
  </si>
  <si>
    <t>7.        Non-need student loans</t>
  </si>
  <si>
    <t>8.        Non-need parent loans</t>
  </si>
  <si>
    <t>9.        Non-need work</t>
  </si>
  <si>
    <t xml:space="preserve">Special ADA Note </t>
  </si>
  <si>
    <t>Total students retained = students from the Fall 2024 cohort who are still enrolled as of Fall 2025 + students from Fall 2024 cohort who completed their bachelor’s program as of Fall 2025
(Students from the Fall 2024 cohort still enrolled as of Fall 2025 + Students from Fall 2024 cohort who completed their bachelor’s program as of Fall 2025)/(Adjusted Fall 2024 cohort) *100
Note: The number of first-time students seeking a bachelor’s degree (or equivalent) who attain a bachelor’s degree (or equivalent) by their second fall term is expected to be zero or very small. In exceptional cases when a first-time student does satisfy all degree requirements including full credit completion (e.g., typically 120 credit hours) and is awarded a bachelor’s degree (or equivalent) by their second fall term, they are to be considered “retained” for EF reporting purposes.</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</si>
  <si>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</si>
  <si>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t xml:space="preserve">This Excel sheet has been converted to an ADA compliant version, therefore the template provided by CDS has been slightly altered by Louisiana Tech University to meet compliance.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</si>
</sst>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164" formatCode="mmmm\ d\,\ yyyy"/>
    <numFmt numFmtId="165" formatCode="m/d"/>
    <numFmt numFmtId="166" formatCode="&quot;$&quot;#,##0"/>
    <numFmt numFmtId="167" formatCode="0.0%"/>
    <numFmt numFmtId="168" formatCode="_(&quot;$&quot;\ \ \ #,##0_);_(&quot;$&quot;* \(#,##0\);_(&quot;$&quot;* &quot;-&quot;??_);_(@_)"/>
    <numFmt numFmtId="169" formatCode="_(&quot;$&quot;\ \ \ #,##0_);_(&quot;$&quot;* \(#,##0\);_(&quot;$&quot;\ \ &quot;0&quot;??_);_(@_)"/>
    <numFmt numFmtId="170" formatCode="#,##0.0_);\(#,##0.0\)"/>
    <numFmt numFmtId="171" formatCode="&quot;$&quot;#,##0;[Red]&quot;$&quot;#,##0"/>
  </numFmts>
  <fonts count="54">
    <font>
      <sz val="11"/>
      <color theme="1"/>
      <name val="Aptos Narrow"/>
      <family val="2"/>
      <scheme val="minor"/>
    </font>
    <font>
      <sz val="11"/>
      <color theme="1"/>
      <name val="Aptos Narrow"/>
      <family val="2"/>
      <scheme val="minor"/>
    </font>
    <font>
      <u/>
      <sz val="11"/>
      <color theme="10"/>
      <name val="Aptos Narrow"/>
      <family val="2"/>
      <scheme val="minor"/>
    </font>
    <font>
      <sz val="10"/>
      <color rgb="FF000000"/>
      <name val="Aptos Narrow"/>
      <family val="2"/>
      <scheme val="minor"/>
    </font>
    <font>
      <b/>
      <sz val="14"/>
      <color theme="1"/>
      <name val="Arial"/>
      <family val="2"/>
    </font>
    <font>
      <sz val="10"/>
      <color theme="1"/>
      <name val="Arial"/>
      <family val="2"/>
    </font>
    <font>
      <sz val="9"/>
      <color rgb="FF000000"/>
      <name val="Noto Sans Symbols"/>
    </font>
    <font>
      <b/>
      <sz val="9"/>
      <color rgb="FF000000"/>
      <name val="Times New Roman"/>
      <family val="1"/>
    </font>
    <font>
      <sz val="9"/>
      <color rgb="FF000000"/>
      <name val="Times New Roman"/>
      <family val="1"/>
    </font>
    <font>
      <u/>
      <sz val="9"/>
      <color rgb="FF000000"/>
      <name val="Noto Sans Symbols"/>
    </font>
    <font>
      <i/>
      <sz val="9"/>
      <color rgb="FF000000"/>
      <name val="Times New Roman"/>
      <family val="1"/>
    </font>
    <font>
      <b/>
      <sz val="9"/>
      <color theme="1"/>
      <name val="Times New Roman"/>
      <family val="1"/>
    </font>
    <font>
      <sz val="9"/>
      <color theme="1"/>
      <name val="Times New Roman"/>
      <family val="1"/>
    </font>
    <font>
      <b/>
      <sz val="9"/>
      <color rgb="FF000000"/>
      <name val="EB Garamond"/>
    </font>
    <font>
      <b/>
      <i/>
      <sz val="9"/>
      <color rgb="FF000000"/>
      <name val="Times New Roman"/>
      <family val="1"/>
    </font>
    <font>
      <sz val="10"/>
      <color rgb="FF000000"/>
      <name val="Times New Roman"/>
      <family val="1"/>
    </font>
    <font>
      <b/>
      <sz val="11"/>
      <color theme="1"/>
      <name val="Times New Roman"/>
      <family val="1"/>
    </font>
    <font>
      <sz val="10"/>
      <name val="Arial"/>
      <family val="2"/>
    </font>
    <font>
      <sz val="10"/>
      <color rgb="FF000000"/>
      <name val="Arial"/>
      <family val="2"/>
    </font>
    <font>
      <b/>
      <sz val="10"/>
      <color theme="1"/>
      <name val="Arial"/>
      <family val="2"/>
    </font>
    <font>
      <sz val="10"/>
      <color theme="0"/>
      <name val="Arial"/>
      <family val="2"/>
    </font>
    <font>
      <u/>
      <sz val="10"/>
      <color rgb="FF0000FF"/>
      <name val="Arial"/>
      <family val="2"/>
    </font>
    <font>
      <b/>
      <sz val="10"/>
      <color rgb="FFFF0000"/>
      <name val="Arial"/>
      <family val="2"/>
    </font>
    <font>
      <b/>
      <sz val="10"/>
      <color theme="0"/>
      <name val="Arial"/>
      <family val="2"/>
    </font>
    <font>
      <b/>
      <sz val="10"/>
      <color rgb="FF000000"/>
      <name val="Arial"/>
      <family val="2"/>
    </font>
    <font>
      <b/>
      <sz val="10"/>
      <name val="Arial"/>
      <family val="2"/>
    </font>
    <font>
      <b/>
      <i/>
      <sz val="10"/>
      <color theme="1"/>
      <name val="Arial"/>
      <family val="2"/>
    </font>
    <font>
      <i/>
      <sz val="10"/>
      <color theme="1"/>
      <name val="Arial"/>
      <family val="2"/>
    </font>
    <font>
      <b/>
      <sz val="8"/>
      <color theme="1"/>
      <name val="Arial"/>
      <family val="2"/>
    </font>
    <font>
      <b/>
      <sz val="12"/>
      <color theme="1"/>
      <name val="Arial"/>
      <family val="2"/>
    </font>
    <font>
      <b/>
      <sz val="11"/>
      <color theme="1"/>
      <name val="Arial"/>
      <family val="2"/>
    </font>
    <font>
      <b/>
      <sz val="9"/>
      <color theme="1"/>
      <name val="Arial"/>
      <family val="2"/>
    </font>
    <font>
      <sz val="9"/>
      <color theme="1"/>
      <name val="Arial"/>
      <family val="2"/>
    </font>
    <font>
      <sz val="8"/>
      <color theme="1"/>
      <name val="Arial"/>
      <family val="2"/>
    </font>
    <font>
      <sz val="9"/>
      <color rgb="FF222222"/>
      <name val="Arial"/>
      <family val="2"/>
    </font>
    <font>
      <b/>
      <i/>
      <sz val="10"/>
      <color rgb="FF222222"/>
      <name val="Arial"/>
      <family val="2"/>
    </font>
    <font>
      <sz val="8"/>
      <color rgb="FF222222"/>
      <name val="Arial"/>
      <family val="2"/>
    </font>
    <font>
      <sz val="7"/>
      <color rgb="FF222222"/>
      <name val="Arial"/>
      <family val="2"/>
    </font>
    <font>
      <sz val="9"/>
      <color rgb="FF000000"/>
      <name val="Arial"/>
      <family val="2"/>
    </font>
    <font>
      <b/>
      <sz val="9"/>
      <color rgb="FF000000"/>
      <name val="Arial"/>
      <family val="2"/>
    </font>
    <font>
      <sz val="12"/>
      <color theme="1"/>
      <name val="Arial"/>
      <family val="2"/>
    </font>
    <font>
      <b/>
      <sz val="7"/>
      <color theme="1"/>
      <name val="Arial"/>
      <family val="2"/>
    </font>
    <font>
      <b/>
      <sz val="12"/>
      <color rgb="FF000000"/>
      <name val="Arial"/>
      <family val="2"/>
    </font>
    <font>
      <u/>
      <sz val="10"/>
      <color theme="1"/>
      <name val="Arial"/>
      <family val="2"/>
    </font>
    <font>
      <sz val="7"/>
      <color theme="1"/>
      <name val="Arial"/>
      <family val="2"/>
    </font>
    <font>
      <i/>
      <sz val="9"/>
      <color theme="1"/>
      <name val="Arial"/>
      <family val="2"/>
    </font>
    <font>
      <u/>
      <sz val="11"/>
      <color theme="10"/>
      <name val="Arial"/>
      <family val="2"/>
    </font>
    <font>
      <sz val="11"/>
      <color theme="1"/>
      <name val="Arial"/>
      <family val="2"/>
    </font>
    <font>
      <sz val="11"/>
      <name val="Arial"/>
      <family val="2"/>
    </font>
    <font>
      <b/>
      <sz val="26"/>
      <color rgb="FFFFFFFF"/>
      <name val="Arial"/>
      <family val="2"/>
    </font>
    <font>
      <sz val="12"/>
      <color rgb="FFFFFFFF"/>
      <name val="Arial"/>
      <family val="2"/>
    </font>
    <font>
      <b/>
      <sz val="12"/>
      <color rgb="FF003087"/>
      <name val="Arial"/>
      <family val="2"/>
    </font>
    <font>
      <sz val="10"/>
      <color rgb="FF333333"/>
      <name val="Arial"/>
      <family val="2"/>
    </font>
    <font>
      <b/>
      <sz val="10"/>
      <color rgb="FF003087"/>
      <name val="Arial"/>
      <family val="2"/>
    </font>
  </fonts>
  <fills count="17">
    <fill>
      <patternFill patternType="none"/>
    </fill>
    <fill>
      <patternFill patternType="gray125"/>
    </fill>
    <fill>
      <patternFill patternType="solid">
        <fgColor rgb="FFC0C0C0"/>
        <bgColor rgb="FFC0C0C0"/>
      </patternFill>
    </fill>
    <fill>
      <patternFill patternType="solid">
        <fgColor theme="2" tint="-0.14999847407452621"/>
        <bgColor indexed="64"/>
      </patternFill>
    </fill>
    <fill>
      <patternFill patternType="solid">
        <fgColor theme="2" tint="-0.14999847407452621"/>
        <bgColor rgb="FFD8D8D8"/>
      </patternFill>
    </fill>
    <fill>
      <patternFill patternType="solid">
        <fgColor rgb="FFD8D8D8"/>
        <bgColor rgb="FFD8D8D8"/>
      </patternFill>
    </fill>
    <fill>
      <patternFill patternType="solid">
        <fgColor rgb="FFD9D9D9"/>
        <bgColor rgb="FFD9D9D9"/>
      </patternFill>
    </fill>
    <fill>
      <patternFill patternType="solid">
        <fgColor rgb="FFFFFFFF"/>
        <bgColor rgb="FFFFFFFF"/>
      </patternFill>
    </fill>
    <fill>
      <patternFill patternType="solid">
        <fgColor theme="0" tint="-0.14999847407452621"/>
        <bgColor indexed="64"/>
      </patternFill>
    </fill>
    <fill>
      <patternFill patternType="solid">
        <fgColor rgb="FFBFBFBF"/>
        <bgColor rgb="FFBFBFBF"/>
      </patternFill>
    </fill>
    <fill>
      <patternFill patternType="solid">
        <fgColor theme="0"/>
        <bgColor theme="0"/>
      </patternFill>
    </fill>
    <fill>
      <patternFill patternType="solid">
        <fgColor theme="0"/>
        <bgColor indexed="64"/>
      </patternFill>
    </fill>
    <fill>
      <patternFill patternType="solid">
        <fgColor rgb="FFCB333B"/>
      </patternFill>
    </fill>
    <fill>
      <patternFill patternType="solid">
        <fgColor rgb="FF003087"/>
      </patternFill>
    </fill>
    <fill>
      <patternFill patternType="solid">
        <fgColor rgb="FFC6DAE7"/>
      </patternFill>
    </fill>
    <fill>
      <patternFill patternType="solid">
        <fgColor rgb="FFEAF0F8"/>
      </patternFill>
    </fill>
    <fill>
      <patternFill patternType="solid">
        <fgColor theme="0" tint="-0.14999847407452621"/>
        <bgColor rgb="FFC0C0C0"/>
      </patternFill>
    </fill>
  </fills>
  <borders count="28">
    <border>
      <left/>
      <right/>
      <top/>
      <bottom/>
      <diagonal/>
    </border>
    <border>
      <left style="hair">
        <color rgb="FF000000"/>
      </left>
      <right style="hair">
        <color rgb="FF000000"/>
      </right>
      <top style="hair">
        <color rgb="FF000000"/>
      </top>
      <bottom style="hair">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top/>
      <bottom/>
      <diagonal/>
    </border>
    <border>
      <left style="thin">
        <color rgb="FF000000"/>
      </left>
      <right/>
      <top style="thin">
        <color rgb="FF000000"/>
      </top>
      <bottom/>
      <diagonal/>
    </border>
    <border>
      <left style="thin">
        <color rgb="FF000000"/>
      </left>
      <right/>
      <top/>
      <bottom style="thin">
        <color rgb="FF000000"/>
      </bottom>
      <diagonal/>
    </border>
    <border>
      <left/>
      <right/>
      <top/>
      <bottom style="thin">
        <color indexed="64"/>
      </bottom>
      <diagonal/>
    </border>
    <border>
      <left style="thin">
        <color rgb="FF000000"/>
      </left>
      <right style="thin">
        <color rgb="FF000000"/>
      </right>
      <top/>
      <bottom/>
      <diagonal/>
    </border>
    <border>
      <left style="medium">
        <color rgb="FF000000"/>
      </left>
      <right style="medium">
        <color rgb="FF000000"/>
      </right>
      <top/>
      <bottom style="medium">
        <color rgb="FF000000"/>
      </bottom>
      <diagonal/>
    </border>
    <border>
      <left style="thin">
        <color indexed="64"/>
      </left>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bottom/>
      <diagonal/>
    </border>
  </borders>
  <cellStyleXfs count="6">
    <xf numFmtId="0" fontId="0" fillId="0" borderId="0"/>
    <xf numFmtId="9" fontId="1" fillId="0" borderId="0"/>
    <xf numFmtId="0" fontId="2" fillId="0" borderId="0"/>
    <xf numFmtId="0" fontId="3" fillId="0" borderId="0"/>
    <xf numFmtId="0" fontId="3" fillId="0" borderId="0"/>
    <xf numFmtId="0" fontId="3" fillId="0" borderId="0"/>
  </cellStyleXfs>
  <cellXfs count="412">
    <xf numFmtId="0" fontId="0" fillId="0" borderId="0" xfId="0"/>
    <xf numFmtId="0" fontId="4" fillId="2" borderId="1" xfId="3" applyFont="1" applyFill="1" applyBorder="1" applyAlignment="1">
      <alignment horizontal="center" vertical="center" wrapText="1"/>
    </xf>
    <xf numFmtId="0" fontId="6" fillId="0" borderId="0" xfId="3" applyFont="1" applyAlignment="1">
      <alignment horizontal="left" vertical="center"/>
    </xf>
    <xf numFmtId="0" fontId="8" fillId="0" borderId="0" xfId="3" applyFont="1" applyAlignment="1">
      <alignment horizontal="left" vertical="center"/>
    </xf>
    <xf numFmtId="0" fontId="9" fillId="0" borderId="0" xfId="3" applyFont="1" applyAlignment="1">
      <alignment horizontal="left" vertical="center"/>
    </xf>
    <xf numFmtId="0" fontId="7" fillId="0" borderId="0" xfId="3" applyFont="1" applyAlignment="1">
      <alignment horizontal="left" vertical="center"/>
    </xf>
    <xf numFmtId="0" fontId="11" fillId="0" borderId="0" xfId="3" applyFont="1" applyAlignment="1">
      <alignment horizontal="left" vertical="center"/>
    </xf>
    <xf numFmtId="0" fontId="12" fillId="0" borderId="0" xfId="3" applyFont="1" applyAlignment="1">
      <alignment horizontal="left" vertical="center"/>
    </xf>
    <xf numFmtId="0" fontId="13" fillId="0" borderId="0" xfId="3" applyFont="1" applyAlignment="1">
      <alignment horizontal="left" vertical="center"/>
    </xf>
    <xf numFmtId="0" fontId="14" fillId="0" borderId="0" xfId="3" applyFont="1" applyAlignment="1">
      <alignment horizontal="left" vertical="center"/>
    </xf>
    <xf numFmtId="0" fontId="10" fillId="0" borderId="0" xfId="3" applyFont="1" applyAlignment="1">
      <alignment horizontal="left" vertical="center"/>
    </xf>
    <xf numFmtId="0" fontId="15" fillId="0" borderId="0" xfId="3" applyFont="1" applyAlignment="1">
      <alignment horizontal="left" vertical="center"/>
    </xf>
    <xf numFmtId="0" fontId="16" fillId="0" borderId="0" xfId="3" applyFont="1" applyAlignment="1">
      <alignment horizontal="center" vertical="center"/>
    </xf>
    <xf numFmtId="0" fontId="5" fillId="0" borderId="0" xfId="0" applyFont="1"/>
    <xf numFmtId="0" fontId="18" fillId="0" borderId="0" xfId="4" applyFont="1"/>
    <xf numFmtId="0" fontId="5" fillId="0" borderId="3" xfId="4" applyFont="1" applyBorder="1" applyAlignment="1">
      <alignment horizontal="center" vertical="center" wrapText="1"/>
    </xf>
    <xf numFmtId="0" fontId="5" fillId="0" borderId="2" xfId="4" applyFont="1" applyBorder="1" applyAlignment="1">
      <alignment horizontal="center" vertical="center"/>
    </xf>
    <xf numFmtId="49" fontId="5" fillId="0" borderId="0" xfId="4" applyNumberFormat="1" applyFont="1" applyAlignment="1">
      <alignment horizontal="center" vertical="center"/>
    </xf>
    <xf numFmtId="0" fontId="5" fillId="0" borderId="0" xfId="5" applyFont="1" applyAlignment="1">
      <alignment horizontal="left" vertical="top"/>
    </xf>
    <xf numFmtId="0" fontId="19" fillId="0" borderId="0" xfId="5" applyFont="1" applyAlignment="1">
      <alignment horizontal="left" vertical="top"/>
    </xf>
    <xf numFmtId="0" fontId="18" fillId="0" borderId="0" xfId="5" applyFont="1"/>
    <xf numFmtId="0" fontId="5" fillId="0" borderId="0" xfId="5" applyFont="1" applyAlignment="1">
      <alignment vertical="top"/>
    </xf>
    <xf numFmtId="0" fontId="19" fillId="3" borderId="6" xfId="5" applyFont="1" applyFill="1" applyBorder="1" applyAlignment="1">
      <alignment horizontal="center" vertical="center"/>
    </xf>
    <xf numFmtId="0" fontId="19" fillId="3" borderId="7" xfId="5" applyFont="1" applyFill="1" applyBorder="1" applyAlignment="1">
      <alignment horizontal="center" vertical="center"/>
    </xf>
    <xf numFmtId="0" fontId="19" fillId="3" borderId="8" xfId="5" applyFont="1" applyFill="1" applyBorder="1" applyAlignment="1">
      <alignment horizontal="center" vertical="center"/>
    </xf>
    <xf numFmtId="0" fontId="5" fillId="0" borderId="2" xfId="5" applyFont="1" applyBorder="1" applyAlignment="1">
      <alignment horizontal="left" vertical="center" wrapText="1"/>
    </xf>
    <xf numFmtId="0" fontId="5" fillId="0" borderId="2" xfId="5" applyFont="1" applyBorder="1" applyAlignment="1">
      <alignment horizontal="left" vertical="center"/>
    </xf>
    <xf numFmtId="0" fontId="26" fillId="0" borderId="2" xfId="5" applyFont="1" applyBorder="1" applyAlignment="1">
      <alignment vertical="center"/>
    </xf>
    <xf numFmtId="0" fontId="5" fillId="0" borderId="10" xfId="5" applyFont="1" applyBorder="1" applyAlignment="1">
      <alignment horizontal="left" vertical="center" wrapText="1"/>
    </xf>
    <xf numFmtId="0" fontId="19" fillId="4" borderId="9" xfId="5" applyFont="1" applyFill="1" applyBorder="1" applyAlignment="1">
      <alignment vertical="center"/>
    </xf>
    <xf numFmtId="0" fontId="27" fillId="0" borderId="0" xfId="5" applyFont="1" applyAlignment="1">
      <alignment vertical="center"/>
    </xf>
    <xf numFmtId="0" fontId="21" fillId="0" borderId="0" xfId="5" applyFont="1" applyAlignment="1">
      <alignment vertical="center"/>
    </xf>
    <xf numFmtId="0" fontId="28" fillId="6" borderId="12" xfId="5" applyFont="1" applyFill="1" applyBorder="1" applyAlignment="1">
      <alignment horizontal="center" vertical="center" wrapText="1"/>
    </xf>
    <xf numFmtId="0" fontId="30" fillId="0" borderId="0" xfId="5" applyFont="1" applyAlignment="1">
      <alignment horizontal="left" vertical="center" wrapText="1"/>
    </xf>
    <xf numFmtId="0" fontId="32" fillId="0" borderId="2" xfId="5" applyFont="1" applyBorder="1" applyAlignment="1">
      <alignment horizontal="left" vertical="center" wrapText="1"/>
    </xf>
    <xf numFmtId="0" fontId="33" fillId="0" borderId="2" xfId="5" applyFont="1" applyBorder="1" applyAlignment="1">
      <alignment horizontal="left" vertical="center" wrapText="1"/>
    </xf>
    <xf numFmtId="0" fontId="34" fillId="0" borderId="2" xfId="5" applyFont="1" applyBorder="1" applyAlignment="1">
      <alignment vertical="center" wrapText="1"/>
    </xf>
    <xf numFmtId="0" fontId="34" fillId="0" borderId="0" xfId="5" applyFont="1" applyAlignment="1">
      <alignment vertical="center" wrapText="1"/>
    </xf>
    <xf numFmtId="0" fontId="31" fillId="0" borderId="0" xfId="5" applyFont="1" applyAlignment="1">
      <alignment horizontal="left" vertical="center" wrapText="1"/>
    </xf>
    <xf numFmtId="0" fontId="34" fillId="0" borderId="2" xfId="5" applyFont="1" applyBorder="1" applyAlignment="1">
      <alignment horizontal="left" vertical="center" wrapText="1"/>
    </xf>
    <xf numFmtId="0" fontId="19" fillId="0" borderId="2" xfId="5" applyFont="1" applyBorder="1" applyAlignment="1">
      <alignment horizontal="center" vertical="center" wrapText="1"/>
    </xf>
    <xf numFmtId="0" fontId="5" fillId="0" borderId="2" xfId="5" applyFont="1" applyBorder="1" applyAlignment="1">
      <alignment horizontal="center" vertical="center" wrapText="1"/>
    </xf>
    <xf numFmtId="0" fontId="37" fillId="0" borderId="2" xfId="5" applyFont="1" applyBorder="1" applyAlignment="1">
      <alignment horizontal="left" vertical="center" wrapText="1"/>
    </xf>
    <xf numFmtId="0" fontId="5" fillId="0" borderId="2" xfId="5" applyFont="1" applyBorder="1" applyAlignment="1">
      <alignment horizontal="center" vertical="center"/>
    </xf>
    <xf numFmtId="10" fontId="5" fillId="0" borderId="2" xfId="5" applyNumberFormat="1" applyFont="1" applyBorder="1" applyAlignment="1">
      <alignment horizontal="center" vertical="center"/>
    </xf>
    <xf numFmtId="0" fontId="19" fillId="3" borderId="2" xfId="5" applyFont="1" applyFill="1" applyBorder="1" applyAlignment="1">
      <alignment horizontal="center" vertical="center" wrapText="1"/>
    </xf>
    <xf numFmtId="0" fontId="19" fillId="0" borderId="5" xfId="5" applyFont="1" applyBorder="1" applyAlignment="1">
      <alignment horizontal="center" vertical="center"/>
    </xf>
    <xf numFmtId="0" fontId="5" fillId="0" borderId="0" xfId="5" applyFont="1" applyAlignment="1">
      <alignment horizontal="center" vertical="center"/>
    </xf>
    <xf numFmtId="0" fontId="5" fillId="0" borderId="6" xfId="5" applyFont="1" applyBorder="1" applyAlignment="1">
      <alignment horizontal="center" vertical="center"/>
    </xf>
    <xf numFmtId="0" fontId="5" fillId="0" borderId="12" xfId="5" applyFont="1" applyBorder="1" applyAlignment="1">
      <alignment horizontal="center" vertical="center"/>
    </xf>
    <xf numFmtId="0" fontId="5" fillId="0" borderId="9" xfId="5" applyFont="1" applyBorder="1" applyAlignment="1">
      <alignment vertical="center" wrapText="1"/>
    </xf>
    <xf numFmtId="0" fontId="5" fillId="0" borderId="16" xfId="5" applyFont="1" applyBorder="1" applyAlignment="1">
      <alignment vertical="center"/>
    </xf>
    <xf numFmtId="0" fontId="5" fillId="0" borderId="17" xfId="5" applyFont="1" applyBorder="1" applyAlignment="1">
      <alignment vertical="center"/>
    </xf>
    <xf numFmtId="0" fontId="5" fillId="0" borderId="4" xfId="5" applyFont="1" applyBorder="1" applyAlignment="1">
      <alignment horizontal="center" vertical="center"/>
    </xf>
    <xf numFmtId="0" fontId="18" fillId="0" borderId="0" xfId="5" applyFont="1" applyAlignment="1">
      <alignment horizontal="left"/>
    </xf>
    <xf numFmtId="0" fontId="19" fillId="2" borderId="2" xfId="5" applyFont="1" applyFill="1" applyBorder="1" applyAlignment="1">
      <alignment vertical="center"/>
    </xf>
    <xf numFmtId="0" fontId="5" fillId="0" borderId="0" xfId="5" applyFont="1" applyAlignment="1">
      <alignment horizontal="center" vertical="center" wrapText="1"/>
    </xf>
    <xf numFmtId="0" fontId="39" fillId="0" borderId="0" xfId="5" applyFont="1" applyAlignment="1">
      <alignment horizontal="center" vertical="center" wrapText="1"/>
    </xf>
    <xf numFmtId="0" fontId="39" fillId="0" borderId="2" xfId="5" applyFont="1" applyBorder="1" applyAlignment="1">
      <alignment horizontal="center" vertical="center" wrapText="1"/>
    </xf>
    <xf numFmtId="0" fontId="31" fillId="0" borderId="2" xfId="5" applyFont="1" applyBorder="1" applyAlignment="1">
      <alignment horizontal="center" vertical="center" wrapText="1"/>
    </xf>
    <xf numFmtId="0" fontId="38" fillId="0" borderId="2" xfId="5" applyFont="1" applyBorder="1" applyAlignment="1">
      <alignment horizontal="center" vertical="center" wrapText="1"/>
    </xf>
    <xf numFmtId="0" fontId="38" fillId="0" borderId="0" xfId="5" applyFont="1" applyAlignment="1">
      <alignment horizontal="center" vertical="center" wrapText="1"/>
    </xf>
    <xf numFmtId="164" fontId="5" fillId="0" borderId="0" xfId="5" applyNumberFormat="1" applyFont="1" applyAlignment="1">
      <alignment horizontal="center" vertical="center"/>
    </xf>
    <xf numFmtId="9" fontId="19" fillId="0" borderId="5" xfId="5" applyNumberFormat="1" applyFont="1" applyBorder="1" applyAlignment="1">
      <alignment horizontal="center" vertical="center" wrapText="1"/>
    </xf>
    <xf numFmtId="1" fontId="5" fillId="0" borderId="0" xfId="5" applyNumberFormat="1" applyFont="1" applyAlignment="1">
      <alignment horizontal="right" vertical="center" wrapText="1"/>
    </xf>
    <xf numFmtId="9" fontId="5" fillId="0" borderId="2" xfId="5" applyNumberFormat="1" applyFont="1" applyBorder="1" applyAlignment="1">
      <alignment horizontal="center" vertical="center" wrapText="1"/>
    </xf>
    <xf numFmtId="0" fontId="18" fillId="0" borderId="2" xfId="5" applyFont="1" applyBorder="1" applyAlignment="1">
      <alignment horizontal="center" vertical="center" wrapText="1"/>
    </xf>
    <xf numFmtId="0" fontId="5" fillId="7" borderId="2" xfId="5" applyFont="1" applyFill="1" applyBorder="1" applyAlignment="1">
      <alignment horizontal="center" vertical="center"/>
    </xf>
    <xf numFmtId="0" fontId="19" fillId="5" borderId="2" xfId="5" applyFont="1" applyFill="1" applyBorder="1" applyAlignment="1">
      <alignment horizontal="center" vertical="center"/>
    </xf>
    <xf numFmtId="0" fontId="19" fillId="5" borderId="2" xfId="5" applyFont="1" applyFill="1" applyBorder="1" applyAlignment="1">
      <alignment horizontal="center" vertical="center" wrapText="1"/>
    </xf>
    <xf numFmtId="2" fontId="5" fillId="0" borderId="7" xfId="5" applyNumberFormat="1" applyFont="1" applyBorder="1" applyAlignment="1">
      <alignment horizontal="center" vertical="center"/>
    </xf>
    <xf numFmtId="0" fontId="18" fillId="0" borderId="2" xfId="5" applyFont="1" applyBorder="1" applyAlignment="1">
      <alignment horizontal="center" vertical="center"/>
    </xf>
    <xf numFmtId="0" fontId="19" fillId="0" borderId="0" xfId="5" applyFont="1" applyAlignment="1">
      <alignment horizontal="center" vertical="center"/>
    </xf>
    <xf numFmtId="16" fontId="5" fillId="0" borderId="0" xfId="5" applyNumberFormat="1" applyFont="1" applyAlignment="1">
      <alignment horizontal="center" vertical="center"/>
    </xf>
    <xf numFmtId="0" fontId="19" fillId="5" borderId="2" xfId="5" applyFont="1" applyFill="1" applyBorder="1" applyAlignment="1">
      <alignment vertical="center"/>
    </xf>
    <xf numFmtId="0" fontId="5" fillId="0" borderId="2" xfId="5" applyFont="1" applyBorder="1" applyAlignment="1">
      <alignment vertical="center"/>
    </xf>
    <xf numFmtId="37" fontId="5" fillId="0" borderId="2" xfId="5" applyNumberFormat="1" applyFont="1" applyBorder="1" applyAlignment="1">
      <alignment horizontal="center" vertical="center"/>
    </xf>
    <xf numFmtId="37" fontId="5" fillId="0" borderId="0" xfId="5" applyNumberFormat="1" applyFont="1" applyAlignment="1">
      <alignment vertical="center"/>
    </xf>
    <xf numFmtId="0" fontId="19" fillId="0" borderId="2" xfId="5" applyFont="1" applyBorder="1" applyAlignment="1">
      <alignment vertical="center"/>
    </xf>
    <xf numFmtId="37" fontId="19" fillId="0" borderId="2" xfId="5" applyNumberFormat="1" applyFont="1" applyBorder="1" applyAlignment="1">
      <alignment horizontal="center" vertical="center"/>
    </xf>
    <xf numFmtId="49" fontId="40" fillId="0" borderId="0" xfId="5" applyNumberFormat="1" applyFont="1" applyAlignment="1">
      <alignment horizontal="center" vertical="center"/>
    </xf>
    <xf numFmtId="0" fontId="41" fillId="5" borderId="2" xfId="5" applyFont="1" applyFill="1" applyBorder="1" applyAlignment="1">
      <alignment horizontal="center" vertical="center" wrapText="1"/>
    </xf>
    <xf numFmtId="0" fontId="28" fillId="5" borderId="2" xfId="5" applyFont="1" applyFill="1" applyBorder="1" applyAlignment="1">
      <alignment horizontal="center" vertical="center" wrapText="1"/>
    </xf>
    <xf numFmtId="49" fontId="5" fillId="0" borderId="2" xfId="5" applyNumberFormat="1" applyFont="1" applyBorder="1" applyAlignment="1">
      <alignment horizontal="center" vertical="center"/>
    </xf>
    <xf numFmtId="49" fontId="5" fillId="0" borderId="0" xfId="5" applyNumberFormat="1" applyFont="1" applyAlignment="1">
      <alignment horizontal="center" vertical="center"/>
    </xf>
    <xf numFmtId="0" fontId="4" fillId="0" borderId="0" xfId="5" applyFont="1" applyAlignment="1">
      <alignment horizontal="center" vertical="center"/>
    </xf>
    <xf numFmtId="9" fontId="19" fillId="5" borderId="2" xfId="5" applyNumberFormat="1" applyFont="1" applyFill="1" applyBorder="1" applyAlignment="1">
      <alignment horizontal="center" vertical="center" wrapText="1"/>
    </xf>
    <xf numFmtId="9" fontId="24" fillId="5" borderId="2" xfId="5" applyNumberFormat="1" applyFont="1" applyFill="1" applyBorder="1" applyAlignment="1">
      <alignment horizontal="center" vertical="center" wrapText="1"/>
    </xf>
    <xf numFmtId="9" fontId="5" fillId="0" borderId="2" xfId="5" applyNumberFormat="1" applyFont="1" applyBorder="1" applyAlignment="1">
      <alignment horizontal="center" vertical="center"/>
    </xf>
    <xf numFmtId="1" fontId="5" fillId="0" borderId="2" xfId="5" applyNumberFormat="1" applyFont="1" applyBorder="1" applyAlignment="1">
      <alignment horizontal="center" vertical="center"/>
    </xf>
    <xf numFmtId="0" fontId="24" fillId="5" borderId="2" xfId="5" applyFont="1" applyFill="1" applyBorder="1" applyAlignment="1">
      <alignment horizontal="center" vertical="center" wrapText="1"/>
    </xf>
    <xf numFmtId="0" fontId="19" fillId="5" borderId="4" xfId="5" applyFont="1" applyFill="1" applyBorder="1" applyAlignment="1">
      <alignment horizontal="center" vertical="center" wrapText="1"/>
    </xf>
    <xf numFmtId="0" fontId="3" fillId="0" borderId="0" xfId="5" applyAlignment="1">
      <alignment horizontal="center" vertical="center" wrapText="1"/>
    </xf>
    <xf numFmtId="49" fontId="5" fillId="8" borderId="4" xfId="5" applyNumberFormat="1" applyFont="1" applyFill="1" applyBorder="1" applyAlignment="1">
      <alignment horizontal="center" vertical="center"/>
    </xf>
    <xf numFmtId="49" fontId="5" fillId="0" borderId="12" xfId="5" applyNumberFormat="1" applyFont="1" applyBorder="1" applyAlignment="1">
      <alignment vertical="center"/>
    </xf>
    <xf numFmtId="49" fontId="5" fillId="0" borderId="9" xfId="5" applyNumberFormat="1" applyFont="1" applyBorder="1" applyAlignment="1">
      <alignment horizontal="center" vertical="center"/>
    </xf>
    <xf numFmtId="0" fontId="5" fillId="0" borderId="4" xfId="5" applyFont="1" applyBorder="1" applyAlignment="1">
      <alignment horizontal="center" vertical="center" wrapText="1"/>
    </xf>
    <xf numFmtId="49" fontId="5" fillId="0" borderId="4" xfId="5" applyNumberFormat="1" applyFont="1" applyBorder="1" applyAlignment="1">
      <alignment vertical="center"/>
    </xf>
    <xf numFmtId="49" fontId="5" fillId="0" borderId="0" xfId="5" applyNumberFormat="1" applyFont="1" applyAlignment="1">
      <alignment horizontal="left" vertical="center"/>
    </xf>
    <xf numFmtId="0" fontId="19" fillId="0" borderId="5" xfId="5" applyFont="1" applyBorder="1" applyAlignment="1">
      <alignment horizontal="center" vertical="center" wrapText="1"/>
    </xf>
    <xf numFmtId="0" fontId="24" fillId="0" borderId="5" xfId="5" applyFont="1" applyBorder="1" applyAlignment="1">
      <alignment horizontal="center" vertical="center" wrapText="1"/>
    </xf>
    <xf numFmtId="49" fontId="5" fillId="0" borderId="2" xfId="5" applyNumberFormat="1" applyFont="1" applyBorder="1" applyAlignment="1">
      <alignment horizontal="center" vertical="center" wrapText="1"/>
    </xf>
    <xf numFmtId="0" fontId="31" fillId="5" borderId="12" xfId="5" applyFont="1" applyFill="1" applyBorder="1" applyAlignment="1">
      <alignment horizontal="center" vertical="center"/>
    </xf>
    <xf numFmtId="0" fontId="31" fillId="5" borderId="2" xfId="5" applyFont="1" applyFill="1" applyBorder="1" applyAlignment="1">
      <alignment horizontal="center" vertical="center" wrapText="1"/>
    </xf>
    <xf numFmtId="0" fontId="32" fillId="0" borderId="2" xfId="5" applyFont="1" applyBorder="1" applyAlignment="1">
      <alignment horizontal="center" vertical="center"/>
    </xf>
    <xf numFmtId="0" fontId="31" fillId="0" borderId="2" xfId="5" applyFont="1" applyBorder="1" applyAlignment="1">
      <alignment vertical="center"/>
    </xf>
    <xf numFmtId="0" fontId="32" fillId="0" borderId="12" xfId="5" applyFont="1" applyBorder="1" applyAlignment="1">
      <alignment vertical="center" wrapText="1"/>
    </xf>
    <xf numFmtId="0" fontId="31" fillId="5" borderId="12" xfId="5" applyFont="1" applyFill="1" applyBorder="1" applyAlignment="1">
      <alignment horizontal="center" vertical="center" wrapText="1"/>
    </xf>
    <xf numFmtId="1" fontId="19" fillId="0" borderId="2" xfId="5" applyNumberFormat="1" applyFont="1" applyBorder="1" applyAlignment="1">
      <alignment horizontal="center" vertical="center" wrapText="1"/>
    </xf>
    <xf numFmtId="0" fontId="32" fillId="0" borderId="10" xfId="5" applyFont="1" applyBorder="1" applyAlignment="1">
      <alignment vertical="center" wrapText="1"/>
    </xf>
    <xf numFmtId="3" fontId="5" fillId="0" borderId="10" xfId="5" applyNumberFormat="1" applyFont="1" applyBorder="1" applyAlignment="1">
      <alignment horizontal="center" vertical="center" wrapText="1"/>
    </xf>
    <xf numFmtId="10" fontId="5" fillId="0" borderId="10" xfId="5" applyNumberFormat="1" applyFont="1" applyBorder="1" applyAlignment="1">
      <alignment horizontal="center" vertical="center" wrapText="1"/>
    </xf>
    <xf numFmtId="0" fontId="32" fillId="0" borderId="2" xfId="5" applyFont="1" applyBorder="1" applyAlignment="1">
      <alignment vertical="center" wrapText="1"/>
    </xf>
    <xf numFmtId="3" fontId="5" fillId="0" borderId="2" xfId="5" applyNumberFormat="1" applyFont="1" applyBorder="1" applyAlignment="1">
      <alignment horizontal="center" vertical="center" wrapText="1"/>
    </xf>
    <xf numFmtId="10" fontId="5" fillId="0" borderId="2" xfId="5" applyNumberFormat="1" applyFont="1" applyBorder="1" applyAlignment="1">
      <alignment horizontal="center" vertical="center" wrapText="1"/>
    </xf>
    <xf numFmtId="0" fontId="32" fillId="0" borderId="10" xfId="5" applyFont="1" applyBorder="1" applyAlignment="1">
      <alignment horizontal="center" vertical="center" wrapText="1"/>
    </xf>
    <xf numFmtId="0" fontId="44" fillId="0" borderId="10" xfId="5" applyFont="1" applyBorder="1" applyAlignment="1">
      <alignment horizontal="center" vertical="center" wrapText="1"/>
    </xf>
    <xf numFmtId="0" fontId="32" fillId="0" borderId="2" xfId="5" applyFont="1" applyBorder="1" applyAlignment="1">
      <alignment horizontal="center" vertical="center" wrapText="1"/>
    </xf>
    <xf numFmtId="0" fontId="44" fillId="0" borderId="2" xfId="5" applyFont="1" applyBorder="1" applyAlignment="1">
      <alignment horizontal="center" vertical="center" wrapText="1"/>
    </xf>
    <xf numFmtId="49" fontId="5" fillId="0" borderId="2" xfId="5" applyNumberFormat="1" applyFont="1" applyBorder="1" applyAlignment="1">
      <alignment horizontal="left" vertical="center"/>
    </xf>
    <xf numFmtId="0" fontId="31" fillId="5" borderId="9" xfId="5" applyFont="1" applyFill="1" applyBorder="1" applyAlignment="1">
      <alignment vertical="center"/>
    </xf>
    <xf numFmtId="0" fontId="18" fillId="0" borderId="2" xfId="5" applyFont="1" applyBorder="1" applyAlignment="1">
      <alignment vertical="center"/>
    </xf>
    <xf numFmtId="0" fontId="29" fillId="0" borderId="0" xfId="5" applyFont="1" applyAlignment="1">
      <alignment vertical="center"/>
    </xf>
    <xf numFmtId="0" fontId="5" fillId="0" borderId="0" xfId="5" applyFont="1" applyAlignment="1">
      <alignment horizontal="right" vertical="center"/>
    </xf>
    <xf numFmtId="0" fontId="33" fillId="0" borderId="0" xfId="5" applyFont="1" applyAlignment="1">
      <alignment horizontal="center" vertical="center" wrapText="1"/>
    </xf>
    <xf numFmtId="0" fontId="47" fillId="0" borderId="0" xfId="0" applyFont="1" applyAlignment="1">
      <alignment vertical="center"/>
    </xf>
    <xf numFmtId="0" fontId="5" fillId="0" borderId="5" xfId="5" applyFont="1" applyBorder="1" applyAlignment="1">
      <alignment vertical="center"/>
    </xf>
    <xf numFmtId="0" fontId="19" fillId="0" borderId="0" xfId="5" applyFont="1" applyAlignment="1">
      <alignment vertical="center"/>
    </xf>
    <xf numFmtId="0" fontId="5" fillId="0" borderId="15" xfId="5" applyFont="1" applyBorder="1" applyAlignment="1">
      <alignment vertical="center"/>
    </xf>
    <xf numFmtId="0" fontId="18" fillId="0" borderId="2" xfId="5" applyFont="1" applyBorder="1" applyAlignment="1">
      <alignment horizontal="left" vertical="center" wrapText="1"/>
    </xf>
    <xf numFmtId="0" fontId="18" fillId="0" borderId="2" xfId="5" applyFont="1" applyBorder="1" applyAlignment="1">
      <alignment vertical="center" wrapText="1"/>
    </xf>
    <xf numFmtId="0" fontId="24" fillId="0" borderId="0" xfId="5" applyFont="1" applyAlignment="1">
      <alignment horizontal="center" vertical="center" wrapText="1"/>
    </xf>
    <xf numFmtId="0" fontId="38" fillId="0" borderId="4" xfId="5" applyFont="1" applyBorder="1" applyAlignment="1">
      <alignment vertical="center" wrapText="1"/>
    </xf>
    <xf numFmtId="9" fontId="5" fillId="0" borderId="0" xfId="5" applyNumberFormat="1" applyFont="1" applyAlignment="1">
      <alignment horizontal="center" vertical="center"/>
    </xf>
    <xf numFmtId="16" fontId="5" fillId="0" borderId="5" xfId="5" applyNumberFormat="1" applyFont="1" applyBorder="1" applyAlignment="1">
      <alignment horizontal="center" vertical="center"/>
    </xf>
    <xf numFmtId="0" fontId="19" fillId="0" borderId="2" xfId="5" applyFont="1" applyBorder="1" applyAlignment="1">
      <alignment horizontal="left" vertical="center"/>
    </xf>
    <xf numFmtId="0" fontId="18" fillId="0" borderId="14" xfId="5" applyFont="1" applyBorder="1" applyAlignment="1">
      <alignment horizontal="left" vertical="center"/>
    </xf>
    <xf numFmtId="0" fontId="5" fillId="0" borderId="2" xfId="5" applyFont="1" applyBorder="1" applyAlignment="1">
      <alignment vertical="center" wrapText="1"/>
    </xf>
    <xf numFmtId="9" fontId="5" fillId="0" borderId="0" xfId="5" applyNumberFormat="1" applyFont="1" applyAlignment="1">
      <alignment vertical="center"/>
    </xf>
    <xf numFmtId="10" fontId="5" fillId="0" borderId="2" xfId="5" applyNumberFormat="1" applyFont="1" applyBorder="1" applyAlignment="1">
      <alignment horizontal="right" vertical="center"/>
    </xf>
    <xf numFmtId="0" fontId="24" fillId="5" borderId="2" xfId="5" applyFont="1" applyFill="1" applyBorder="1" applyAlignment="1">
      <alignment horizontal="center" vertical="center"/>
    </xf>
    <xf numFmtId="0" fontId="18" fillId="0" borderId="2" xfId="5" applyFont="1" applyBorder="1" applyAlignment="1">
      <alignment horizontal="left" vertical="center"/>
    </xf>
    <xf numFmtId="10" fontId="18" fillId="0" borderId="2" xfId="5" applyNumberFormat="1" applyFont="1" applyBorder="1" applyAlignment="1">
      <alignment horizontal="left" vertical="center"/>
    </xf>
    <xf numFmtId="10" fontId="18" fillId="0" borderId="0" xfId="5" applyNumberFormat="1" applyFont="1" applyAlignment="1">
      <alignment horizontal="left" vertical="center"/>
    </xf>
    <xf numFmtId="0" fontId="5" fillId="0" borderId="2" xfId="5" quotePrefix="1" applyFont="1" applyBorder="1" applyAlignment="1">
      <alignment horizontal="center" vertical="center"/>
    </xf>
    <xf numFmtId="10" fontId="5" fillId="0" borderId="0" xfId="5" applyNumberFormat="1" applyFont="1" applyAlignment="1">
      <alignment horizontal="right" vertical="center"/>
    </xf>
    <xf numFmtId="9" fontId="5" fillId="0" borderId="2" xfId="5" applyNumberFormat="1" applyFont="1" applyBorder="1" applyAlignment="1">
      <alignment horizontal="right" vertical="center"/>
    </xf>
    <xf numFmtId="9" fontId="5" fillId="0" borderId="0" xfId="5" applyNumberFormat="1" applyFont="1" applyAlignment="1">
      <alignment horizontal="left" vertical="center"/>
    </xf>
    <xf numFmtId="9" fontId="5" fillId="0" borderId="2" xfId="1" applyFont="1" applyBorder="1" applyAlignment="1">
      <alignment horizontal="right" vertical="center" wrapText="1"/>
    </xf>
    <xf numFmtId="9" fontId="5" fillId="0" borderId="15" xfId="5" applyNumberFormat="1" applyFont="1" applyBorder="1" applyAlignment="1">
      <alignment horizontal="right" vertical="center"/>
    </xf>
    <xf numFmtId="0" fontId="17" fillId="3" borderId="12" xfId="5" applyFont="1" applyFill="1" applyBorder="1" applyAlignment="1">
      <alignment horizontal="center" vertical="center" wrapText="1"/>
    </xf>
    <xf numFmtId="9" fontId="17" fillId="0" borderId="12" xfId="1" applyFont="1" applyBorder="1" applyAlignment="1">
      <alignment vertical="center"/>
    </xf>
    <xf numFmtId="9" fontId="17" fillId="0" borderId="8" xfId="1" applyFont="1" applyBorder="1" applyAlignment="1">
      <alignment vertical="center"/>
    </xf>
    <xf numFmtId="10" fontId="5" fillId="0" borderId="7" xfId="5" applyNumberFormat="1" applyFont="1" applyBorder="1" applyAlignment="1">
      <alignment horizontal="right" vertical="center"/>
    </xf>
    <xf numFmtId="9" fontId="17" fillId="0" borderId="11" xfId="1" applyFont="1" applyBorder="1" applyAlignment="1">
      <alignment vertical="center"/>
    </xf>
    <xf numFmtId="9" fontId="17" fillId="0" borderId="4" xfId="1" applyFont="1" applyBorder="1" applyAlignment="1">
      <alignment vertical="center"/>
    </xf>
    <xf numFmtId="10" fontId="5" fillId="0" borderId="4" xfId="5" applyNumberFormat="1" applyFont="1" applyBorder="1" applyAlignment="1">
      <alignment horizontal="right" vertical="center"/>
    </xf>
    <xf numFmtId="10" fontId="5" fillId="0" borderId="4" xfId="5" applyNumberFormat="1" applyFont="1" applyBorder="1" applyAlignment="1">
      <alignment vertical="center"/>
    </xf>
    <xf numFmtId="0" fontId="5" fillId="0" borderId="6" xfId="5" applyFont="1" applyBorder="1" applyAlignment="1">
      <alignment horizontal="left" vertical="center"/>
    </xf>
    <xf numFmtId="10" fontId="5" fillId="0" borderId="6" xfId="5" applyNumberFormat="1" applyFont="1" applyBorder="1" applyAlignment="1">
      <alignment vertical="center"/>
    </xf>
    <xf numFmtId="0" fontId="18" fillId="5" borderId="2" xfId="5" applyFont="1" applyFill="1" applyBorder="1" applyAlignment="1">
      <alignment vertical="center"/>
    </xf>
    <xf numFmtId="16" fontId="5" fillId="0" borderId="11" xfId="5" applyNumberFormat="1" applyFont="1" applyBorder="1" applyAlignment="1">
      <alignment horizontal="center" vertical="center"/>
    </xf>
    <xf numFmtId="0" fontId="5" fillId="0" borderId="11" xfId="5" applyFont="1" applyBorder="1" applyAlignment="1">
      <alignment horizontal="center" vertical="center"/>
    </xf>
    <xf numFmtId="4" fontId="5" fillId="0" borderId="0" xfId="5" applyNumberFormat="1" applyFont="1" applyAlignment="1">
      <alignment horizontal="right" vertical="center"/>
    </xf>
    <xf numFmtId="0" fontId="5" fillId="0" borderId="19" xfId="5" applyFont="1" applyBorder="1" applyAlignment="1">
      <alignment horizontal="center" vertical="center"/>
    </xf>
    <xf numFmtId="0" fontId="18" fillId="0" borderId="4" xfId="5" applyFont="1" applyBorder="1" applyAlignment="1">
      <alignment vertical="center"/>
    </xf>
    <xf numFmtId="0" fontId="25" fillId="3" borderId="4" xfId="5" applyFont="1" applyFill="1" applyBorder="1" applyAlignment="1">
      <alignment vertical="center" wrapText="1"/>
    </xf>
    <xf numFmtId="0" fontId="5" fillId="0" borderId="9" xfId="5" applyFont="1" applyBorder="1" applyAlignment="1">
      <alignment horizontal="right" vertical="center"/>
    </xf>
    <xf numFmtId="37" fontId="5" fillId="0" borderId="2" xfId="5" applyNumberFormat="1" applyFont="1" applyBorder="1" applyAlignment="1">
      <alignment horizontal="right" vertical="center"/>
    </xf>
    <xf numFmtId="37" fontId="19" fillId="0" borderId="2" xfId="5" applyNumberFormat="1" applyFont="1" applyBorder="1" applyAlignment="1">
      <alignment horizontal="right" vertical="center"/>
    </xf>
    <xf numFmtId="0" fontId="25" fillId="3" borderId="4" xfId="5" applyFont="1" applyFill="1" applyBorder="1" applyAlignment="1">
      <alignment vertical="center"/>
    </xf>
    <xf numFmtId="37" fontId="5" fillId="0" borderId="9" xfId="5" applyNumberFormat="1" applyFont="1" applyBorder="1" applyAlignment="1">
      <alignment horizontal="right" vertical="center"/>
    </xf>
    <xf numFmtId="0" fontId="5" fillId="0" borderId="2" xfId="5" applyFont="1" applyBorder="1" applyAlignment="1">
      <alignment horizontal="right" vertical="center"/>
    </xf>
    <xf numFmtId="0" fontId="19" fillId="0" borderId="2" xfId="5" applyFont="1" applyBorder="1" applyAlignment="1">
      <alignment horizontal="right" vertical="center"/>
    </xf>
    <xf numFmtId="0" fontId="19" fillId="0" borderId="9" xfId="5" applyFont="1" applyBorder="1" applyAlignment="1">
      <alignment horizontal="right" vertical="center"/>
    </xf>
    <xf numFmtId="0" fontId="19" fillId="0" borderId="6" xfId="5" applyFont="1" applyBorder="1" applyAlignment="1">
      <alignment horizontal="right" vertical="center"/>
    </xf>
    <xf numFmtId="0" fontId="19" fillId="0" borderId="0" xfId="5" applyFont="1" applyAlignment="1">
      <alignment horizontal="right" vertical="center"/>
    </xf>
    <xf numFmtId="37" fontId="5" fillId="0" borderId="5" xfId="5" applyNumberFormat="1" applyFont="1" applyBorder="1" applyAlignment="1">
      <alignment vertical="center"/>
    </xf>
    <xf numFmtId="37" fontId="5" fillId="0" borderId="0" xfId="5" applyNumberFormat="1" applyFont="1" applyAlignment="1">
      <alignment horizontal="right" vertical="center"/>
    </xf>
    <xf numFmtId="0" fontId="5" fillId="0" borderId="11" xfId="5" applyFont="1" applyBorder="1" applyAlignment="1">
      <alignment vertical="center"/>
    </xf>
    <xf numFmtId="37" fontId="19" fillId="0" borderId="11" xfId="5" applyNumberFormat="1" applyFont="1" applyBorder="1" applyAlignment="1">
      <alignment vertical="center"/>
    </xf>
    <xf numFmtId="37" fontId="19" fillId="0" borderId="0" xfId="5" applyNumberFormat="1" applyFont="1" applyAlignment="1">
      <alignment horizontal="right" vertical="center"/>
    </xf>
    <xf numFmtId="37" fontId="5" fillId="0" borderId="13" xfId="5" applyNumberFormat="1" applyFont="1" applyBorder="1" applyAlignment="1">
      <alignment horizontal="right" vertical="center"/>
    </xf>
    <xf numFmtId="37" fontId="19" fillId="0" borderId="13" xfId="5" applyNumberFormat="1" applyFont="1" applyBorder="1" applyAlignment="1">
      <alignment horizontal="right" vertical="center"/>
    </xf>
    <xf numFmtId="0" fontId="5" fillId="0" borderId="2" xfId="5" applyFont="1" applyBorder="1" applyAlignment="1">
      <alignment horizontal="right" vertical="center" wrapText="1"/>
    </xf>
    <xf numFmtId="0" fontId="0" fillId="0" borderId="0" xfId="0" applyAlignment="1">
      <alignment vertical="center"/>
    </xf>
    <xf numFmtId="0" fontId="32" fillId="0" borderId="0" xfId="5" applyFont="1" applyAlignment="1">
      <alignment horizontal="left" vertical="center" wrapText="1"/>
    </xf>
    <xf numFmtId="0" fontId="5" fillId="0" borderId="0" xfId="5" applyFont="1" applyAlignment="1">
      <alignment horizontal="right" vertical="center" wrapText="1"/>
    </xf>
    <xf numFmtId="10" fontId="5" fillId="0" borderId="0" xfId="5" applyNumberFormat="1" applyFont="1" applyAlignment="1">
      <alignment horizontal="center" vertical="center"/>
    </xf>
    <xf numFmtId="10" fontId="5" fillId="0" borderId="4" xfId="5" applyNumberFormat="1" applyFont="1" applyBorder="1" applyAlignment="1">
      <alignment horizontal="center" vertical="center"/>
    </xf>
    <xf numFmtId="0" fontId="5" fillId="0" borderId="0" xfId="4" applyFont="1" applyAlignment="1">
      <alignment vertical="center"/>
    </xf>
    <xf numFmtId="0" fontId="5" fillId="0" borderId="0" xfId="0" applyFont="1" applyAlignment="1">
      <alignment vertical="center"/>
    </xf>
    <xf numFmtId="0" fontId="3" fillId="0" borderId="0" xfId="4" applyAlignment="1">
      <alignment vertical="center"/>
    </xf>
    <xf numFmtId="0" fontId="5" fillId="0" borderId="0" xfId="4" applyFont="1" applyAlignment="1">
      <alignment horizontal="left" vertical="center"/>
    </xf>
    <xf numFmtId="0" fontId="19" fillId="0" borderId="0" xfId="4" applyFont="1" applyAlignment="1">
      <alignment horizontal="left" vertical="center"/>
    </xf>
    <xf numFmtId="0" fontId="19" fillId="0" borderId="0" xfId="4" applyFont="1" applyAlignment="1">
      <alignment vertical="center"/>
    </xf>
    <xf numFmtId="0" fontId="5" fillId="0" borderId="2" xfId="4" applyFont="1" applyBorder="1" applyAlignment="1">
      <alignment horizontal="left" vertical="center" wrapText="1"/>
    </xf>
    <xf numFmtId="0" fontId="46" fillId="0" borderId="2" xfId="2" applyFont="1" applyBorder="1" applyAlignment="1">
      <alignment horizontal="left" vertical="center" wrapText="1"/>
    </xf>
    <xf numFmtId="0" fontId="21" fillId="0" borderId="0" xfId="4" applyFont="1" applyAlignment="1">
      <alignment horizontal="left" vertical="center" wrapText="1"/>
    </xf>
    <xf numFmtId="0" fontId="5" fillId="0" borderId="0" xfId="4" applyFont="1" applyAlignment="1">
      <alignment horizontal="center" vertical="center"/>
    </xf>
    <xf numFmtId="0" fontId="5" fillId="0" borderId="0" xfId="4" applyFont="1" applyAlignment="1">
      <alignment horizontal="right" vertical="center"/>
    </xf>
    <xf numFmtId="0" fontId="5" fillId="0" borderId="0" xfId="4" applyFont="1" applyAlignment="1">
      <alignment vertical="center" wrapText="1"/>
    </xf>
    <xf numFmtId="0" fontId="5" fillId="0" borderId="4" xfId="4" applyFont="1" applyBorder="1" applyAlignment="1">
      <alignment horizontal="left" vertical="center" wrapText="1"/>
    </xf>
    <xf numFmtId="0" fontId="24" fillId="0" borderId="0" xfId="4" applyFont="1" applyAlignment="1">
      <alignment vertical="center"/>
    </xf>
    <xf numFmtId="0" fontId="5" fillId="0" borderId="5" xfId="4" applyFont="1" applyBorder="1" applyAlignment="1">
      <alignment vertical="center" wrapText="1"/>
    </xf>
    <xf numFmtId="0" fontId="18" fillId="0" borderId="0" xfId="4" applyFont="1" applyAlignment="1">
      <alignment vertical="center" wrapText="1"/>
    </xf>
    <xf numFmtId="0" fontId="18" fillId="0" borderId="2" xfId="4" applyFont="1" applyBorder="1" applyAlignment="1">
      <alignment horizontal="left" vertical="center" wrapText="1"/>
    </xf>
    <xf numFmtId="14" fontId="5" fillId="0" borderId="0" xfId="4" applyNumberFormat="1" applyFont="1" applyAlignment="1">
      <alignment vertical="center"/>
    </xf>
    <xf numFmtId="49" fontId="5" fillId="0" borderId="0" xfId="4" applyNumberFormat="1" applyFont="1" applyAlignment="1">
      <alignment horizontal="left" vertical="center"/>
    </xf>
    <xf numFmtId="0" fontId="5" fillId="0" borderId="4" xfId="4" applyFont="1" applyBorder="1" applyAlignment="1">
      <alignment vertical="center"/>
    </xf>
    <xf numFmtId="0" fontId="19" fillId="0" borderId="4" xfId="4" applyFont="1" applyBorder="1" applyAlignment="1">
      <alignment vertical="center"/>
    </xf>
    <xf numFmtId="0" fontId="23" fillId="0" borderId="0" xfId="4" applyFont="1" applyAlignment="1">
      <alignment horizontal="left" vertical="center"/>
    </xf>
    <xf numFmtId="0" fontId="20" fillId="0" borderId="0" xfId="4" applyFont="1" applyAlignment="1">
      <alignment vertical="center"/>
    </xf>
    <xf numFmtId="0" fontId="20" fillId="0" borderId="0" xfId="4" applyFont="1" applyAlignment="1">
      <alignment horizontal="left" vertical="center"/>
    </xf>
    <xf numFmtId="0" fontId="19" fillId="0" borderId="6" xfId="5" applyFont="1" applyBorder="1" applyAlignment="1">
      <alignment horizontal="center" vertical="center"/>
    </xf>
    <xf numFmtId="0" fontId="30" fillId="0" borderId="0" xfId="0" applyFont="1" applyAlignment="1">
      <alignment horizontal="center" vertical="center"/>
    </xf>
    <xf numFmtId="2" fontId="5" fillId="0" borderId="5" xfId="5" applyNumberFormat="1" applyFont="1" applyBorder="1" applyAlignment="1">
      <alignment horizontal="center" vertical="center" wrapText="1"/>
    </xf>
    <xf numFmtId="2" fontId="5" fillId="0" borderId="0" xfId="5" applyNumberFormat="1" applyFont="1" applyAlignment="1">
      <alignment horizontal="center" vertical="center" wrapText="1"/>
    </xf>
    <xf numFmtId="9" fontId="18" fillId="0" borderId="0" xfId="1" applyFont="1" applyAlignment="1">
      <alignment vertical="center"/>
    </xf>
    <xf numFmtId="0" fontId="5" fillId="0" borderId="18" xfId="5" applyFont="1" applyBorder="1" applyAlignment="1">
      <alignment horizontal="left" vertical="center" wrapText="1"/>
    </xf>
    <xf numFmtId="0" fontId="19" fillId="4" borderId="2" xfId="5" applyFont="1" applyFill="1" applyBorder="1" applyAlignment="1">
      <alignment vertical="center"/>
    </xf>
    <xf numFmtId="0" fontId="19" fillId="3" borderId="2" xfId="5" applyFont="1" applyFill="1" applyBorder="1" applyAlignment="1">
      <alignment horizontal="center" vertical="center"/>
    </xf>
    <xf numFmtId="0" fontId="24" fillId="5" borderId="2" xfId="5" applyFont="1" applyFill="1" applyBorder="1" applyAlignment="1">
      <alignment horizontal="left" vertical="center" wrapText="1"/>
    </xf>
    <xf numFmtId="0" fontId="19" fillId="5" borderId="9" xfId="5" applyFont="1" applyFill="1" applyBorder="1" applyAlignment="1">
      <alignment horizontal="left" vertical="center" wrapText="1"/>
    </xf>
    <xf numFmtId="10" fontId="5" fillId="0" borderId="11" xfId="5" applyNumberFormat="1" applyFont="1" applyBorder="1" applyAlignment="1">
      <alignment horizontal="center" vertical="center"/>
    </xf>
    <xf numFmtId="0" fontId="5" fillId="5" borderId="2" xfId="5" applyFont="1" applyFill="1" applyBorder="1" applyAlignment="1">
      <alignment vertical="center"/>
    </xf>
    <xf numFmtId="0" fontId="19" fillId="0" borderId="11" xfId="5" applyFont="1" applyBorder="1" applyAlignment="1">
      <alignment vertical="center"/>
    </xf>
    <xf numFmtId="0" fontId="32" fillId="5" borderId="2" xfId="5" applyFont="1" applyFill="1" applyBorder="1" applyAlignment="1">
      <alignment vertical="center"/>
    </xf>
    <xf numFmtId="0" fontId="32" fillId="0" borderId="2" xfId="5" applyFont="1" applyBorder="1" applyAlignment="1">
      <alignment vertical="center"/>
    </xf>
    <xf numFmtId="0" fontId="32" fillId="0" borderId="0" xfId="5" applyFont="1" applyAlignment="1">
      <alignment vertical="center"/>
    </xf>
    <xf numFmtId="1" fontId="5" fillId="0" borderId="4" xfId="5" applyNumberFormat="1" applyFont="1" applyBorder="1" applyAlignment="1">
      <alignment horizontal="center" vertical="center"/>
    </xf>
    <xf numFmtId="0" fontId="5" fillId="0" borderId="4" xfId="5" applyFont="1" applyBorder="1" applyAlignment="1">
      <alignment horizontal="left" vertical="center"/>
    </xf>
    <xf numFmtId="16" fontId="5" fillId="0" borderId="18" xfId="5" applyNumberFormat="1" applyFont="1" applyBorder="1" applyAlignment="1">
      <alignment horizontal="center" vertical="center"/>
    </xf>
    <xf numFmtId="0" fontId="5" fillId="0" borderId="4" xfId="5" applyFont="1" applyBorder="1" applyAlignment="1">
      <alignment vertical="center"/>
    </xf>
    <xf numFmtId="16" fontId="5" fillId="0" borderId="5" xfId="5" applyNumberFormat="1" applyFont="1" applyBorder="1" applyAlignment="1">
      <alignment horizontal="left" vertical="center"/>
    </xf>
    <xf numFmtId="0" fontId="32" fillId="0" borderId="4" xfId="5" applyFont="1" applyBorder="1" applyAlignment="1">
      <alignment horizontal="center" vertical="center" wrapText="1"/>
    </xf>
    <xf numFmtId="0" fontId="32" fillId="0" borderId="21" xfId="5" applyFont="1" applyBorder="1" applyAlignment="1">
      <alignment horizontal="center" vertical="center" wrapText="1"/>
    </xf>
    <xf numFmtId="0" fontId="31" fillId="5" borderId="2" xfId="5" applyFont="1" applyFill="1" applyBorder="1" applyAlignment="1">
      <alignment horizontal="center" vertical="center"/>
    </xf>
    <xf numFmtId="0" fontId="33" fillId="0" borderId="0" xfId="5" applyFont="1" applyAlignment="1">
      <alignment vertical="center" wrapText="1"/>
    </xf>
    <xf numFmtId="49" fontId="19" fillId="0" borderId="2" xfId="5" applyNumberFormat="1" applyFont="1" applyBorder="1" applyAlignment="1">
      <alignment horizontal="center" vertical="center"/>
    </xf>
    <xf numFmtId="0" fontId="18" fillId="0" borderId="22" xfId="5" applyFont="1" applyBorder="1" applyAlignment="1">
      <alignment vertical="center" wrapText="1"/>
    </xf>
    <xf numFmtId="0" fontId="18" fillId="0" borderId="23" xfId="5" quotePrefix="1" applyFont="1" applyBorder="1" applyAlignment="1">
      <alignment horizontal="center" vertical="center" wrapText="1"/>
    </xf>
    <xf numFmtId="0" fontId="18" fillId="10" borderId="20" xfId="5" applyFont="1" applyFill="1" applyBorder="1" applyAlignment="1">
      <alignment vertical="center" wrapText="1"/>
    </xf>
    <xf numFmtId="0" fontId="18" fillId="0" borderId="24" xfId="5" quotePrefix="1" applyFont="1" applyBorder="1" applyAlignment="1">
      <alignment horizontal="center" vertical="center" wrapText="1"/>
    </xf>
    <xf numFmtId="0" fontId="18" fillId="0" borderId="20" xfId="5" applyFont="1" applyBorder="1" applyAlignment="1">
      <alignment vertical="center" wrapText="1"/>
    </xf>
    <xf numFmtId="0" fontId="18" fillId="0" borderId="24" xfId="5" applyFont="1" applyBorder="1" applyAlignment="1">
      <alignment horizontal="center" vertical="center" wrapText="1"/>
    </xf>
    <xf numFmtId="0" fontId="5" fillId="0" borderId="20" xfId="5" applyFont="1" applyBorder="1" applyAlignment="1">
      <alignment vertical="center" wrapText="1"/>
    </xf>
    <xf numFmtId="0" fontId="3" fillId="0" borderId="0" xfId="3" applyAlignment="1">
      <alignment vertical="center"/>
    </xf>
    <xf numFmtId="0" fontId="5" fillId="0" borderId="2" xfId="5" applyFont="1" applyBorder="1" applyAlignment="1">
      <alignment horizontal="center" vertical="top"/>
    </xf>
    <xf numFmtId="0" fontId="18" fillId="0" borderId="0" xfId="4" applyFont="1" applyAlignment="1">
      <alignment horizontal="left" vertical="center" wrapText="1"/>
    </xf>
    <xf numFmtId="0" fontId="46" fillId="0" borderId="3" xfId="2" applyFont="1" applyBorder="1" applyAlignment="1">
      <alignment horizontal="left" vertical="center" wrapText="1"/>
    </xf>
    <xf numFmtId="0" fontId="5" fillId="0" borderId="5" xfId="5" applyFont="1" applyBorder="1" applyAlignment="1">
      <alignment horizontal="center" vertical="top"/>
    </xf>
    <xf numFmtId="0" fontId="0" fillId="0" borderId="0" xfId="0" applyAlignment="1">
      <alignment vertical="top"/>
    </xf>
    <xf numFmtId="0" fontId="3" fillId="0" borderId="0" xfId="4" applyAlignment="1">
      <alignment vertical="top"/>
    </xf>
    <xf numFmtId="0" fontId="3" fillId="0" borderId="0" xfId="5" applyAlignment="1">
      <alignment vertical="top"/>
    </xf>
    <xf numFmtId="9" fontId="3" fillId="0" borderId="0" xfId="1" applyFont="1" applyAlignment="1">
      <alignment vertical="center"/>
    </xf>
    <xf numFmtId="9" fontId="18" fillId="0" borderId="23" xfId="1" applyFont="1" applyBorder="1" applyAlignment="1">
      <alignment vertical="center" wrapText="1"/>
    </xf>
    <xf numFmtId="9" fontId="5" fillId="0" borderId="2" xfId="1" applyFont="1" applyBorder="1" applyAlignment="1">
      <alignment horizontal="center" vertical="center"/>
    </xf>
    <xf numFmtId="10" fontId="19" fillId="0" borderId="2" xfId="1" applyNumberFormat="1" applyFont="1" applyBorder="1" applyAlignment="1">
      <alignment horizontal="center" vertical="center"/>
    </xf>
    <xf numFmtId="0" fontId="18" fillId="0" borderId="0" xfId="4" applyFont="1" applyAlignment="1">
      <alignment vertical="top"/>
    </xf>
    <xf numFmtId="0" fontId="19" fillId="0" borderId="0" xfId="0" applyFont="1" applyAlignment="1">
      <alignment vertical="center"/>
    </xf>
    <xf numFmtId="0" fontId="19" fillId="0" borderId="0" xfId="0" applyFont="1"/>
    <xf numFmtId="3" fontId="5" fillId="0" borderId="9" xfId="5" applyNumberFormat="1" applyFont="1" applyBorder="1" applyAlignment="1">
      <alignment horizontal="right" vertical="center"/>
    </xf>
    <xf numFmtId="0" fontId="2" fillId="0" borderId="2" xfId="2" applyBorder="1" applyAlignment="1">
      <alignment horizontal="left" vertical="center" wrapText="1"/>
    </xf>
    <xf numFmtId="0" fontId="2" fillId="0" borderId="4" xfId="2" applyBorder="1" applyAlignment="1">
      <alignment vertical="center"/>
    </xf>
    <xf numFmtId="0" fontId="0" fillId="0" borderId="0" xfId="0" applyAlignment="1">
      <alignment wrapText="1"/>
    </xf>
    <xf numFmtId="0" fontId="2" fillId="0" borderId="0" xfId="2" applyAlignment="1">
      <alignment wrapText="1"/>
    </xf>
    <xf numFmtId="9" fontId="5" fillId="0" borderId="2" xfId="1" applyFont="1" applyBorder="1" applyAlignment="1">
      <alignment horizontal="left" vertical="center" wrapText="1"/>
    </xf>
    <xf numFmtId="9" fontId="5" fillId="0" borderId="2" xfId="1" applyFont="1" applyBorder="1" applyAlignment="1">
      <alignment horizontal="center" vertical="center" wrapText="1"/>
    </xf>
    <xf numFmtId="9" fontId="5" fillId="0" borderId="0" xfId="1" applyFont="1" applyAlignment="1">
      <alignment vertical="center"/>
    </xf>
    <xf numFmtId="10" fontId="5" fillId="2" borderId="2" xfId="5" applyNumberFormat="1" applyFont="1" applyFill="1" applyBorder="1" applyAlignment="1">
      <alignment vertical="center"/>
    </xf>
    <xf numFmtId="0" fontId="18" fillId="11" borderId="0" xfId="5" applyFont="1" applyFill="1" applyAlignment="1">
      <alignment vertical="center"/>
    </xf>
    <xf numFmtId="0" fontId="3" fillId="11" borderId="0" xfId="5" applyFill="1" applyAlignment="1">
      <alignment vertical="center"/>
    </xf>
    <xf numFmtId="0" fontId="5" fillId="0" borderId="5" xfId="4" applyFont="1" applyBorder="1" applyAlignment="1">
      <alignment horizontal="left" vertical="center" wrapText="1"/>
    </xf>
    <xf numFmtId="0" fontId="19" fillId="0" borderId="0" xfId="4" applyFont="1" applyAlignment="1">
      <alignment horizontal="left" vertical="center" wrapText="1"/>
    </xf>
    <xf numFmtId="0" fontId="18" fillId="0" borderId="0" xfId="4" applyFont="1" applyAlignment="1">
      <alignment vertical="center"/>
    </xf>
    <xf numFmtId="0" fontId="22" fillId="0" borderId="0" xfId="4" applyFont="1" applyAlignment="1">
      <alignment horizontal="left" vertical="center" wrapText="1"/>
    </xf>
    <xf numFmtId="0" fontId="5" fillId="0" borderId="0" xfId="4" applyFont="1" applyAlignment="1">
      <alignment horizontal="left" vertical="center" wrapText="1"/>
    </xf>
    <xf numFmtId="0" fontId="46" fillId="0" borderId="5" xfId="2" applyFont="1" applyBorder="1" applyAlignment="1">
      <alignment horizontal="left" vertical="center" wrapText="1"/>
    </xf>
    <xf numFmtId="0" fontId="5" fillId="0" borderId="6" xfId="4" applyFont="1" applyBorder="1" applyAlignment="1">
      <alignment horizontal="left" vertical="center" wrapText="1"/>
    </xf>
    <xf numFmtId="0" fontId="18" fillId="0" borderId="0" xfId="5" applyFont="1" applyAlignment="1">
      <alignment horizontal="left" vertical="center" wrapText="1"/>
    </xf>
    <xf numFmtId="0" fontId="32" fillId="0" borderId="9" xfId="5" applyFont="1" applyBorder="1" applyAlignment="1">
      <alignment horizontal="left" vertical="center" wrapText="1"/>
    </xf>
    <xf numFmtId="0" fontId="5" fillId="0" borderId="0" xfId="5" applyFont="1" applyAlignment="1">
      <alignment horizontal="left" vertical="center" wrapText="1"/>
    </xf>
    <xf numFmtId="0" fontId="5" fillId="0" borderId="5" xfId="5" applyFont="1" applyBorder="1" applyAlignment="1">
      <alignment horizontal="left" vertical="center" wrapText="1"/>
    </xf>
    <xf numFmtId="0" fontId="5" fillId="0" borderId="8" xfId="5" applyFont="1" applyBorder="1" applyAlignment="1">
      <alignment horizontal="left" vertical="center" wrapText="1"/>
    </xf>
    <xf numFmtId="0" fontId="18" fillId="0" borderId="0" xfId="5" applyFont="1" applyAlignment="1">
      <alignment vertical="center" wrapText="1"/>
    </xf>
    <xf numFmtId="0" fontId="35" fillId="0" borderId="0" xfId="5" applyFont="1" applyAlignment="1">
      <alignment horizontal="center" vertical="center" wrapText="1"/>
    </xf>
    <xf numFmtId="0" fontId="18" fillId="0" borderId="0" xfId="5" applyFont="1" applyAlignment="1">
      <alignment vertical="center"/>
    </xf>
    <xf numFmtId="0" fontId="3" fillId="0" borderId="0" xfId="5" applyAlignment="1">
      <alignment vertical="center"/>
    </xf>
    <xf numFmtId="0" fontId="17" fillId="0" borderId="12" xfId="5" applyFont="1" applyBorder="1" applyAlignment="1">
      <alignment vertical="center"/>
    </xf>
    <xf numFmtId="0" fontId="33" fillId="0" borderId="9" xfId="5" applyFont="1" applyBorder="1" applyAlignment="1">
      <alignment horizontal="left" vertical="center" wrapText="1"/>
    </xf>
    <xf numFmtId="0" fontId="19" fillId="0" borderId="0" xfId="5" applyFont="1" applyAlignment="1">
      <alignment horizontal="center" vertical="center" wrapText="1"/>
    </xf>
    <xf numFmtId="0" fontId="26" fillId="0" borderId="5" xfId="5" applyFont="1" applyBorder="1" applyAlignment="1">
      <alignment horizontal="center" vertical="center" wrapText="1"/>
    </xf>
    <xf numFmtId="0" fontId="17" fillId="0" borderId="5" xfId="5" applyFont="1" applyBorder="1" applyAlignment="1">
      <alignment vertical="center"/>
    </xf>
    <xf numFmtId="0" fontId="5" fillId="5" borderId="9" xfId="5" applyFont="1" applyFill="1" applyBorder="1" applyAlignment="1">
      <alignment vertical="center"/>
    </xf>
    <xf numFmtId="0" fontId="5" fillId="0" borderId="9" xfId="5" applyFont="1" applyBorder="1" applyAlignment="1">
      <alignment vertical="center"/>
    </xf>
    <xf numFmtId="0" fontId="19" fillId="0" borderId="9" xfId="5" applyFont="1" applyBorder="1" applyAlignment="1">
      <alignment vertical="center"/>
    </xf>
    <xf numFmtId="0" fontId="17" fillId="0" borderId="0" xfId="5" applyFont="1" applyAlignment="1">
      <alignment vertical="center"/>
    </xf>
    <xf numFmtId="0" fontId="19" fillId="0" borderId="0" xfId="5" applyFont="1" applyAlignment="1">
      <alignment horizontal="left" vertical="center" wrapText="1"/>
    </xf>
    <xf numFmtId="0" fontId="2" fillId="0" borderId="0" xfId="2" applyAlignment="1">
      <alignment horizontal="left" vertical="center" wrapText="1"/>
    </xf>
    <xf numFmtId="0" fontId="5" fillId="0" borderId="0" xfId="5" applyFont="1" applyAlignment="1">
      <alignment horizontal="left" vertical="center"/>
    </xf>
    <xf numFmtId="0" fontId="24" fillId="0" borderId="0" xfId="5" applyFont="1" applyAlignment="1">
      <alignment vertical="center"/>
    </xf>
    <xf numFmtId="0" fontId="19" fillId="0" borderId="0" xfId="5" applyFont="1" applyAlignment="1">
      <alignment horizontal="left" vertical="center"/>
    </xf>
    <xf numFmtId="0" fontId="18" fillId="0" borderId="0" xfId="5" applyFont="1" applyAlignment="1">
      <alignment horizontal="left" vertical="center"/>
    </xf>
    <xf numFmtId="0" fontId="5" fillId="0" borderId="9" xfId="5" applyFont="1" applyBorder="1" applyAlignment="1">
      <alignment horizontal="left" vertical="center" wrapText="1"/>
    </xf>
    <xf numFmtId="0" fontId="24" fillId="0" borderId="0" xfId="5" applyFont="1" applyAlignment="1">
      <alignment horizontal="left" vertical="center" wrapText="1"/>
    </xf>
    <xf numFmtId="0" fontId="19" fillId="5" borderId="9" xfId="5" applyFont="1" applyFill="1" applyBorder="1" applyAlignment="1">
      <alignment horizontal="center" vertical="center" wrapText="1"/>
    </xf>
    <xf numFmtId="0" fontId="5" fillId="0" borderId="5" xfId="5" applyFont="1" applyBorder="1" applyAlignment="1">
      <alignment horizontal="center" vertical="center" wrapText="1"/>
    </xf>
    <xf numFmtId="0" fontId="38" fillId="0" borderId="0" xfId="5" applyFont="1" applyAlignment="1">
      <alignment vertical="center" wrapText="1"/>
    </xf>
    <xf numFmtId="0" fontId="5" fillId="0" borderId="0" xfId="5" applyFont="1" applyAlignment="1">
      <alignment vertical="center" wrapText="1"/>
    </xf>
    <xf numFmtId="0" fontId="5" fillId="0" borderId="15" xfId="5" applyFont="1" applyBorder="1" applyAlignment="1">
      <alignment horizontal="left" vertical="center" wrapText="1"/>
    </xf>
    <xf numFmtId="0" fontId="19" fillId="0" borderId="0" xfId="5" applyFont="1" applyAlignment="1">
      <alignment vertical="center" wrapText="1"/>
    </xf>
    <xf numFmtId="0" fontId="18" fillId="0" borderId="15" xfId="5" applyFont="1" applyBorder="1" applyAlignment="1">
      <alignment horizontal="left" vertical="center" wrapText="1"/>
    </xf>
    <xf numFmtId="0" fontId="32" fillId="0" borderId="0" xfId="5" applyFont="1" applyAlignment="1">
      <alignment horizontal="left" vertical="center"/>
    </xf>
    <xf numFmtId="0" fontId="19" fillId="5" borderId="9" xfId="5" applyFont="1" applyFill="1" applyBorder="1" applyAlignment="1">
      <alignment horizontal="center" vertical="center"/>
    </xf>
    <xf numFmtId="0" fontId="25" fillId="3" borderId="12" xfId="5" applyFont="1" applyFill="1" applyBorder="1" applyAlignment="1">
      <alignment horizontal="center" vertical="center"/>
    </xf>
    <xf numFmtId="0" fontId="5" fillId="0" borderId="5" xfId="5" applyFont="1" applyBorder="1" applyAlignment="1">
      <alignment horizontal="left" vertical="center"/>
    </xf>
    <xf numFmtId="0" fontId="32" fillId="0" borderId="0" xfId="5" applyFont="1" applyAlignment="1">
      <alignment vertical="center" wrapText="1"/>
    </xf>
    <xf numFmtId="0" fontId="5" fillId="0" borderId="7" xfId="5" applyFont="1" applyBorder="1" applyAlignment="1">
      <alignment horizontal="center" vertical="center"/>
    </xf>
    <xf numFmtId="0" fontId="5" fillId="0" borderId="5" xfId="5" applyFont="1" applyBorder="1" applyAlignment="1">
      <alignment horizontal="center" vertical="center"/>
    </xf>
    <xf numFmtId="0" fontId="29" fillId="0" borderId="0" xfId="5" applyFont="1" applyAlignment="1">
      <alignment horizontal="left" vertical="center"/>
    </xf>
    <xf numFmtId="0" fontId="19" fillId="0" borderId="5" xfId="5" applyFont="1" applyBorder="1" applyAlignment="1">
      <alignment horizontal="left" vertical="center" wrapText="1"/>
    </xf>
    <xf numFmtId="0" fontId="5" fillId="0" borderId="0" xfId="5" applyFont="1" applyAlignment="1">
      <alignment vertical="center"/>
    </xf>
    <xf numFmtId="0" fontId="5" fillId="0" borderId="0" xfId="5" applyFont="1" applyAlignment="1">
      <alignment horizontal="left" vertical="top" wrapText="1"/>
    </xf>
    <xf numFmtId="0" fontId="18" fillId="0" borderId="0" xfId="5" applyFont="1" applyAlignment="1">
      <alignment vertical="top"/>
    </xf>
    <xf numFmtId="16" fontId="5" fillId="0" borderId="5" xfId="5" applyNumberFormat="1" applyFont="1" applyBorder="1" applyAlignment="1">
      <alignment horizontal="left" vertical="center" wrapText="1"/>
    </xf>
    <xf numFmtId="0" fontId="5" fillId="0" borderId="5" xfId="5" applyFont="1" applyBorder="1" applyAlignment="1">
      <alignment vertical="center" wrapText="1"/>
    </xf>
    <xf numFmtId="0" fontId="29" fillId="0" borderId="0" xfId="5" applyFont="1" applyAlignment="1">
      <alignment horizontal="left" vertical="center" wrapText="1"/>
    </xf>
    <xf numFmtId="0" fontId="19" fillId="5" borderId="16" xfId="5" applyFont="1" applyFill="1" applyBorder="1" applyAlignment="1">
      <alignment horizontal="center" vertical="center" wrapText="1"/>
    </xf>
    <xf numFmtId="0" fontId="33" fillId="0" borderId="0" xfId="5" applyFont="1" applyAlignment="1">
      <alignment horizontal="left" vertical="center" wrapText="1"/>
    </xf>
    <xf numFmtId="0" fontId="22" fillId="0" borderId="5" xfId="5" applyFont="1" applyBorder="1" applyAlignment="1">
      <alignment horizontal="left" vertical="center" wrapText="1"/>
    </xf>
    <xf numFmtId="0" fontId="24" fillId="0" borderId="0" xfId="5" applyFont="1" applyAlignment="1">
      <alignment vertical="center" wrapText="1"/>
    </xf>
    <xf numFmtId="0" fontId="43" fillId="0" borderId="0" xfId="5" applyFont="1" applyAlignment="1">
      <alignment horizontal="left" vertical="center" wrapText="1"/>
    </xf>
    <xf numFmtId="0" fontId="22" fillId="0" borderId="0" xfId="5" applyFont="1" applyAlignment="1">
      <alignment horizontal="left" vertical="center" wrapText="1"/>
    </xf>
    <xf numFmtId="0" fontId="18" fillId="0" borderId="14" xfId="5" applyFont="1" applyBorder="1" applyAlignment="1">
      <alignment horizontal="left" vertical="center" wrapText="1"/>
    </xf>
    <xf numFmtId="0" fontId="42" fillId="0" borderId="0" xfId="5" applyFont="1" applyAlignment="1">
      <alignment horizontal="left" vertical="center" wrapText="1"/>
    </xf>
    <xf numFmtId="0" fontId="18" fillId="0" borderId="0" xfId="5" applyFont="1" applyAlignment="1">
      <alignment horizontal="center" vertical="center" wrapText="1"/>
    </xf>
    <xf numFmtId="0" fontId="45" fillId="0" borderId="0" xfId="5" applyFont="1" applyAlignment="1">
      <alignment horizontal="left" vertical="center" wrapText="1"/>
    </xf>
    <xf numFmtId="0" fontId="4" fillId="2" borderId="0" xfId="5" applyFont="1" applyFill="1" applyAlignment="1">
      <alignment horizontal="center" vertical="center" wrapText="1"/>
    </xf>
    <xf numFmtId="0" fontId="5" fillId="5" borderId="2" xfId="5" applyFont="1" applyFill="1" applyBorder="1" applyAlignment="1">
      <alignment horizontal="left" vertical="center" wrapText="1"/>
    </xf>
    <xf numFmtId="0" fontId="19" fillId="0" borderId="2" xfId="5" applyFont="1" applyBorder="1" applyAlignment="1">
      <alignment horizontal="left" vertical="center" wrapText="1"/>
    </xf>
    <xf numFmtId="0" fontId="26" fillId="5" borderId="2" xfId="5" applyFont="1" applyFill="1" applyBorder="1" applyAlignment="1">
      <alignment horizontal="center" vertical="center" wrapText="1"/>
    </xf>
    <xf numFmtId="0" fontId="36" fillId="5" borderId="2" xfId="5" applyFont="1" applyFill="1" applyBorder="1" applyAlignment="1">
      <alignment horizontal="center" vertical="center" wrapText="1"/>
    </xf>
    <xf numFmtId="0" fontId="5" fillId="5" borderId="2" xfId="5" applyFont="1" applyFill="1" applyBorder="1" applyAlignment="1">
      <alignment horizontal="center" vertical="center" wrapText="1"/>
    </xf>
    <xf numFmtId="0" fontId="38" fillId="0" borderId="14" xfId="5" applyFont="1" applyBorder="1" applyAlignment="1">
      <alignment horizontal="left" vertical="center" wrapText="1"/>
    </xf>
    <xf numFmtId="0" fontId="38" fillId="0" borderId="0" xfId="5" applyFont="1" applyAlignment="1">
      <alignment horizontal="left" vertical="center" wrapText="1"/>
    </xf>
    <xf numFmtId="0" fontId="5" fillId="0" borderId="7" xfId="5" applyFont="1" applyBorder="1" applyAlignment="1">
      <alignment horizontal="left" vertical="center" wrapText="1"/>
    </xf>
    <xf numFmtId="0" fontId="5" fillId="0" borderId="14" xfId="5" applyFont="1" applyBorder="1" applyAlignment="1">
      <alignment horizontal="left" vertical="center" wrapText="1"/>
    </xf>
    <xf numFmtId="170" fontId="5" fillId="0" borderId="0" xfId="5" applyNumberFormat="1" applyFont="1" applyAlignment="1">
      <alignment horizontal="center" vertical="center"/>
    </xf>
    <xf numFmtId="171" fontId="5" fillId="0" borderId="4" xfId="5" applyNumberFormat="1" applyFont="1" applyBorder="1" applyAlignment="1">
      <alignment vertical="center"/>
    </xf>
    <xf numFmtId="0" fontId="19" fillId="0" borderId="14" xfId="5" applyFont="1" applyBorder="1" applyAlignment="1">
      <alignment horizontal="left" vertical="center" wrapText="1"/>
    </xf>
    <xf numFmtId="165" fontId="5" fillId="0" borderId="0" xfId="5" applyNumberFormat="1" applyFont="1" applyAlignment="1">
      <alignment horizontal="right" vertical="center"/>
    </xf>
    <xf numFmtId="165" fontId="19" fillId="5" borderId="2" xfId="5" applyNumberFormat="1" applyFont="1" applyFill="1" applyBorder="1" applyAlignment="1">
      <alignment horizontal="center" vertical="center"/>
    </xf>
    <xf numFmtId="165" fontId="5" fillId="0" borderId="2" xfId="5" applyNumberFormat="1" applyFont="1" applyBorder="1" applyAlignment="1">
      <alignment horizontal="center" vertical="center"/>
    </xf>
    <xf numFmtId="165" fontId="5" fillId="0" borderId="0" xfId="5" applyNumberFormat="1" applyFont="1" applyAlignment="1">
      <alignment horizontal="center" vertical="center"/>
    </xf>
    <xf numFmtId="165" fontId="5" fillId="0" borderId="18" xfId="5" applyNumberFormat="1" applyFont="1" applyBorder="1" applyAlignment="1">
      <alignment horizontal="center" vertical="center"/>
    </xf>
    <xf numFmtId="165" fontId="5" fillId="0" borderId="5" xfId="5" applyNumberFormat="1" applyFont="1" applyBorder="1" applyAlignment="1">
      <alignment horizontal="center" vertical="center"/>
    </xf>
    <xf numFmtId="0" fontId="38" fillId="0" borderId="13" xfId="5" applyFont="1" applyBorder="1" applyAlignment="1">
      <alignment horizontal="left" vertical="center" wrapText="1"/>
    </xf>
    <xf numFmtId="0" fontId="32" fillId="0" borderId="13" xfId="5" applyFont="1" applyBorder="1" applyAlignment="1">
      <alignment horizontal="left" vertical="center" wrapText="1"/>
    </xf>
    <xf numFmtId="0" fontId="2" fillId="0" borderId="5" xfId="2" applyBorder="1" applyAlignment="1">
      <alignment horizontal="center" vertical="center" wrapText="1"/>
    </xf>
    <xf numFmtId="0" fontId="2" fillId="0" borderId="5" xfId="2" applyBorder="1" applyAlignment="1">
      <alignment horizontal="left" vertical="center" wrapText="1"/>
    </xf>
    <xf numFmtId="166" fontId="5" fillId="0" borderId="2" xfId="5" applyNumberFormat="1" applyFont="1" applyBorder="1" applyAlignment="1">
      <alignment horizontal="center" vertical="center"/>
    </xf>
    <xf numFmtId="166" fontId="5" fillId="0" borderId="11" xfId="5" applyNumberFormat="1" applyFont="1" applyBorder="1" applyAlignment="1">
      <alignment horizontal="center" vertical="center"/>
    </xf>
    <xf numFmtId="166" fontId="5" fillId="0" borderId="12" xfId="5" applyNumberFormat="1" applyFont="1" applyBorder="1" applyAlignment="1">
      <alignment horizontal="center" vertical="center"/>
    </xf>
    <xf numFmtId="166" fontId="5" fillId="0" borderId="0" xfId="5" applyNumberFormat="1" applyFont="1" applyAlignment="1">
      <alignment horizontal="right" vertical="center"/>
    </xf>
    <xf numFmtId="0" fontId="18" fillId="7" borderId="14" xfId="5" applyFont="1" applyFill="1" applyBorder="1" applyAlignment="1">
      <alignment horizontal="left" vertical="center" wrapText="1"/>
    </xf>
    <xf numFmtId="166" fontId="5" fillId="0" borderId="2" xfId="5" applyNumberFormat="1" applyFont="1" applyBorder="1" applyAlignment="1">
      <alignment horizontal="center" vertical="center" wrapText="1"/>
    </xf>
    <xf numFmtId="5" fontId="5" fillId="0" borderId="2" xfId="5" applyNumberFormat="1" applyFont="1" applyBorder="1" applyAlignment="1">
      <alignment horizontal="right" vertical="center"/>
    </xf>
    <xf numFmtId="171" fontId="19" fillId="0" borderId="2" xfId="5" applyNumberFormat="1" applyFont="1" applyBorder="1" applyAlignment="1">
      <alignment vertical="center"/>
    </xf>
    <xf numFmtId="171" fontId="5" fillId="0" borderId="2" xfId="5" applyNumberFormat="1" applyFont="1" applyBorder="1" applyAlignment="1">
      <alignment horizontal="right" vertical="center"/>
    </xf>
    <xf numFmtId="171" fontId="5" fillId="0" borderId="12" xfId="5" applyNumberFormat="1" applyFont="1" applyBorder="1" applyAlignment="1">
      <alignment horizontal="right" vertical="center"/>
    </xf>
    <xf numFmtId="167" fontId="32" fillId="0" borderId="2" xfId="5" applyNumberFormat="1" applyFont="1" applyBorder="1" applyAlignment="1">
      <alignment horizontal="center" vertical="center"/>
    </xf>
    <xf numFmtId="168" fontId="32" fillId="0" borderId="2" xfId="5" applyNumberFormat="1" applyFont="1" applyBorder="1" applyAlignment="1">
      <alignment horizontal="center" vertical="center"/>
    </xf>
    <xf numFmtId="169" fontId="32" fillId="0" borderId="2" xfId="5" applyNumberFormat="1" applyFont="1" applyBorder="1" applyAlignment="1">
      <alignment horizontal="center" vertical="center"/>
    </xf>
    <xf numFmtId="0" fontId="19" fillId="0" borderId="14" xfId="5" applyFont="1" applyBorder="1" applyAlignment="1">
      <alignment horizontal="center" vertical="center" wrapText="1"/>
    </xf>
    <xf numFmtId="0" fontId="19" fillId="5" borderId="25" xfId="5" applyFont="1" applyFill="1" applyBorder="1" applyAlignment="1">
      <alignment horizontal="center" vertical="center" wrapText="1"/>
    </xf>
    <xf numFmtId="0" fontId="19" fillId="5" borderId="26" xfId="5" applyFont="1" applyFill="1" applyBorder="1" applyAlignment="1">
      <alignment horizontal="center" vertical="center" wrapText="1"/>
    </xf>
    <xf numFmtId="0" fontId="19" fillId="5" borderId="22" xfId="5" applyFont="1" applyFill="1" applyBorder="1" applyAlignment="1">
      <alignment horizontal="center" vertical="center" wrapText="1"/>
    </xf>
    <xf numFmtId="166" fontId="5" fillId="0" borderId="10" xfId="5" applyNumberFormat="1" applyFont="1" applyBorder="1" applyAlignment="1">
      <alignment horizontal="center" vertical="center" wrapText="1"/>
    </xf>
    <xf numFmtId="166" fontId="5" fillId="0" borderId="15" xfId="5" applyNumberFormat="1" applyFont="1" applyBorder="1" applyAlignment="1">
      <alignment horizontal="center" vertical="center"/>
    </xf>
    <xf numFmtId="166" fontId="5" fillId="0" borderId="4" xfId="5" applyNumberFormat="1" applyFont="1" applyBorder="1" applyAlignment="1">
      <alignment horizontal="center" vertical="center"/>
    </xf>
    <xf numFmtId="169" fontId="5" fillId="0" borderId="0" xfId="5" applyNumberFormat="1" applyFont="1" applyAlignment="1">
      <alignment horizontal="center" vertical="center"/>
    </xf>
    <xf numFmtId="165" fontId="5" fillId="0" borderId="0" xfId="5" applyNumberFormat="1" applyFont="1" applyAlignment="1">
      <alignment vertical="center"/>
    </xf>
    <xf numFmtId="0" fontId="32" fillId="0" borderId="10" xfId="5" applyFont="1" applyBorder="1" applyAlignment="1">
      <alignment horizontal="left" vertical="center" wrapText="1"/>
    </xf>
    <xf numFmtId="0" fontId="5" fillId="0" borderId="12" xfId="5" applyFont="1" applyBorder="1" applyAlignment="1">
      <alignment horizontal="left" vertical="center" wrapText="1"/>
    </xf>
    <xf numFmtId="0" fontId="19" fillId="0" borderId="10" xfId="5" applyFont="1" applyBorder="1" applyAlignment="1">
      <alignment horizontal="center" vertical="center" wrapText="1"/>
    </xf>
    <xf numFmtId="0" fontId="4" fillId="9" borderId="0" xfId="5" applyFont="1" applyFill="1" applyAlignment="1">
      <alignment horizontal="center" vertical="center" wrapText="1"/>
    </xf>
    <xf numFmtId="0" fontId="48" fillId="12" borderId="27" xfId="0" applyFont="1" applyFill="1" applyBorder="1"/>
    <xf numFmtId="0" fontId="48" fillId="13" borderId="27" xfId="0" applyFont="1" applyFill="1" applyBorder="1"/>
    <xf numFmtId="0" fontId="49" fillId="13" borderId="27" xfId="0" applyFont="1" applyFill="1" applyBorder="1" applyAlignment="1">
      <alignment horizontal="left" vertical="center"/>
    </xf>
    <xf numFmtId="0" fontId="50" fillId="13" borderId="27" xfId="0" applyFont="1" applyFill="1" applyBorder="1" applyAlignment="1">
      <alignment horizontal="left" vertical="center"/>
    </xf>
    <xf numFmtId="0" fontId="48" fillId="0" borderId="27" xfId="0" applyFont="1" applyBorder="1"/>
    <xf numFmtId="0" fontId="51" fillId="0" borderId="27" xfId="0" applyFont="1" applyBorder="1" applyAlignment="1">
      <alignment horizontal="left" vertical="center"/>
    </xf>
    <xf numFmtId="0" fontId="48" fillId="14" borderId="27" xfId="0" applyFont="1" applyFill="1" applyBorder="1"/>
    <xf numFmtId="0" fontId="52" fillId="0" borderId="27" xfId="0" applyFont="1" applyBorder="1" applyAlignment="1">
      <alignment horizontal="left" vertical="top" wrapText="1"/>
    </xf>
    <xf numFmtId="0" fontId="53" fillId="15" borderId="27" xfId="0" applyFont="1" applyFill="1" applyBorder="1" applyAlignment="1">
      <alignment horizontal="left" vertical="center"/>
    </xf>
    <xf numFmtId="0" fontId="52" fillId="15" borderId="27" xfId="0" applyFont="1" applyFill="1" applyBorder="1" applyAlignment="1">
      <alignment horizontal="left" vertical="top" wrapText="1"/>
    </xf>
    <xf numFmtId="0" fontId="0" fillId="12" borderId="0" xfId="0" applyFill="1"/>
    <xf numFmtId="37" fontId="19" fillId="11" borderId="13" xfId="5" applyNumberFormat="1" applyFont="1" applyFill="1" applyBorder="1" applyAlignment="1">
      <alignment horizontal="right" vertical="center"/>
    </xf>
    <xf numFmtId="0" fontId="3" fillId="0" borderId="0" xfId="5" applyAlignment="1">
      <alignment vertical="center" wrapText="1"/>
    </xf>
    <xf numFmtId="0" fontId="5" fillId="0" borderId="27" xfId="5" applyFont="1" applyBorder="1" applyAlignment="1">
      <alignment horizontal="center" vertical="center" wrapText="1"/>
    </xf>
    <xf numFmtId="0" fontId="18" fillId="0" borderId="9" xfId="5" applyFont="1" applyBorder="1" applyAlignment="1">
      <alignment vertical="center" wrapText="1"/>
    </xf>
    <xf numFmtId="49" fontId="5" fillId="0" borderId="12" xfId="5" applyNumberFormat="1" applyFont="1" applyBorder="1" applyAlignment="1">
      <alignment horizontal="center" vertical="center"/>
    </xf>
    <xf numFmtId="165" fontId="5" fillId="0" borderId="27" xfId="5" applyNumberFormat="1" applyFont="1" applyBorder="1" applyAlignment="1">
      <alignment horizontal="center" vertical="center"/>
    </xf>
    <xf numFmtId="1" fontId="5" fillId="0" borderId="27" xfId="5" applyNumberFormat="1" applyFont="1" applyBorder="1" applyAlignment="1">
      <alignment horizontal="center" vertical="center"/>
    </xf>
    <xf numFmtId="165" fontId="5" fillId="0" borderId="4" xfId="5" applyNumberFormat="1" applyFont="1" applyBorder="1" applyAlignment="1">
      <alignment horizontal="center" vertical="center"/>
    </xf>
    <xf numFmtId="0" fontId="5" fillId="0" borderId="9" xfId="5" applyFont="1" applyBorder="1" applyAlignment="1">
      <alignment horizontal="center" vertical="center"/>
    </xf>
    <xf numFmtId="0" fontId="19" fillId="5" borderId="27" xfId="5" applyFont="1" applyFill="1" applyBorder="1" applyAlignment="1">
      <alignment horizontal="center" vertical="center"/>
    </xf>
    <xf numFmtId="0" fontId="5" fillId="0" borderId="27" xfId="5" applyFont="1" applyBorder="1" applyAlignment="1">
      <alignment horizontal="center" vertical="center"/>
    </xf>
    <xf numFmtId="0" fontId="27" fillId="0" borderId="0" xfId="5" applyFont="1" applyAlignment="1">
      <alignment horizontal="left" vertical="center" wrapText="1"/>
    </xf>
    <xf numFmtId="0" fontId="4" fillId="16" borderId="0" xfId="4" applyFont="1" applyFill="1" applyAlignment="1">
      <alignment horizontal="left" vertical="center"/>
    </xf>
    <xf numFmtId="0" fontId="18" fillId="8" borderId="0" xfId="4" applyFont="1" applyFill="1" applyAlignment="1">
      <alignment vertical="center"/>
    </xf>
  </cellXfs>
  <cellStyles count="6">
    <cellStyle name="Hyperlink" xfId="2" builtinId="8"/>
    <cellStyle name="Normal" xfId="0" builtinId="0"/>
    <cellStyle name="Normal 2 2" xfId="4" xr:uid="{00000000-0005-0000-0000-000004000000}"/>
    <cellStyle name="Normal 3" xfId="3" xr:uid="{00000000-0005-0000-0000-000003000000}"/>
    <cellStyle name="Normal 4 2" xfId="5" xr:uid="{00000000-0005-0000-0000-000005000000}"/>
    <cellStyle name="Percent" xfId="1" builtinId="5"/>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3.xml.rels><?xml version="1.0" encoding="UTF-8" standalone="yes"?>
<Relationships xmlns="http://schemas.openxmlformats.org/package/2006/relationships"><Relationship Id="rId1" Type="http://schemas.openxmlformats.org/officeDocument/2006/relationships/hyperlink" Target="https://surveys.nces.ed.gov/ipeds/public/glossary"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latech.edu/" TargetMode="External"/><Relationship Id="rId2" Type="http://schemas.openxmlformats.org/officeDocument/2006/relationships/hyperlink" Target="https://oierp.latech.edu/common-data-set/" TargetMode="External"/><Relationship Id="rId1" Type="http://schemas.openxmlformats.org/officeDocument/2006/relationships/hyperlink" Target="mailto:slynch@latech.edu"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studentaid.gov/understandaid/eligibility/requirements/non-us-citizens." TargetMode="External"/><Relationship Id="rId1" Type="http://schemas.openxmlformats.org/officeDocument/2006/relationships/hyperlink" Target="https://studentaid.gov/understandaid/eligibility/requirements/non-us-citizens."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https://catalog.latech.edu/content.php?catoid=14&amp;navoid=490&amp;hl=military+transfer&amp;returnto=search" TargetMode="External"/><Relationship Id="rId1" Type="http://schemas.openxmlformats.org/officeDocument/2006/relationships/hyperlink" Target="https://catalog.latech.edu/content.php?catoid=14&amp;navoid=490&amp;hl=military+transfer&amp;returnto=search"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latech.edu/current-students/financial-aid/resources/net-price-calculato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0"/>
  <sheetViews>
    <sheetView tabSelected="1" zoomScale="130" zoomScaleNormal="130" workbookViewId="0">
      <selection activeCell="A43" sqref="A43"/>
    </sheetView>
  </sheetViews>
  <sheetFormatPr defaultRowHeight="15"/>
  <cols>
    <col min="1" max="1" width="161.5703125" bestFit="1" customWidth="1"/>
    <col min="2" max="6" width="56.28515625" customWidth="1"/>
  </cols>
  <sheetData>
    <row r="1" spans="1:5">
      <c r="A1" s="387"/>
      <c r="B1" s="387"/>
      <c r="C1" s="387"/>
      <c r="D1" s="387"/>
      <c r="E1" s="387"/>
    </row>
    <row r="2" spans="1:5" ht="33.75">
      <c r="A2" s="389" t="s">
        <v>0</v>
      </c>
      <c r="B2" s="388"/>
      <c r="C2" s="388"/>
      <c r="D2" s="388"/>
      <c r="E2" s="388"/>
    </row>
    <row r="3" spans="1:5">
      <c r="A3" s="390" t="s">
        <v>1</v>
      </c>
      <c r="B3" s="388"/>
      <c r="C3" s="388"/>
      <c r="D3" s="388"/>
      <c r="E3" s="388"/>
    </row>
    <row r="4" spans="1:5">
      <c r="A4" s="387"/>
      <c r="B4" s="387"/>
      <c r="C4" s="387"/>
      <c r="D4" s="387"/>
      <c r="E4" s="387"/>
    </row>
    <row r="5" spans="1:5">
      <c r="A5" s="391"/>
      <c r="B5" s="391"/>
      <c r="C5" s="391"/>
      <c r="D5" s="391"/>
      <c r="E5" s="391"/>
    </row>
    <row r="6" spans="1:5">
      <c r="A6" s="387"/>
      <c r="B6" s="391"/>
      <c r="C6" s="391"/>
      <c r="D6" s="391"/>
      <c r="E6" s="391"/>
    </row>
    <row r="7" spans="1:5" ht="15.75">
      <c r="A7" s="392" t="s">
        <v>2</v>
      </c>
      <c r="B7" s="391"/>
      <c r="C7" s="391"/>
      <c r="D7" s="391"/>
      <c r="E7" s="391"/>
    </row>
    <row r="8" spans="1:5">
      <c r="A8" s="393"/>
      <c r="B8" s="391"/>
      <c r="C8" s="391"/>
      <c r="D8" s="391"/>
      <c r="E8" s="391"/>
    </row>
    <row r="9" spans="1:5" ht="38.25">
      <c r="A9" s="394" t="s">
        <v>3</v>
      </c>
      <c r="B9" s="391"/>
      <c r="C9" s="391"/>
      <c r="D9" s="391"/>
      <c r="E9" s="391"/>
    </row>
    <row r="10" spans="1:5">
      <c r="A10" s="391"/>
      <c r="B10" s="391"/>
      <c r="C10" s="391"/>
      <c r="D10" s="391"/>
      <c r="E10" s="391"/>
    </row>
    <row r="11" spans="1:5" ht="38.25">
      <c r="A11" s="394" t="s">
        <v>4</v>
      </c>
      <c r="B11" s="391"/>
      <c r="C11" s="391"/>
      <c r="D11" s="391"/>
      <c r="E11" s="391"/>
    </row>
    <row r="12" spans="1:5">
      <c r="A12" s="391"/>
      <c r="B12" s="391"/>
      <c r="C12" s="391"/>
      <c r="D12" s="391"/>
      <c r="E12" s="391"/>
    </row>
    <row r="13" spans="1:5" ht="25.5">
      <c r="A13" s="394" t="s">
        <v>5</v>
      </c>
      <c r="B13" s="391"/>
      <c r="C13" s="391"/>
      <c r="D13" s="391"/>
      <c r="E13" s="391"/>
    </row>
    <row r="14" spans="1:5">
      <c r="A14" s="391"/>
      <c r="B14" s="391"/>
      <c r="C14" s="391"/>
      <c r="D14" s="391"/>
      <c r="E14" s="391"/>
    </row>
    <row r="15" spans="1:5">
      <c r="A15" s="391"/>
      <c r="B15" s="391"/>
      <c r="C15" s="391"/>
      <c r="D15" s="391"/>
      <c r="E15" s="391"/>
    </row>
    <row r="16" spans="1:5">
      <c r="A16" s="387"/>
      <c r="B16" s="391"/>
      <c r="C16" s="391"/>
      <c r="D16" s="391"/>
      <c r="E16" s="391"/>
    </row>
    <row r="17" spans="1:5" ht="15.75">
      <c r="A17" s="392" t="s">
        <v>6</v>
      </c>
      <c r="B17" s="391"/>
      <c r="C17" s="391"/>
      <c r="D17" s="391"/>
      <c r="E17" s="391"/>
    </row>
    <row r="18" spans="1:5">
      <c r="A18" s="393"/>
      <c r="B18" s="391"/>
      <c r="C18" s="391"/>
      <c r="D18" s="391"/>
      <c r="E18" s="391"/>
    </row>
    <row r="19" spans="1:5" ht="38.25">
      <c r="A19" s="394" t="s">
        <v>7</v>
      </c>
      <c r="B19" s="391"/>
      <c r="C19" s="391"/>
      <c r="D19" s="391"/>
      <c r="E19" s="391"/>
    </row>
    <row r="20" spans="1:5">
      <c r="A20" s="391"/>
      <c r="B20" s="391"/>
      <c r="C20" s="391"/>
      <c r="D20" s="391"/>
      <c r="E20" s="391"/>
    </row>
    <row r="21" spans="1:5">
      <c r="A21" s="391"/>
      <c r="B21" s="391"/>
      <c r="C21" s="391"/>
      <c r="D21" s="391"/>
      <c r="E21" s="391"/>
    </row>
    <row r="22" spans="1:5">
      <c r="A22" s="387"/>
      <c r="B22" s="391"/>
      <c r="C22" s="391"/>
      <c r="D22" s="391"/>
      <c r="E22" s="391"/>
    </row>
    <row r="23" spans="1:5" ht="15.75">
      <c r="A23" s="392" t="s">
        <v>8</v>
      </c>
      <c r="B23" s="391"/>
      <c r="C23" s="391"/>
      <c r="D23" s="391"/>
      <c r="E23" s="391"/>
    </row>
    <row r="24" spans="1:5">
      <c r="A24" s="393"/>
      <c r="B24" s="391"/>
      <c r="C24" s="391"/>
      <c r="D24" s="391"/>
      <c r="E24" s="391"/>
    </row>
    <row r="25" spans="1:5">
      <c r="A25" s="394" t="s">
        <v>9</v>
      </c>
      <c r="B25" s="391"/>
      <c r="C25" s="391"/>
      <c r="D25" s="391"/>
      <c r="E25" s="391"/>
    </row>
    <row r="26" spans="1:5">
      <c r="A26" s="391"/>
      <c r="B26" s="391"/>
      <c r="C26" s="391"/>
      <c r="D26" s="391"/>
      <c r="E26" s="391"/>
    </row>
    <row r="27" spans="1:5">
      <c r="A27" s="391"/>
      <c r="B27" s="391"/>
      <c r="C27" s="391"/>
      <c r="D27" s="391"/>
      <c r="E27" s="391"/>
    </row>
    <row r="28" spans="1:5">
      <c r="A28" s="387"/>
      <c r="B28" s="391"/>
      <c r="C28" s="391"/>
      <c r="D28" s="391"/>
      <c r="E28" s="391"/>
    </row>
    <row r="29" spans="1:5" ht="15.75">
      <c r="A29" s="392" t="s">
        <v>10</v>
      </c>
      <c r="B29" s="391"/>
      <c r="C29" s="391"/>
      <c r="D29" s="391"/>
      <c r="E29" s="391"/>
    </row>
    <row r="30" spans="1:5">
      <c r="A30" s="393"/>
      <c r="B30" s="391"/>
      <c r="C30" s="391"/>
      <c r="D30" s="391"/>
      <c r="E30" s="391"/>
    </row>
    <row r="31" spans="1:5">
      <c r="A31" s="395" t="s">
        <v>11</v>
      </c>
      <c r="B31" s="391"/>
      <c r="C31" s="391"/>
      <c r="D31" s="391"/>
      <c r="E31" s="391"/>
    </row>
    <row r="32" spans="1:5" ht="25.5">
      <c r="A32" s="396" t="s">
        <v>12</v>
      </c>
      <c r="B32" s="391"/>
      <c r="C32" s="391"/>
      <c r="D32" s="391"/>
      <c r="E32" s="391"/>
    </row>
    <row r="33" spans="1:5">
      <c r="A33" s="391"/>
      <c r="B33" s="391"/>
      <c r="C33" s="391"/>
      <c r="D33" s="391"/>
      <c r="E33" s="391"/>
    </row>
    <row r="34" spans="1:5">
      <c r="A34" s="395" t="s">
        <v>13</v>
      </c>
      <c r="B34" s="391"/>
      <c r="C34" s="391"/>
      <c r="D34" s="391"/>
      <c r="E34" s="391"/>
    </row>
    <row r="35" spans="1:5" ht="51">
      <c r="A35" s="396" t="s">
        <v>14</v>
      </c>
      <c r="B35" s="391"/>
      <c r="C35" s="391"/>
      <c r="D35" s="391"/>
      <c r="E35" s="391"/>
    </row>
    <row r="36" spans="1:5">
      <c r="A36" s="391"/>
      <c r="B36" s="391"/>
      <c r="C36" s="391"/>
      <c r="D36" s="391"/>
      <c r="E36" s="391"/>
    </row>
    <row r="37" spans="1:5">
      <c r="A37" s="388"/>
      <c r="B37" s="388"/>
      <c r="C37" s="388"/>
      <c r="D37" s="388"/>
      <c r="E37" s="388"/>
    </row>
    <row r="38" spans="1:5">
      <c r="A38" s="397"/>
      <c r="B38" s="397"/>
      <c r="C38" s="397"/>
      <c r="D38" s="397"/>
      <c r="E38" s="397"/>
    </row>
    <row r="39" spans="1:5">
      <c r="A39" t="s">
        <v>4999</v>
      </c>
    </row>
    <row r="40" spans="1:5">
      <c r="A40" t="s">
        <v>5002</v>
      </c>
    </row>
  </sheetData>
  <sheetProtection algorithmName="SHA-512" hashValue="qMd5QlC0Gv9lV16FcKn7JP93eO/A6joCtN0nuTIPJ1A2MCV+Q3fb+ZJ6i7+6L5xOaCCcAX+7n5swHRhPv0oxcA==" saltValue="KCvOeXdWSDLIgMKPXuMgbQ==" spinCount="100000" sheet="1" objects="1" scenarios="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L52"/>
  <sheetViews>
    <sheetView zoomScaleNormal="100" workbookViewId="0"/>
  </sheetViews>
  <sheetFormatPr defaultColWidth="24.85546875" defaultRowHeight="13.5"/>
  <cols>
    <col min="1" max="1" width="24.85546875" style="287"/>
    <col min="2" max="2" width="34.5703125" style="287" customWidth="1"/>
    <col min="3" max="11" width="24.85546875" style="287"/>
    <col min="12" max="26" width="24.85546875" style="288"/>
    <col min="27" max="38" width="24.85546875" style="287"/>
    <col min="39" max="16384" width="24.85546875" style="288"/>
  </cols>
  <sheetData>
    <row r="1" spans="1:38" ht="72">
      <c r="A1" s="338" t="s">
        <v>2367</v>
      </c>
      <c r="L1" s="322"/>
      <c r="M1" s="322"/>
      <c r="N1" s="322"/>
      <c r="O1" s="322"/>
      <c r="P1" s="322"/>
      <c r="Q1" s="322"/>
      <c r="R1" s="322"/>
      <c r="S1" s="322"/>
      <c r="T1" s="322"/>
      <c r="U1" s="322"/>
      <c r="V1" s="322"/>
      <c r="W1" s="322"/>
      <c r="X1" s="322"/>
      <c r="Y1" s="322"/>
      <c r="Z1" s="322"/>
      <c r="AA1" s="287" t="s">
        <v>2368</v>
      </c>
      <c r="AB1" s="287" t="s">
        <v>17</v>
      </c>
      <c r="AC1" s="287" t="s">
        <v>18</v>
      </c>
      <c r="AD1" s="287" t="s">
        <v>19</v>
      </c>
      <c r="AE1" s="287" t="s">
        <v>20</v>
      </c>
      <c r="AF1" s="287" t="s">
        <v>21</v>
      </c>
      <c r="AG1" s="287" t="s">
        <v>22</v>
      </c>
      <c r="AH1" s="287" t="s">
        <v>23</v>
      </c>
      <c r="AI1" s="287" t="s">
        <v>24</v>
      </c>
      <c r="AJ1" s="287" t="s">
        <v>25</v>
      </c>
      <c r="AK1" s="287" t="s">
        <v>26</v>
      </c>
      <c r="AL1" s="287" t="s">
        <v>27</v>
      </c>
    </row>
    <row r="2" spans="1:38">
      <c r="A2" s="322"/>
      <c r="B2" s="322"/>
      <c r="C2" s="322"/>
      <c r="D2" s="322"/>
      <c r="E2" s="322"/>
      <c r="F2" s="322"/>
      <c r="G2" s="322"/>
      <c r="H2" s="322"/>
      <c r="I2" s="322"/>
      <c r="J2" s="322"/>
      <c r="K2" s="322"/>
      <c r="L2" s="322"/>
      <c r="M2" s="322"/>
      <c r="N2" s="322"/>
      <c r="O2" s="322"/>
      <c r="P2" s="322"/>
      <c r="Q2" s="322"/>
      <c r="R2" s="322"/>
      <c r="S2" s="322"/>
      <c r="T2" s="322"/>
      <c r="U2" s="322"/>
      <c r="V2" s="322"/>
      <c r="W2" s="322"/>
      <c r="X2" s="322"/>
      <c r="Y2" s="322"/>
      <c r="Z2" s="322"/>
      <c r="AA2" s="287" t="s">
        <v>2369</v>
      </c>
      <c r="AB2" s="287" t="s">
        <v>2370</v>
      </c>
      <c r="AC2" s="275">
        <f>IF($D$21&lt;&gt;"",$D$21,"")</f>
        <v>409</v>
      </c>
      <c r="AD2" s="287" t="s">
        <v>2371</v>
      </c>
      <c r="AE2" s="287" t="s">
        <v>2372</v>
      </c>
      <c r="AF2" s="287" t="s">
        <v>274</v>
      </c>
      <c r="AG2" s="287" t="s">
        <v>217</v>
      </c>
      <c r="AH2" s="287" t="s">
        <v>2373</v>
      </c>
      <c r="AI2" s="287" t="s">
        <v>32</v>
      </c>
      <c r="AJ2" s="287" t="s">
        <v>32</v>
      </c>
      <c r="AK2" s="287" t="s">
        <v>32</v>
      </c>
      <c r="AL2" s="287" t="s">
        <v>221</v>
      </c>
    </row>
    <row r="3" spans="1:38" ht="76.5">
      <c r="A3" s="127" t="s">
        <v>2374</v>
      </c>
      <c r="B3" s="298" t="s">
        <v>2375</v>
      </c>
      <c r="L3" s="322"/>
      <c r="M3" s="322"/>
      <c r="N3" s="322"/>
      <c r="O3" s="322"/>
      <c r="P3" s="322"/>
      <c r="Q3" s="322"/>
      <c r="R3" s="322"/>
      <c r="S3" s="322"/>
      <c r="T3" s="322"/>
      <c r="U3" s="322"/>
      <c r="V3" s="322"/>
      <c r="W3" s="322"/>
      <c r="X3" s="322"/>
      <c r="Y3" s="322"/>
      <c r="Z3" s="322"/>
      <c r="AA3" s="287" t="s">
        <v>2376</v>
      </c>
      <c r="AB3" s="287" t="s">
        <v>2377</v>
      </c>
      <c r="AC3" s="275">
        <f>IF($D$22&lt;&gt;"",$D$22,"")</f>
        <v>29</v>
      </c>
      <c r="AD3" s="287" t="s">
        <v>2371</v>
      </c>
      <c r="AE3" s="287" t="s">
        <v>2372</v>
      </c>
      <c r="AF3" s="287" t="s">
        <v>274</v>
      </c>
      <c r="AG3" s="287" t="s">
        <v>217</v>
      </c>
      <c r="AH3" s="287" t="s">
        <v>2373</v>
      </c>
      <c r="AI3" s="287" t="s">
        <v>32</v>
      </c>
      <c r="AJ3" s="287" t="s">
        <v>32</v>
      </c>
      <c r="AK3" s="287" t="s">
        <v>32</v>
      </c>
      <c r="AL3" s="287" t="s">
        <v>221</v>
      </c>
    </row>
    <row r="4" spans="1:38" ht="144">
      <c r="A4" s="322"/>
      <c r="B4" s="186" t="s">
        <v>2378</v>
      </c>
      <c r="L4" s="322"/>
      <c r="M4" s="322"/>
      <c r="N4" s="322"/>
      <c r="O4" s="322"/>
      <c r="P4" s="322"/>
      <c r="Q4" s="322"/>
      <c r="R4" s="322"/>
      <c r="S4" s="322"/>
      <c r="T4" s="322"/>
      <c r="U4" s="322"/>
      <c r="V4" s="322"/>
      <c r="W4" s="322"/>
      <c r="X4" s="322"/>
      <c r="Y4" s="322"/>
      <c r="Z4" s="322"/>
      <c r="AA4" s="287" t="s">
        <v>2379</v>
      </c>
      <c r="AB4" s="287" t="s">
        <v>2380</v>
      </c>
      <c r="AC4" s="275">
        <f>IF($D$23&lt;&gt;"",$D$23,"")</f>
        <v>166</v>
      </c>
      <c r="AD4" s="287" t="s">
        <v>2371</v>
      </c>
      <c r="AE4" s="287" t="s">
        <v>2372</v>
      </c>
      <c r="AF4" s="287" t="s">
        <v>274</v>
      </c>
      <c r="AG4" s="287" t="s">
        <v>217</v>
      </c>
      <c r="AH4" s="287" t="s">
        <v>2373</v>
      </c>
      <c r="AI4" s="287" t="s">
        <v>32</v>
      </c>
      <c r="AJ4" s="287" t="s">
        <v>32</v>
      </c>
      <c r="AK4" s="287" t="s">
        <v>32</v>
      </c>
      <c r="AL4" s="287" t="s">
        <v>221</v>
      </c>
    </row>
    <row r="5" spans="1:38">
      <c r="A5" s="235"/>
      <c r="B5" s="236"/>
      <c r="C5" s="235" t="s">
        <v>2381</v>
      </c>
      <c r="D5" s="235" t="s">
        <v>2382</v>
      </c>
      <c r="E5" s="56"/>
      <c r="F5" s="56"/>
      <c r="G5" s="56"/>
      <c r="H5" s="56"/>
      <c r="I5" s="56"/>
      <c r="J5" s="56"/>
      <c r="K5" s="56"/>
      <c r="L5" s="56"/>
      <c r="M5" s="56"/>
      <c r="N5" s="56"/>
      <c r="O5" s="56"/>
      <c r="P5" s="56"/>
      <c r="Q5" s="56"/>
      <c r="R5" s="56"/>
      <c r="S5" s="56"/>
      <c r="T5" s="287" t="s">
        <v>2383</v>
      </c>
      <c r="U5" s="287" t="s">
        <v>2384</v>
      </c>
      <c r="V5" s="275">
        <f>IF($D$24&lt;&gt;"",$D$24,"")</f>
        <v>243</v>
      </c>
      <c r="W5" s="287" t="s">
        <v>2371</v>
      </c>
      <c r="X5" s="287" t="s">
        <v>2372</v>
      </c>
      <c r="Y5" s="287" t="s">
        <v>274</v>
      </c>
      <c r="Z5" s="287" t="s">
        <v>217</v>
      </c>
      <c r="AA5" s="287" t="s">
        <v>2373</v>
      </c>
      <c r="AB5" s="287" t="s">
        <v>32</v>
      </c>
      <c r="AC5" s="287" t="s">
        <v>32</v>
      </c>
      <c r="AD5" s="287" t="s">
        <v>32</v>
      </c>
      <c r="AE5" s="287" t="s">
        <v>221</v>
      </c>
      <c r="AF5" s="288"/>
      <c r="AG5" s="288"/>
      <c r="AH5" s="288"/>
      <c r="AI5" s="288"/>
      <c r="AJ5" s="288"/>
      <c r="AK5" s="288"/>
      <c r="AL5" s="288"/>
    </row>
    <row r="6" spans="1:38" ht="72">
      <c r="A6" s="115" t="s">
        <v>477</v>
      </c>
      <c r="B6" s="383" t="s">
        <v>2385</v>
      </c>
      <c r="C6" s="116" t="s">
        <v>2174</v>
      </c>
      <c r="D6" s="116" t="s">
        <v>2386</v>
      </c>
      <c r="E6" s="309"/>
      <c r="F6" s="309"/>
      <c r="G6" s="309"/>
      <c r="H6" s="309"/>
      <c r="I6" s="309"/>
      <c r="J6" s="309"/>
      <c r="K6" s="309"/>
      <c r="L6" s="309"/>
      <c r="M6" s="309"/>
      <c r="N6" s="309"/>
      <c r="O6" s="309"/>
      <c r="P6" s="309"/>
      <c r="Q6" s="309"/>
      <c r="R6" s="309"/>
      <c r="S6" s="309"/>
      <c r="T6" s="287" t="s">
        <v>2387</v>
      </c>
      <c r="U6" s="287" t="s">
        <v>2388</v>
      </c>
      <c r="V6" s="275">
        <f>IF($D$25&lt;&gt;"",$D$25,"")</f>
        <v>49</v>
      </c>
      <c r="W6" s="287" t="s">
        <v>2371</v>
      </c>
      <c r="X6" s="287" t="s">
        <v>2372</v>
      </c>
      <c r="Y6" s="287" t="s">
        <v>274</v>
      </c>
      <c r="Z6" s="287" t="s">
        <v>217</v>
      </c>
      <c r="AA6" s="287" t="s">
        <v>2373</v>
      </c>
      <c r="AB6" s="287" t="s">
        <v>32</v>
      </c>
      <c r="AC6" s="287" t="s">
        <v>32</v>
      </c>
      <c r="AD6" s="287" t="s">
        <v>32</v>
      </c>
      <c r="AE6" s="287" t="s">
        <v>221</v>
      </c>
      <c r="AF6" s="288"/>
      <c r="AG6" s="288"/>
      <c r="AH6" s="288"/>
      <c r="AI6" s="288"/>
      <c r="AJ6" s="288"/>
      <c r="AK6" s="288"/>
      <c r="AL6" s="288"/>
    </row>
    <row r="7" spans="1:38" ht="60">
      <c r="A7" s="117" t="s">
        <v>480</v>
      </c>
      <c r="B7" s="34" t="s">
        <v>2389</v>
      </c>
      <c r="C7" s="118" t="s">
        <v>2174</v>
      </c>
      <c r="D7" s="118" t="s">
        <v>2390</v>
      </c>
      <c r="E7" s="309"/>
      <c r="F7" s="309"/>
      <c r="G7" s="309"/>
      <c r="H7" s="309"/>
      <c r="I7" s="309"/>
      <c r="J7" s="309"/>
      <c r="K7" s="309"/>
      <c r="L7" s="309"/>
      <c r="M7" s="309"/>
      <c r="N7" s="309"/>
      <c r="O7" s="309"/>
      <c r="P7" s="309"/>
      <c r="Q7" s="309"/>
      <c r="R7" s="309"/>
      <c r="S7" s="309"/>
      <c r="T7" s="287" t="s">
        <v>2391</v>
      </c>
      <c r="U7" s="287" t="s">
        <v>2392</v>
      </c>
      <c r="V7" s="275">
        <f>IF($D$26&lt;&gt;"",$D$26,"")</f>
        <v>293</v>
      </c>
      <c r="W7" s="287" t="s">
        <v>2371</v>
      </c>
      <c r="X7" s="287" t="s">
        <v>2372</v>
      </c>
      <c r="Y7" s="287" t="s">
        <v>274</v>
      </c>
      <c r="Z7" s="287" t="s">
        <v>217</v>
      </c>
      <c r="AA7" s="287" t="s">
        <v>2373</v>
      </c>
      <c r="AB7" s="287" t="s">
        <v>32</v>
      </c>
      <c r="AC7" s="287" t="s">
        <v>32</v>
      </c>
      <c r="AD7" s="287" t="s">
        <v>32</v>
      </c>
      <c r="AE7" s="287" t="s">
        <v>221</v>
      </c>
      <c r="AF7" s="288"/>
      <c r="AG7" s="288"/>
      <c r="AH7" s="288"/>
      <c r="AI7" s="288"/>
      <c r="AJ7" s="288"/>
      <c r="AK7" s="288"/>
      <c r="AL7" s="288"/>
    </row>
    <row r="8" spans="1:38" ht="36">
      <c r="A8" s="117" t="s">
        <v>483</v>
      </c>
      <c r="B8" s="34" t="s">
        <v>2393</v>
      </c>
      <c r="C8" s="118" t="s">
        <v>2174</v>
      </c>
      <c r="D8" s="118" t="s">
        <v>2394</v>
      </c>
      <c r="E8" s="309"/>
      <c r="F8" s="309"/>
      <c r="G8" s="309"/>
      <c r="H8" s="309"/>
      <c r="I8" s="309"/>
      <c r="J8" s="309"/>
      <c r="K8" s="309"/>
      <c r="L8" s="309"/>
      <c r="M8" s="309"/>
      <c r="N8" s="309"/>
      <c r="O8" s="309"/>
      <c r="P8" s="309"/>
      <c r="Q8" s="309"/>
      <c r="R8" s="309"/>
      <c r="S8" s="309"/>
      <c r="T8" s="287" t="s">
        <v>2395</v>
      </c>
      <c r="U8" s="287" t="s">
        <v>2396</v>
      </c>
      <c r="V8" s="275">
        <f>IF($D$27&lt;&gt;"",$D$27,"")</f>
        <v>95</v>
      </c>
      <c r="W8" s="287" t="s">
        <v>2371</v>
      </c>
      <c r="X8" s="287" t="s">
        <v>2372</v>
      </c>
      <c r="Y8" s="287" t="s">
        <v>274</v>
      </c>
      <c r="Z8" s="287" t="s">
        <v>217</v>
      </c>
      <c r="AA8" s="287" t="s">
        <v>2373</v>
      </c>
      <c r="AB8" s="287" t="s">
        <v>32</v>
      </c>
      <c r="AC8" s="287" t="s">
        <v>32</v>
      </c>
      <c r="AD8" s="287" t="s">
        <v>32</v>
      </c>
      <c r="AE8" s="287" t="s">
        <v>221</v>
      </c>
      <c r="AF8" s="288"/>
      <c r="AG8" s="288"/>
      <c r="AH8" s="288"/>
      <c r="AI8" s="288"/>
      <c r="AJ8" s="288"/>
      <c r="AK8" s="288"/>
      <c r="AL8" s="288"/>
    </row>
    <row r="9" spans="1:38" ht="48">
      <c r="A9" s="117" t="s">
        <v>486</v>
      </c>
      <c r="B9" s="34" t="s">
        <v>2397</v>
      </c>
      <c r="C9" s="118" t="s">
        <v>2174</v>
      </c>
      <c r="D9" s="118" t="s">
        <v>2174</v>
      </c>
      <c r="E9" s="309"/>
      <c r="F9" s="309"/>
      <c r="G9" s="309"/>
      <c r="H9" s="309"/>
      <c r="I9" s="309"/>
      <c r="J9" s="309"/>
      <c r="K9" s="309"/>
      <c r="L9" s="309"/>
      <c r="M9" s="309"/>
      <c r="N9" s="309"/>
      <c r="O9" s="309"/>
      <c r="P9" s="309"/>
      <c r="Q9" s="309"/>
      <c r="R9" s="309"/>
      <c r="S9" s="309"/>
      <c r="T9" s="287" t="s">
        <v>2398</v>
      </c>
      <c r="U9" s="287" t="s">
        <v>2399</v>
      </c>
      <c r="V9" s="275">
        <f>IF($D$28&lt;&gt;"",$D$28,"")</f>
        <v>4</v>
      </c>
      <c r="W9" s="287" t="s">
        <v>2371</v>
      </c>
      <c r="X9" s="287" t="s">
        <v>2372</v>
      </c>
      <c r="Y9" s="287" t="s">
        <v>274</v>
      </c>
      <c r="Z9" s="287" t="s">
        <v>217</v>
      </c>
      <c r="AA9" s="287" t="s">
        <v>2373</v>
      </c>
      <c r="AB9" s="287" t="s">
        <v>32</v>
      </c>
      <c r="AC9" s="287" t="s">
        <v>32</v>
      </c>
      <c r="AD9" s="287" t="s">
        <v>32</v>
      </c>
      <c r="AE9" s="287" t="s">
        <v>221</v>
      </c>
      <c r="AF9" s="288"/>
      <c r="AG9" s="288"/>
      <c r="AH9" s="288"/>
      <c r="AI9" s="288"/>
      <c r="AJ9" s="288"/>
      <c r="AK9" s="288"/>
      <c r="AL9" s="288"/>
    </row>
    <row r="10" spans="1:38">
      <c r="A10" s="117" t="s">
        <v>489</v>
      </c>
      <c r="B10" s="34" t="s">
        <v>2400</v>
      </c>
      <c r="C10" s="118" t="s">
        <v>2394</v>
      </c>
      <c r="D10" s="118" t="s">
        <v>2174</v>
      </c>
      <c r="E10" s="309"/>
      <c r="F10" s="309"/>
      <c r="G10" s="309"/>
      <c r="H10" s="309"/>
      <c r="I10" s="309"/>
      <c r="J10" s="309"/>
      <c r="K10" s="309"/>
      <c r="L10" s="309"/>
      <c r="M10" s="309"/>
      <c r="N10" s="309"/>
      <c r="O10" s="309"/>
      <c r="P10" s="309"/>
      <c r="Q10" s="309"/>
      <c r="R10" s="309"/>
      <c r="S10" s="309"/>
      <c r="T10" s="287" t="s">
        <v>2401</v>
      </c>
      <c r="U10" s="287" t="s">
        <v>2402</v>
      </c>
      <c r="V10" s="275">
        <f>IF($D$29&lt;&gt;"",$D$29,"")</f>
        <v>17</v>
      </c>
      <c r="W10" s="287" t="s">
        <v>2371</v>
      </c>
      <c r="X10" s="287" t="s">
        <v>2372</v>
      </c>
      <c r="Y10" s="287" t="s">
        <v>274</v>
      </c>
      <c r="Z10" s="287" t="s">
        <v>217</v>
      </c>
      <c r="AA10" s="287" t="s">
        <v>2373</v>
      </c>
      <c r="AB10" s="287" t="s">
        <v>32</v>
      </c>
      <c r="AC10" s="287" t="s">
        <v>32</v>
      </c>
      <c r="AD10" s="287" t="s">
        <v>32</v>
      </c>
      <c r="AE10" s="287" t="s">
        <v>221</v>
      </c>
      <c r="AF10" s="288"/>
      <c r="AG10" s="288"/>
      <c r="AH10" s="288"/>
      <c r="AI10" s="288"/>
      <c r="AJ10" s="288"/>
      <c r="AK10" s="288"/>
      <c r="AL10" s="288"/>
    </row>
    <row r="11" spans="1:38">
      <c r="A11" s="117" t="s">
        <v>492</v>
      </c>
      <c r="B11" s="34" t="s">
        <v>2403</v>
      </c>
      <c r="C11" s="118" t="s">
        <v>2174</v>
      </c>
      <c r="D11" s="118" t="s">
        <v>2174</v>
      </c>
      <c r="E11" s="309"/>
      <c r="F11" s="309"/>
      <c r="G11" s="309"/>
      <c r="H11" s="309"/>
      <c r="I11" s="309"/>
      <c r="J11" s="309"/>
      <c r="K11" s="309"/>
      <c r="L11" s="309"/>
      <c r="M11" s="309"/>
      <c r="N11" s="309"/>
      <c r="O11" s="309"/>
      <c r="P11" s="309"/>
      <c r="Q11" s="309"/>
      <c r="R11" s="309"/>
      <c r="S11" s="309"/>
      <c r="T11" s="287" t="s">
        <v>2404</v>
      </c>
      <c r="U11" s="287" t="s">
        <v>2405</v>
      </c>
      <c r="V11" s="275">
        <f>IF($D$30&lt;&gt;"",$D$30,"")</f>
        <v>0</v>
      </c>
      <c r="W11" s="287" t="s">
        <v>2371</v>
      </c>
      <c r="X11" s="287" t="s">
        <v>2372</v>
      </c>
      <c r="Y11" s="287" t="s">
        <v>274</v>
      </c>
      <c r="Z11" s="287" t="s">
        <v>217</v>
      </c>
      <c r="AA11" s="287" t="s">
        <v>2373</v>
      </c>
      <c r="AB11" s="287" t="s">
        <v>32</v>
      </c>
      <c r="AC11" s="287" t="s">
        <v>32</v>
      </c>
      <c r="AD11" s="287" t="s">
        <v>32</v>
      </c>
      <c r="AE11" s="287" t="s">
        <v>221</v>
      </c>
      <c r="AF11" s="288"/>
      <c r="AG11" s="288"/>
      <c r="AH11" s="288"/>
      <c r="AI11" s="288"/>
      <c r="AJ11" s="288"/>
      <c r="AK11" s="288"/>
      <c r="AL11" s="288"/>
    </row>
    <row r="12" spans="1:38" ht="24">
      <c r="A12" s="117" t="s">
        <v>495</v>
      </c>
      <c r="B12" s="34" t="s">
        <v>2406</v>
      </c>
      <c r="C12" s="118" t="s">
        <v>2174</v>
      </c>
      <c r="D12" s="118" t="s">
        <v>2394</v>
      </c>
      <c r="E12" s="309"/>
      <c r="F12" s="309"/>
      <c r="G12" s="309"/>
      <c r="H12" s="309"/>
      <c r="I12" s="309"/>
      <c r="J12" s="309"/>
      <c r="K12" s="309"/>
      <c r="L12" s="309"/>
      <c r="M12" s="309"/>
      <c r="N12" s="309"/>
      <c r="O12" s="309"/>
      <c r="P12" s="309"/>
      <c r="Q12" s="309"/>
      <c r="R12" s="309"/>
      <c r="S12" s="309"/>
      <c r="T12" s="287" t="s">
        <v>2407</v>
      </c>
      <c r="U12" s="287" t="s">
        <v>2370</v>
      </c>
      <c r="V12" s="275">
        <f>IF($E$21&lt;&gt;"",$E$21,"")</f>
        <v>189</v>
      </c>
      <c r="W12" s="287" t="s">
        <v>2371</v>
      </c>
      <c r="X12" s="287" t="s">
        <v>2372</v>
      </c>
      <c r="Y12" s="287" t="s">
        <v>2408</v>
      </c>
      <c r="Z12" s="287" t="s">
        <v>217</v>
      </c>
      <c r="AA12" s="287" t="s">
        <v>2373</v>
      </c>
      <c r="AB12" s="287" t="s">
        <v>32</v>
      </c>
      <c r="AC12" s="287" t="s">
        <v>32</v>
      </c>
      <c r="AD12" s="287" t="s">
        <v>32</v>
      </c>
      <c r="AE12" s="287" t="s">
        <v>221</v>
      </c>
      <c r="AF12" s="288"/>
      <c r="AG12" s="288"/>
      <c r="AH12" s="288"/>
      <c r="AI12" s="288"/>
      <c r="AJ12" s="288"/>
      <c r="AK12" s="288"/>
      <c r="AL12" s="288"/>
    </row>
    <row r="13" spans="1:38">
      <c r="A13" s="322"/>
      <c r="B13" s="317"/>
      <c r="C13" s="317"/>
      <c r="D13" s="317"/>
      <c r="E13" s="317"/>
      <c r="F13" s="322"/>
      <c r="G13" s="322"/>
      <c r="H13" s="322"/>
      <c r="I13" s="322"/>
      <c r="J13" s="322"/>
      <c r="K13" s="30"/>
      <c r="L13" s="322"/>
      <c r="M13" s="322"/>
      <c r="N13" s="322"/>
      <c r="O13" s="322"/>
      <c r="P13" s="322"/>
      <c r="Q13" s="322"/>
      <c r="R13" s="322"/>
      <c r="S13" s="322"/>
      <c r="T13" s="322"/>
      <c r="U13" s="287" t="s">
        <v>2409</v>
      </c>
      <c r="V13" s="287" t="s">
        <v>2377</v>
      </c>
      <c r="W13" s="275">
        <f>IF($E$22&lt;&gt;"",$E$22,"")</f>
        <v>3</v>
      </c>
      <c r="X13" s="287" t="s">
        <v>2371</v>
      </c>
      <c r="Y13" s="287" t="s">
        <v>2372</v>
      </c>
      <c r="Z13" s="287" t="s">
        <v>2408</v>
      </c>
      <c r="AA13" s="287" t="s">
        <v>217</v>
      </c>
      <c r="AB13" s="287" t="s">
        <v>2373</v>
      </c>
      <c r="AC13" s="287" t="s">
        <v>32</v>
      </c>
      <c r="AD13" s="287" t="s">
        <v>32</v>
      </c>
      <c r="AE13" s="287" t="s">
        <v>32</v>
      </c>
      <c r="AF13" s="287" t="s">
        <v>221</v>
      </c>
      <c r="AG13" s="288"/>
      <c r="AH13" s="288"/>
      <c r="AI13" s="288"/>
      <c r="AJ13" s="288"/>
      <c r="AK13" s="288"/>
      <c r="AL13" s="288"/>
    </row>
    <row r="14" spans="1:38" ht="60">
      <c r="A14" s="337" t="s">
        <v>2410</v>
      </c>
      <c r="K14" s="322"/>
      <c r="L14" s="322"/>
      <c r="M14" s="322"/>
      <c r="N14" s="322"/>
      <c r="O14" s="322"/>
      <c r="P14" s="322"/>
      <c r="Q14" s="322"/>
      <c r="R14" s="322"/>
      <c r="S14" s="322"/>
      <c r="T14" s="322"/>
      <c r="U14" s="322"/>
      <c r="V14" s="322"/>
      <c r="W14" s="322"/>
      <c r="X14" s="322"/>
      <c r="Y14" s="322"/>
      <c r="Z14" s="287" t="s">
        <v>2411</v>
      </c>
      <c r="AA14" s="287" t="s">
        <v>2380</v>
      </c>
      <c r="AB14" s="275">
        <f>IF($E$23&lt;&gt;"",$E$23,"")</f>
        <v>110</v>
      </c>
      <c r="AC14" s="287" t="s">
        <v>2371</v>
      </c>
      <c r="AD14" s="287" t="s">
        <v>2372</v>
      </c>
      <c r="AE14" s="287" t="s">
        <v>2408</v>
      </c>
      <c r="AF14" s="287" t="s">
        <v>217</v>
      </c>
      <c r="AG14" s="287" t="s">
        <v>2373</v>
      </c>
      <c r="AH14" s="287" t="s">
        <v>32</v>
      </c>
      <c r="AI14" s="287" t="s">
        <v>32</v>
      </c>
      <c r="AJ14" s="287" t="s">
        <v>32</v>
      </c>
      <c r="AK14" s="287" t="s">
        <v>221</v>
      </c>
      <c r="AL14" s="288"/>
    </row>
    <row r="15" spans="1:38" ht="168">
      <c r="A15" s="337" t="s">
        <v>2412</v>
      </c>
      <c r="K15" s="322"/>
      <c r="L15" s="322"/>
      <c r="M15" s="322"/>
      <c r="N15" s="322"/>
      <c r="O15" s="322"/>
      <c r="P15" s="322"/>
      <c r="Q15" s="322"/>
      <c r="R15" s="322"/>
      <c r="S15" s="322"/>
      <c r="T15" s="322"/>
      <c r="U15" s="322"/>
      <c r="V15" s="322"/>
      <c r="W15" s="322"/>
      <c r="X15" s="322"/>
      <c r="Y15" s="322"/>
      <c r="Z15" s="287" t="s">
        <v>2413</v>
      </c>
      <c r="AA15" s="287" t="s">
        <v>2384</v>
      </c>
      <c r="AB15" s="275">
        <f>IF($E$24&lt;&gt;"",$E$24,"")</f>
        <v>79</v>
      </c>
      <c r="AC15" s="287" t="s">
        <v>2371</v>
      </c>
      <c r="AD15" s="287" t="s">
        <v>2372</v>
      </c>
      <c r="AE15" s="287" t="s">
        <v>2408</v>
      </c>
      <c r="AF15" s="287" t="s">
        <v>217</v>
      </c>
      <c r="AG15" s="287" t="s">
        <v>2373</v>
      </c>
      <c r="AH15" s="287" t="s">
        <v>32</v>
      </c>
      <c r="AI15" s="287" t="s">
        <v>32</v>
      </c>
      <c r="AJ15" s="287" t="s">
        <v>32</v>
      </c>
      <c r="AK15" s="287" t="s">
        <v>221</v>
      </c>
      <c r="AL15" s="288"/>
    </row>
    <row r="16" spans="1:38" ht="84">
      <c r="A16" s="337" t="s">
        <v>2414</v>
      </c>
      <c r="K16" s="322"/>
      <c r="L16" s="322"/>
      <c r="M16" s="322"/>
      <c r="N16" s="322"/>
      <c r="O16" s="322"/>
      <c r="P16" s="322"/>
      <c r="Q16" s="322"/>
      <c r="R16" s="322"/>
      <c r="S16" s="322"/>
      <c r="T16" s="322"/>
      <c r="U16" s="322"/>
      <c r="V16" s="322"/>
      <c r="W16" s="322"/>
      <c r="X16" s="322"/>
      <c r="Y16" s="322"/>
      <c r="Z16" s="287" t="s">
        <v>2415</v>
      </c>
      <c r="AA16" s="287" t="s">
        <v>2388</v>
      </c>
      <c r="AB16" s="275">
        <f>IF($E$25&lt;&gt;"",$E$25,"")</f>
        <v>6</v>
      </c>
      <c r="AC16" s="287" t="s">
        <v>2371</v>
      </c>
      <c r="AD16" s="287" t="s">
        <v>2372</v>
      </c>
      <c r="AE16" s="287" t="s">
        <v>2408</v>
      </c>
      <c r="AF16" s="287" t="s">
        <v>217</v>
      </c>
      <c r="AG16" s="287" t="s">
        <v>2373</v>
      </c>
      <c r="AH16" s="287" t="s">
        <v>32</v>
      </c>
      <c r="AI16" s="287" t="s">
        <v>32</v>
      </c>
      <c r="AJ16" s="287" t="s">
        <v>32</v>
      </c>
      <c r="AK16" s="287" t="s">
        <v>221</v>
      </c>
      <c r="AL16" s="288"/>
    </row>
    <row r="17" spans="1:38" ht="240">
      <c r="A17" s="337" t="s">
        <v>2416</v>
      </c>
      <c r="K17" s="322"/>
      <c r="L17" s="322"/>
      <c r="M17" s="322"/>
      <c r="N17" s="322"/>
      <c r="O17" s="322"/>
      <c r="P17" s="322"/>
      <c r="Q17" s="322"/>
      <c r="R17" s="322"/>
      <c r="S17" s="322"/>
      <c r="T17" s="322"/>
      <c r="U17" s="322"/>
      <c r="V17" s="322"/>
      <c r="W17" s="322"/>
      <c r="X17" s="322"/>
      <c r="Y17" s="322"/>
      <c r="Z17" s="287" t="s">
        <v>2417</v>
      </c>
      <c r="AA17" s="287" t="s">
        <v>2392</v>
      </c>
      <c r="AB17" s="275">
        <f>IF($E$26&lt;&gt;"",$E$26,"")</f>
        <v>7</v>
      </c>
      <c r="AC17" s="287" t="s">
        <v>2371</v>
      </c>
      <c r="AD17" s="287" t="s">
        <v>2372</v>
      </c>
      <c r="AE17" s="287" t="s">
        <v>2408</v>
      </c>
      <c r="AF17" s="287" t="s">
        <v>217</v>
      </c>
      <c r="AG17" s="287" t="s">
        <v>2373</v>
      </c>
      <c r="AH17" s="287" t="s">
        <v>32</v>
      </c>
      <c r="AI17" s="287" t="s">
        <v>32</v>
      </c>
      <c r="AJ17" s="287" t="s">
        <v>32</v>
      </c>
      <c r="AK17" s="287" t="s">
        <v>221</v>
      </c>
      <c r="AL17" s="288"/>
    </row>
    <row r="18" spans="1:38" ht="84">
      <c r="A18" s="337" t="s">
        <v>2418</v>
      </c>
      <c r="K18" s="322"/>
      <c r="L18" s="322"/>
      <c r="M18" s="322"/>
      <c r="N18" s="322"/>
      <c r="O18" s="322"/>
      <c r="P18" s="322"/>
      <c r="Q18" s="322"/>
      <c r="R18" s="322"/>
      <c r="S18" s="322"/>
      <c r="T18" s="322"/>
      <c r="U18" s="322"/>
      <c r="V18" s="322"/>
      <c r="W18" s="322"/>
      <c r="X18" s="322"/>
      <c r="Y18" s="322"/>
      <c r="Z18" s="287" t="s">
        <v>2419</v>
      </c>
      <c r="AA18" s="287" t="s">
        <v>2396</v>
      </c>
      <c r="AB18" s="275">
        <f>IF($E$27&lt;&gt;"",$E$27,"")</f>
        <v>20</v>
      </c>
      <c r="AC18" s="287" t="s">
        <v>2371</v>
      </c>
      <c r="AD18" s="287" t="s">
        <v>2372</v>
      </c>
      <c r="AE18" s="287" t="s">
        <v>2408</v>
      </c>
      <c r="AF18" s="287" t="s">
        <v>217</v>
      </c>
      <c r="AG18" s="287" t="s">
        <v>2373</v>
      </c>
      <c r="AH18" s="287" t="s">
        <v>32</v>
      </c>
      <c r="AI18" s="287" t="s">
        <v>32</v>
      </c>
      <c r="AJ18" s="287" t="s">
        <v>32</v>
      </c>
      <c r="AK18" s="287" t="s">
        <v>221</v>
      </c>
      <c r="AL18" s="288"/>
    </row>
    <row r="19" spans="1:38">
      <c r="A19" s="322"/>
      <c r="B19" s="322"/>
      <c r="C19" s="309"/>
      <c r="D19" s="309"/>
      <c r="E19" s="309"/>
      <c r="F19" s="309"/>
      <c r="G19" s="309"/>
      <c r="H19" s="309"/>
      <c r="I19" s="309"/>
      <c r="J19" s="309"/>
      <c r="K19" s="309"/>
      <c r="L19" s="322"/>
      <c r="M19" s="322"/>
      <c r="N19" s="322"/>
      <c r="O19" s="322"/>
      <c r="P19" s="322"/>
      <c r="Q19" s="322"/>
      <c r="R19" s="322"/>
      <c r="S19" s="322"/>
      <c r="T19" s="322"/>
      <c r="U19" s="322"/>
      <c r="V19" s="322"/>
      <c r="W19" s="322"/>
      <c r="X19" s="322"/>
      <c r="Y19" s="322"/>
      <c r="Z19" s="322"/>
      <c r="AA19" s="287" t="s">
        <v>2420</v>
      </c>
      <c r="AB19" s="287" t="s">
        <v>2399</v>
      </c>
      <c r="AC19" s="275">
        <f>IF($E$28&lt;&gt;"",$E$28,"")</f>
        <v>1</v>
      </c>
      <c r="AD19" s="287" t="s">
        <v>2371</v>
      </c>
      <c r="AE19" s="287" t="s">
        <v>2372</v>
      </c>
      <c r="AF19" s="287" t="s">
        <v>2408</v>
      </c>
      <c r="AG19" s="287" t="s">
        <v>217</v>
      </c>
      <c r="AH19" s="287" t="s">
        <v>2373</v>
      </c>
      <c r="AI19" s="287" t="s">
        <v>32</v>
      </c>
      <c r="AJ19" s="287" t="s">
        <v>32</v>
      </c>
      <c r="AK19" s="287" t="s">
        <v>32</v>
      </c>
      <c r="AL19" s="287" t="s">
        <v>221</v>
      </c>
    </row>
    <row r="20" spans="1:38">
      <c r="A20" s="127" t="s">
        <v>2374</v>
      </c>
      <c r="B20" s="339"/>
      <c r="D20" s="237" t="s">
        <v>274</v>
      </c>
      <c r="E20" s="237" t="s">
        <v>2408</v>
      </c>
      <c r="F20" s="237" t="s">
        <v>234</v>
      </c>
      <c r="G20" s="322"/>
      <c r="H20" s="322"/>
      <c r="I20" s="322"/>
      <c r="J20" s="322"/>
      <c r="K20" s="322"/>
      <c r="L20" s="322"/>
      <c r="M20" s="322"/>
      <c r="N20" s="322"/>
      <c r="O20" s="322"/>
      <c r="P20" s="322"/>
      <c r="Q20" s="322"/>
      <c r="R20" s="322"/>
      <c r="S20" s="322"/>
      <c r="T20" s="322"/>
      <c r="U20" s="322"/>
      <c r="V20" s="287" t="s">
        <v>2421</v>
      </c>
      <c r="W20" s="287" t="s">
        <v>2402</v>
      </c>
      <c r="X20" s="275">
        <f>IF($E$29&lt;&gt;"",$E$29,"")</f>
        <v>161</v>
      </c>
      <c r="Y20" s="287" t="s">
        <v>2371</v>
      </c>
      <c r="Z20" s="287" t="s">
        <v>2372</v>
      </c>
      <c r="AA20" s="287" t="s">
        <v>2408</v>
      </c>
      <c r="AB20" s="287" t="s">
        <v>217</v>
      </c>
      <c r="AC20" s="287" t="s">
        <v>2373</v>
      </c>
      <c r="AD20" s="287" t="s">
        <v>32</v>
      </c>
      <c r="AE20" s="287" t="s">
        <v>32</v>
      </c>
      <c r="AF20" s="287" t="s">
        <v>32</v>
      </c>
      <c r="AG20" s="287" t="s">
        <v>221</v>
      </c>
      <c r="AH20" s="288"/>
      <c r="AI20" s="288"/>
      <c r="AJ20" s="288"/>
      <c r="AK20" s="288"/>
      <c r="AL20" s="288"/>
    </row>
    <row r="21" spans="1:38" ht="25.5">
      <c r="A21" s="127"/>
      <c r="B21" s="43" t="s">
        <v>477</v>
      </c>
      <c r="C21" s="384" t="s">
        <v>2422</v>
      </c>
      <c r="D21" s="43">
        <v>409</v>
      </c>
      <c r="E21" s="43">
        <v>189</v>
      </c>
      <c r="F21" s="43">
        <f t="shared" ref="F21:F30" si="0">SUM(D21:E21)</f>
        <v>598</v>
      </c>
      <c r="G21" s="322"/>
      <c r="H21" s="322"/>
      <c r="I21" s="322"/>
      <c r="J21" s="322"/>
      <c r="K21" s="322"/>
      <c r="L21" s="322"/>
      <c r="M21" s="322"/>
      <c r="N21" s="322"/>
      <c r="O21" s="322"/>
      <c r="P21" s="322"/>
      <c r="Q21" s="322"/>
      <c r="R21" s="322"/>
      <c r="S21" s="322"/>
      <c r="T21" s="322"/>
      <c r="U21" s="322"/>
      <c r="V21" s="287" t="s">
        <v>2423</v>
      </c>
      <c r="W21" s="287" t="s">
        <v>2405</v>
      </c>
      <c r="X21" s="275">
        <f>IF($E$30&lt;&gt;"",$E$30,"")</f>
        <v>0</v>
      </c>
      <c r="Y21" s="287" t="s">
        <v>2371</v>
      </c>
      <c r="Z21" s="287" t="s">
        <v>2372</v>
      </c>
      <c r="AA21" s="287" t="s">
        <v>2408</v>
      </c>
      <c r="AB21" s="287" t="s">
        <v>217</v>
      </c>
      <c r="AC21" s="287" t="s">
        <v>2373</v>
      </c>
      <c r="AD21" s="287" t="s">
        <v>32</v>
      </c>
      <c r="AE21" s="287" t="s">
        <v>32</v>
      </c>
      <c r="AF21" s="287" t="s">
        <v>32</v>
      </c>
      <c r="AG21" s="287" t="s">
        <v>221</v>
      </c>
      <c r="AH21" s="288"/>
      <c r="AI21" s="288"/>
      <c r="AJ21" s="288"/>
      <c r="AK21" s="288"/>
      <c r="AL21" s="288"/>
    </row>
    <row r="22" spans="1:38" ht="25.5">
      <c r="A22" s="127"/>
      <c r="B22" s="43" t="s">
        <v>480</v>
      </c>
      <c r="C22" s="384" t="s">
        <v>2424</v>
      </c>
      <c r="D22" s="43">
        <v>29</v>
      </c>
      <c r="E22" s="43">
        <v>3</v>
      </c>
      <c r="F22" s="43">
        <f t="shared" si="0"/>
        <v>32</v>
      </c>
      <c r="G22" s="322"/>
      <c r="H22" s="322"/>
      <c r="I22" s="322"/>
      <c r="J22" s="322"/>
      <c r="K22" s="322"/>
      <c r="L22" s="322"/>
      <c r="M22" s="322"/>
      <c r="N22" s="322"/>
      <c r="O22" s="322"/>
      <c r="P22" s="322"/>
      <c r="Q22" s="322"/>
      <c r="R22" s="322"/>
      <c r="S22" s="322"/>
      <c r="T22" s="322"/>
      <c r="U22" s="322"/>
      <c r="V22" s="287" t="s">
        <v>2425</v>
      </c>
      <c r="W22" s="287" t="s">
        <v>2370</v>
      </c>
      <c r="X22" s="275">
        <f>IF($F$21&lt;&gt;"",$F$21,"")</f>
        <v>598</v>
      </c>
      <c r="Y22" s="287" t="s">
        <v>2371</v>
      </c>
      <c r="Z22" s="287" t="s">
        <v>2372</v>
      </c>
      <c r="AA22" s="287" t="s">
        <v>234</v>
      </c>
      <c r="AB22" s="287" t="s">
        <v>217</v>
      </c>
      <c r="AC22" s="287" t="s">
        <v>2373</v>
      </c>
      <c r="AD22" s="287" t="s">
        <v>32</v>
      </c>
      <c r="AE22" s="287" t="s">
        <v>32</v>
      </c>
      <c r="AF22" s="287" t="s">
        <v>32</v>
      </c>
      <c r="AG22" s="287" t="s">
        <v>221</v>
      </c>
      <c r="AH22" s="288"/>
      <c r="AI22" s="288"/>
      <c r="AJ22" s="288"/>
      <c r="AK22" s="288"/>
      <c r="AL22" s="288"/>
    </row>
    <row r="23" spans="1:38" ht="25.5">
      <c r="A23" s="127"/>
      <c r="B23" s="43" t="s">
        <v>483</v>
      </c>
      <c r="C23" s="384" t="s">
        <v>2426</v>
      </c>
      <c r="D23" s="43">
        <v>166</v>
      </c>
      <c r="E23" s="43">
        <v>110</v>
      </c>
      <c r="F23" s="43">
        <f t="shared" si="0"/>
        <v>276</v>
      </c>
      <c r="G23" s="322"/>
      <c r="H23" s="322"/>
      <c r="I23" s="322"/>
      <c r="J23" s="322"/>
      <c r="K23" s="322"/>
      <c r="L23" s="322"/>
      <c r="M23" s="322"/>
      <c r="N23" s="322"/>
      <c r="O23" s="322"/>
      <c r="P23" s="322"/>
      <c r="Q23" s="322"/>
      <c r="R23" s="322"/>
      <c r="S23" s="322"/>
      <c r="T23" s="322"/>
      <c r="U23" s="322"/>
      <c r="V23" s="287" t="s">
        <v>2427</v>
      </c>
      <c r="W23" s="287" t="s">
        <v>2377</v>
      </c>
      <c r="X23" s="275">
        <f>IF($F$22&lt;&gt;"",$F$22,"")</f>
        <v>32</v>
      </c>
      <c r="Y23" s="287" t="s">
        <v>2371</v>
      </c>
      <c r="Z23" s="287" t="s">
        <v>2372</v>
      </c>
      <c r="AA23" s="287" t="s">
        <v>234</v>
      </c>
      <c r="AB23" s="287" t="s">
        <v>217</v>
      </c>
      <c r="AC23" s="287" t="s">
        <v>2373</v>
      </c>
      <c r="AD23" s="287" t="s">
        <v>32</v>
      </c>
      <c r="AE23" s="287" t="s">
        <v>32</v>
      </c>
      <c r="AF23" s="287" t="s">
        <v>32</v>
      </c>
      <c r="AG23" s="287" t="s">
        <v>221</v>
      </c>
      <c r="AH23" s="288"/>
      <c r="AI23" s="288"/>
      <c r="AJ23" s="288"/>
      <c r="AK23" s="288"/>
      <c r="AL23" s="288"/>
    </row>
    <row r="24" spans="1:38">
      <c r="A24" s="127"/>
      <c r="B24" s="43" t="s">
        <v>486</v>
      </c>
      <c r="C24" s="384" t="s">
        <v>2428</v>
      </c>
      <c r="D24" s="43">
        <v>243</v>
      </c>
      <c r="E24" s="43">
        <v>79</v>
      </c>
      <c r="F24" s="43">
        <f t="shared" si="0"/>
        <v>322</v>
      </c>
      <c r="G24" s="322"/>
      <c r="H24" s="322"/>
      <c r="I24" s="322"/>
      <c r="J24" s="322"/>
      <c r="K24" s="322"/>
      <c r="L24" s="322"/>
      <c r="M24" s="322"/>
      <c r="N24" s="322"/>
      <c r="O24" s="322"/>
      <c r="P24" s="322"/>
      <c r="Q24" s="322"/>
      <c r="R24" s="322"/>
      <c r="S24" s="322"/>
      <c r="T24" s="322"/>
      <c r="U24" s="322"/>
      <c r="V24" s="287" t="s">
        <v>2429</v>
      </c>
      <c r="W24" s="287" t="s">
        <v>2380</v>
      </c>
      <c r="X24" s="275">
        <f>IF($F$23&lt;&gt;"",$F$23,"")</f>
        <v>276</v>
      </c>
      <c r="Y24" s="287" t="s">
        <v>2371</v>
      </c>
      <c r="Z24" s="287" t="s">
        <v>2372</v>
      </c>
      <c r="AA24" s="287" t="s">
        <v>234</v>
      </c>
      <c r="AB24" s="287" t="s">
        <v>217</v>
      </c>
      <c r="AC24" s="287" t="s">
        <v>2373</v>
      </c>
      <c r="AD24" s="287" t="s">
        <v>32</v>
      </c>
      <c r="AE24" s="287" t="s">
        <v>32</v>
      </c>
      <c r="AF24" s="287" t="s">
        <v>32</v>
      </c>
      <c r="AG24" s="287" t="s">
        <v>221</v>
      </c>
      <c r="AH24" s="288"/>
      <c r="AI24" s="288"/>
      <c r="AJ24" s="288"/>
      <c r="AK24" s="288"/>
      <c r="AL24" s="288"/>
    </row>
    <row r="25" spans="1:38" ht="25.5">
      <c r="A25" s="127"/>
      <c r="B25" s="43" t="s">
        <v>489</v>
      </c>
      <c r="C25" s="384" t="s">
        <v>2430</v>
      </c>
      <c r="D25" s="43">
        <v>49</v>
      </c>
      <c r="E25" s="43">
        <v>6</v>
      </c>
      <c r="F25" s="43">
        <f t="shared" si="0"/>
        <v>55</v>
      </c>
      <c r="G25" s="322"/>
      <c r="H25" s="322"/>
      <c r="I25" s="322"/>
      <c r="J25" s="322"/>
      <c r="K25" s="322"/>
      <c r="L25" s="322"/>
      <c r="M25" s="322"/>
      <c r="N25" s="322"/>
      <c r="O25" s="322"/>
      <c r="P25" s="322"/>
      <c r="Q25" s="322"/>
      <c r="R25" s="322"/>
      <c r="S25" s="322"/>
      <c r="T25" s="322"/>
      <c r="U25" s="322"/>
      <c r="V25" s="287" t="s">
        <v>2431</v>
      </c>
      <c r="W25" s="287" t="s">
        <v>2384</v>
      </c>
      <c r="X25" s="275">
        <f>IF($F$24&lt;&gt;"",$F$24,"")</f>
        <v>322</v>
      </c>
      <c r="Y25" s="287" t="s">
        <v>2371</v>
      </c>
      <c r="Z25" s="287" t="s">
        <v>2372</v>
      </c>
      <c r="AA25" s="287" t="s">
        <v>234</v>
      </c>
      <c r="AB25" s="287" t="s">
        <v>217</v>
      </c>
      <c r="AC25" s="287" t="s">
        <v>2373</v>
      </c>
      <c r="AD25" s="287" t="s">
        <v>32</v>
      </c>
      <c r="AE25" s="287" t="s">
        <v>32</v>
      </c>
      <c r="AF25" s="287" t="s">
        <v>32</v>
      </c>
      <c r="AG25" s="287" t="s">
        <v>221</v>
      </c>
      <c r="AH25" s="288"/>
      <c r="AI25" s="288"/>
      <c r="AJ25" s="288"/>
      <c r="AK25" s="288"/>
      <c r="AL25" s="288"/>
    </row>
    <row r="26" spans="1:38" ht="25.5">
      <c r="A26" s="127"/>
      <c r="B26" s="43" t="s">
        <v>492</v>
      </c>
      <c r="C26" s="384" t="s">
        <v>2432</v>
      </c>
      <c r="D26" s="43">
        <v>293</v>
      </c>
      <c r="E26" s="43">
        <v>7</v>
      </c>
      <c r="F26" s="43">
        <f t="shared" si="0"/>
        <v>300</v>
      </c>
      <c r="G26" s="322"/>
      <c r="H26" s="322"/>
      <c r="I26" s="322"/>
      <c r="J26" s="322"/>
      <c r="K26" s="322"/>
      <c r="L26" s="322"/>
      <c r="M26" s="322"/>
      <c r="N26" s="322"/>
      <c r="O26" s="322"/>
      <c r="P26" s="322"/>
      <c r="Q26" s="322"/>
      <c r="R26" s="322"/>
      <c r="S26" s="322"/>
      <c r="T26" s="322"/>
      <c r="U26" s="322"/>
      <c r="V26" s="287" t="s">
        <v>2433</v>
      </c>
      <c r="W26" s="287" t="s">
        <v>2388</v>
      </c>
      <c r="X26" s="275">
        <f>IF($F$25&lt;&gt;"",$F$25,"")</f>
        <v>55</v>
      </c>
      <c r="Y26" s="287" t="s">
        <v>2371</v>
      </c>
      <c r="Z26" s="287" t="s">
        <v>2372</v>
      </c>
      <c r="AA26" s="287" t="s">
        <v>234</v>
      </c>
      <c r="AB26" s="287" t="s">
        <v>217</v>
      </c>
      <c r="AC26" s="287" t="s">
        <v>2373</v>
      </c>
      <c r="AD26" s="287" t="s">
        <v>32</v>
      </c>
      <c r="AE26" s="287" t="s">
        <v>32</v>
      </c>
      <c r="AF26" s="287" t="s">
        <v>32</v>
      </c>
      <c r="AG26" s="287" t="s">
        <v>221</v>
      </c>
      <c r="AH26" s="288"/>
      <c r="AI26" s="288"/>
      <c r="AJ26" s="288"/>
      <c r="AK26" s="288"/>
      <c r="AL26" s="288"/>
    </row>
    <row r="27" spans="1:38" ht="38.25">
      <c r="A27" s="127"/>
      <c r="B27" s="43" t="s">
        <v>495</v>
      </c>
      <c r="C27" s="384" t="s">
        <v>2434</v>
      </c>
      <c r="D27" s="43">
        <v>95</v>
      </c>
      <c r="E27" s="43">
        <v>20</v>
      </c>
      <c r="F27" s="43">
        <f t="shared" si="0"/>
        <v>115</v>
      </c>
      <c r="G27" s="322"/>
      <c r="H27" s="322"/>
      <c r="I27" s="322"/>
      <c r="J27" s="322"/>
      <c r="K27" s="322"/>
      <c r="L27" s="322"/>
      <c r="M27" s="322"/>
      <c r="N27" s="322"/>
      <c r="O27" s="322"/>
      <c r="P27" s="322"/>
      <c r="Q27" s="322"/>
      <c r="R27" s="322"/>
      <c r="S27" s="322"/>
      <c r="T27" s="322"/>
      <c r="U27" s="322"/>
      <c r="V27" s="287" t="s">
        <v>2435</v>
      </c>
      <c r="W27" s="287" t="s">
        <v>2392</v>
      </c>
      <c r="X27" s="275">
        <f>IF($F$26&lt;&gt;"",$F$26,"")</f>
        <v>300</v>
      </c>
      <c r="Y27" s="287" t="s">
        <v>2371</v>
      </c>
      <c r="Z27" s="287" t="s">
        <v>2372</v>
      </c>
      <c r="AA27" s="287" t="s">
        <v>234</v>
      </c>
      <c r="AB27" s="287" t="s">
        <v>217</v>
      </c>
      <c r="AC27" s="287" t="s">
        <v>2373</v>
      </c>
      <c r="AD27" s="287" t="s">
        <v>32</v>
      </c>
      <c r="AE27" s="287" t="s">
        <v>32</v>
      </c>
      <c r="AF27" s="287" t="s">
        <v>32</v>
      </c>
      <c r="AG27" s="287" t="s">
        <v>221</v>
      </c>
      <c r="AH27" s="288"/>
      <c r="AI27" s="288"/>
      <c r="AJ27" s="288"/>
      <c r="AK27" s="288"/>
      <c r="AL27" s="288"/>
    </row>
    <row r="28" spans="1:38" ht="25.5">
      <c r="A28" s="127"/>
      <c r="B28" s="43" t="s">
        <v>498</v>
      </c>
      <c r="C28" s="384" t="s">
        <v>2436</v>
      </c>
      <c r="D28" s="43">
        <v>4</v>
      </c>
      <c r="E28" s="43">
        <v>1</v>
      </c>
      <c r="F28" s="43">
        <f t="shared" si="0"/>
        <v>5</v>
      </c>
      <c r="G28" s="322"/>
      <c r="H28" s="322"/>
      <c r="I28" s="322"/>
      <c r="J28" s="322"/>
      <c r="K28" s="322"/>
      <c r="L28" s="322"/>
      <c r="M28" s="322"/>
      <c r="N28" s="322"/>
      <c r="O28" s="322"/>
      <c r="P28" s="322"/>
      <c r="Q28" s="322"/>
      <c r="R28" s="322"/>
      <c r="S28" s="322"/>
      <c r="T28" s="322"/>
      <c r="U28" s="322"/>
      <c r="V28" s="287" t="s">
        <v>2437</v>
      </c>
      <c r="W28" s="287" t="s">
        <v>2396</v>
      </c>
      <c r="X28" s="275">
        <f>IF($F$27&lt;&gt;"",$F$27,"")</f>
        <v>115</v>
      </c>
      <c r="Y28" s="287" t="s">
        <v>2371</v>
      </c>
      <c r="Z28" s="287" t="s">
        <v>2372</v>
      </c>
      <c r="AA28" s="287" t="s">
        <v>234</v>
      </c>
      <c r="AB28" s="287" t="s">
        <v>217</v>
      </c>
      <c r="AC28" s="287" t="s">
        <v>2373</v>
      </c>
      <c r="AD28" s="287" t="s">
        <v>32</v>
      </c>
      <c r="AE28" s="287" t="s">
        <v>32</v>
      </c>
      <c r="AF28" s="287" t="s">
        <v>32</v>
      </c>
      <c r="AG28" s="287" t="s">
        <v>221</v>
      </c>
      <c r="AH28" s="288"/>
      <c r="AI28" s="288"/>
      <c r="AJ28" s="288"/>
      <c r="AK28" s="288"/>
      <c r="AL28" s="288"/>
    </row>
    <row r="29" spans="1:38" ht="51">
      <c r="A29" s="127"/>
      <c r="B29" s="43" t="s">
        <v>2113</v>
      </c>
      <c r="C29" s="384" t="s">
        <v>2438</v>
      </c>
      <c r="D29" s="43">
        <v>17</v>
      </c>
      <c r="E29" s="43">
        <v>161</v>
      </c>
      <c r="F29" s="43">
        <f t="shared" si="0"/>
        <v>178</v>
      </c>
      <c r="G29" s="322"/>
      <c r="H29" s="322"/>
      <c r="I29" s="322"/>
      <c r="J29" s="322"/>
      <c r="K29" s="322"/>
      <c r="L29" s="322"/>
      <c r="M29" s="322"/>
      <c r="N29" s="322"/>
      <c r="O29" s="322"/>
      <c r="P29" s="322"/>
      <c r="Q29" s="322"/>
      <c r="R29" s="322"/>
      <c r="S29" s="322"/>
      <c r="T29" s="322"/>
      <c r="U29" s="322"/>
      <c r="V29" s="287" t="s">
        <v>2439</v>
      </c>
      <c r="W29" s="287" t="s">
        <v>2399</v>
      </c>
      <c r="X29" s="275">
        <f>IF($F$28&lt;&gt;"",$F$28,"")</f>
        <v>5</v>
      </c>
      <c r="Y29" s="287" t="s">
        <v>2371</v>
      </c>
      <c r="Z29" s="287" t="s">
        <v>2372</v>
      </c>
      <c r="AA29" s="287" t="s">
        <v>234</v>
      </c>
      <c r="AB29" s="287" t="s">
        <v>217</v>
      </c>
      <c r="AC29" s="287" t="s">
        <v>2373</v>
      </c>
      <c r="AD29" s="287" t="s">
        <v>32</v>
      </c>
      <c r="AE29" s="287" t="s">
        <v>32</v>
      </c>
      <c r="AF29" s="287" t="s">
        <v>32</v>
      </c>
      <c r="AG29" s="287" t="s">
        <v>221</v>
      </c>
      <c r="AH29" s="288"/>
      <c r="AI29" s="288"/>
      <c r="AJ29" s="288"/>
      <c r="AK29" s="288"/>
      <c r="AL29" s="288"/>
    </row>
    <row r="30" spans="1:38" ht="63.75">
      <c r="A30" s="127"/>
      <c r="B30" s="43" t="s">
        <v>2116</v>
      </c>
      <c r="C30" s="384" t="s">
        <v>2440</v>
      </c>
      <c r="D30" s="43">
        <v>0</v>
      </c>
      <c r="E30" s="43">
        <v>0</v>
      </c>
      <c r="F30" s="43">
        <f t="shared" si="0"/>
        <v>0</v>
      </c>
      <c r="G30" s="322"/>
      <c r="H30" s="322"/>
      <c r="I30" s="322"/>
      <c r="J30" s="322"/>
      <c r="K30" s="322"/>
      <c r="L30" s="322"/>
      <c r="M30" s="322"/>
      <c r="N30" s="322"/>
      <c r="O30" s="322"/>
      <c r="P30" s="322"/>
      <c r="Q30" s="322"/>
      <c r="R30" s="322"/>
      <c r="S30" s="322"/>
      <c r="T30" s="322"/>
      <c r="U30" s="322"/>
      <c r="V30" s="287" t="s">
        <v>2441</v>
      </c>
      <c r="W30" s="287" t="s">
        <v>2402</v>
      </c>
      <c r="X30" s="275">
        <f>IF($F$29&lt;&gt;"",$F$29,"")</f>
        <v>178</v>
      </c>
      <c r="Y30" s="287" t="s">
        <v>2371</v>
      </c>
      <c r="Z30" s="287" t="s">
        <v>2372</v>
      </c>
      <c r="AA30" s="287" t="s">
        <v>234</v>
      </c>
      <c r="AB30" s="287" t="s">
        <v>217</v>
      </c>
      <c r="AC30" s="287" t="s">
        <v>2373</v>
      </c>
      <c r="AD30" s="287" t="s">
        <v>32</v>
      </c>
      <c r="AE30" s="287" t="s">
        <v>32</v>
      </c>
      <c r="AF30" s="287" t="s">
        <v>32</v>
      </c>
      <c r="AG30" s="287" t="s">
        <v>221</v>
      </c>
      <c r="AH30" s="288"/>
      <c r="AI30" s="288"/>
      <c r="AJ30" s="288"/>
      <c r="AK30" s="288"/>
      <c r="AL30" s="288"/>
    </row>
    <row r="31" spans="1:38">
      <c r="A31" s="322"/>
      <c r="B31" s="322"/>
      <c r="C31" s="322"/>
      <c r="D31" s="322"/>
      <c r="E31" s="322"/>
      <c r="F31" s="322"/>
      <c r="G31" s="322"/>
      <c r="H31" s="322"/>
      <c r="I31" s="322"/>
      <c r="J31" s="322"/>
      <c r="K31" s="322"/>
      <c r="L31" s="322"/>
      <c r="M31" s="322"/>
      <c r="N31" s="322"/>
      <c r="O31" s="322"/>
      <c r="P31" s="322"/>
      <c r="Q31" s="322"/>
      <c r="R31" s="322"/>
      <c r="S31" s="322"/>
      <c r="T31" s="322"/>
      <c r="U31" s="322"/>
      <c r="V31" s="322"/>
      <c r="W31" s="322"/>
      <c r="X31" s="322"/>
      <c r="Y31" s="322"/>
      <c r="Z31" s="322"/>
      <c r="AA31" s="287" t="s">
        <v>2442</v>
      </c>
      <c r="AB31" s="287" t="s">
        <v>2405</v>
      </c>
      <c r="AC31" s="275">
        <f>IF($F$30&lt;&gt;"",$F$30,"")</f>
        <v>0</v>
      </c>
      <c r="AD31" s="287" t="s">
        <v>2371</v>
      </c>
      <c r="AE31" s="287" t="s">
        <v>2372</v>
      </c>
      <c r="AF31" s="287" t="s">
        <v>234</v>
      </c>
      <c r="AG31" s="287" t="s">
        <v>217</v>
      </c>
      <c r="AH31" s="287" t="s">
        <v>2373</v>
      </c>
      <c r="AI31" s="287" t="s">
        <v>32</v>
      </c>
      <c r="AJ31" s="287" t="s">
        <v>32</v>
      </c>
      <c r="AK31" s="287" t="s">
        <v>32</v>
      </c>
      <c r="AL31" s="287" t="s">
        <v>221</v>
      </c>
    </row>
    <row r="32" spans="1:38">
      <c r="A32" s="127" t="s">
        <v>2443</v>
      </c>
      <c r="B32" s="298" t="s">
        <v>2444</v>
      </c>
      <c r="L32" s="322"/>
      <c r="M32" s="322"/>
      <c r="N32" s="322"/>
      <c r="O32" s="322"/>
      <c r="P32" s="322"/>
      <c r="Q32" s="322"/>
      <c r="R32" s="322"/>
      <c r="S32" s="322"/>
      <c r="T32" s="322"/>
      <c r="U32" s="322"/>
      <c r="V32" s="322"/>
      <c r="W32" s="322"/>
      <c r="X32" s="322"/>
      <c r="Y32" s="322"/>
      <c r="Z32" s="322"/>
      <c r="AA32" s="287" t="s">
        <v>2445</v>
      </c>
      <c r="AB32" s="287" t="s">
        <v>2446</v>
      </c>
      <c r="AC32" s="275">
        <f>IF($C$36&lt;&gt;"",$C$36,"")</f>
        <v>20</v>
      </c>
      <c r="AD32" s="287" t="s">
        <v>2371</v>
      </c>
      <c r="AE32" s="287" t="s">
        <v>2444</v>
      </c>
      <c r="AF32" s="287" t="s">
        <v>234</v>
      </c>
      <c r="AG32" s="287" t="s">
        <v>217</v>
      </c>
      <c r="AH32" s="287" t="s">
        <v>2373</v>
      </c>
      <c r="AI32" s="287" t="s">
        <v>32</v>
      </c>
      <c r="AJ32" s="287" t="s">
        <v>32</v>
      </c>
      <c r="AK32" s="287" t="s">
        <v>32</v>
      </c>
      <c r="AL32" s="287" t="s">
        <v>221</v>
      </c>
    </row>
    <row r="33" spans="1:38" ht="165.75">
      <c r="A33" s="322"/>
      <c r="B33" s="282" t="s">
        <v>2447</v>
      </c>
      <c r="L33" s="322"/>
      <c r="M33" s="322"/>
      <c r="N33" s="322"/>
      <c r="O33" s="322"/>
      <c r="P33" s="322"/>
      <c r="Q33" s="322"/>
      <c r="R33" s="322"/>
      <c r="S33" s="322"/>
      <c r="T33" s="322"/>
      <c r="U33" s="322"/>
      <c r="V33" s="322"/>
      <c r="W33" s="322"/>
      <c r="X33" s="322"/>
      <c r="Y33" s="322"/>
      <c r="Z33" s="322"/>
      <c r="AA33" s="287" t="s">
        <v>2448</v>
      </c>
      <c r="AB33" s="287" t="s">
        <v>2449</v>
      </c>
      <c r="AC33" s="275">
        <f>IF($F$36&lt;&gt;"",$F$36,"")</f>
        <v>9320</v>
      </c>
      <c r="AD33" s="287" t="s">
        <v>2371</v>
      </c>
      <c r="AE33" s="287" t="s">
        <v>2444</v>
      </c>
      <c r="AF33" s="287" t="s">
        <v>234</v>
      </c>
      <c r="AG33" s="287" t="s">
        <v>217</v>
      </c>
      <c r="AH33" s="287" t="s">
        <v>2373</v>
      </c>
      <c r="AI33" s="287" t="s">
        <v>32</v>
      </c>
      <c r="AJ33" s="287" t="s">
        <v>32</v>
      </c>
      <c r="AK33" s="287" t="s">
        <v>32</v>
      </c>
      <c r="AL33" s="287" t="s">
        <v>221</v>
      </c>
    </row>
    <row r="34" spans="1:38" ht="38.25">
      <c r="A34" s="322"/>
      <c r="B34" s="282" t="s">
        <v>2450</v>
      </c>
      <c r="L34" s="322"/>
      <c r="M34" s="322"/>
      <c r="N34" s="322"/>
      <c r="O34" s="322"/>
      <c r="P34" s="322"/>
      <c r="Q34" s="322"/>
      <c r="R34" s="322"/>
      <c r="S34" s="322"/>
      <c r="T34" s="322"/>
      <c r="U34" s="322"/>
      <c r="V34" s="322"/>
      <c r="W34" s="322"/>
      <c r="X34" s="322"/>
      <c r="Y34" s="322"/>
      <c r="Z34" s="322"/>
      <c r="AA34" s="287" t="s">
        <v>2451</v>
      </c>
      <c r="AB34" s="287" t="s">
        <v>2452</v>
      </c>
      <c r="AC34" s="275">
        <f>IF($F$37&lt;&gt;"",$F$37,"")</f>
        <v>473</v>
      </c>
      <c r="AD34" s="287" t="s">
        <v>2371</v>
      </c>
      <c r="AE34" s="287" t="s">
        <v>2444</v>
      </c>
      <c r="AF34" s="287" t="s">
        <v>234</v>
      </c>
      <c r="AG34" s="287" t="s">
        <v>217</v>
      </c>
      <c r="AH34" s="287" t="s">
        <v>2373</v>
      </c>
      <c r="AI34" s="287" t="s">
        <v>32</v>
      </c>
      <c r="AJ34" s="287" t="s">
        <v>32</v>
      </c>
      <c r="AK34" s="287" t="s">
        <v>32</v>
      </c>
      <c r="AL34" s="287" t="s">
        <v>221</v>
      </c>
    </row>
    <row r="35" spans="1:38">
      <c r="A35" s="322"/>
      <c r="B35" s="282"/>
      <c r="C35" s="282"/>
      <c r="D35" s="282"/>
      <c r="E35" s="282"/>
      <c r="F35" s="282"/>
      <c r="G35" s="282"/>
      <c r="H35" s="282"/>
      <c r="I35" s="282"/>
      <c r="J35" s="282"/>
      <c r="K35" s="282"/>
      <c r="L35" s="322"/>
      <c r="M35" s="322"/>
      <c r="N35" s="322"/>
      <c r="O35" s="322"/>
      <c r="P35" s="322"/>
      <c r="Q35" s="322"/>
      <c r="R35" s="322"/>
      <c r="S35" s="322"/>
      <c r="T35" s="322"/>
      <c r="U35" s="322"/>
      <c r="V35" s="322"/>
      <c r="W35" s="322"/>
      <c r="X35" s="322"/>
      <c r="Y35" s="322"/>
      <c r="Z35" s="322"/>
      <c r="AA35" s="287" t="s">
        <v>2453</v>
      </c>
      <c r="AB35" s="287" t="s">
        <v>2454</v>
      </c>
      <c r="AC35" s="275">
        <f>IF($C$49&lt;&gt;"",$C$49,"")</f>
        <v>215</v>
      </c>
      <c r="AD35" s="287" t="s">
        <v>2371</v>
      </c>
      <c r="AE35" s="287" t="s">
        <v>2455</v>
      </c>
      <c r="AF35" s="287" t="s">
        <v>2456</v>
      </c>
      <c r="AG35" s="287" t="s">
        <v>217</v>
      </c>
      <c r="AH35" s="287" t="s">
        <v>2373</v>
      </c>
      <c r="AI35" s="287" t="s">
        <v>32</v>
      </c>
      <c r="AJ35" s="287" t="s">
        <v>32</v>
      </c>
      <c r="AK35" s="287" t="s">
        <v>32</v>
      </c>
      <c r="AL35" s="287" t="s">
        <v>221</v>
      </c>
    </row>
    <row r="36" spans="1:38">
      <c r="A36" s="127"/>
      <c r="B36" s="25" t="s">
        <v>2446</v>
      </c>
      <c r="C36" s="89">
        <v>20</v>
      </c>
      <c r="D36" s="121" t="s">
        <v>2457</v>
      </c>
      <c r="E36" s="322" t="s">
        <v>2458</v>
      </c>
      <c r="F36" s="43">
        <v>9320</v>
      </c>
      <c r="G36" s="322" t="s">
        <v>2459</v>
      </c>
      <c r="H36" s="322"/>
      <c r="I36" s="322"/>
      <c r="J36" s="322"/>
      <c r="K36" s="322"/>
      <c r="L36" s="322"/>
      <c r="M36" s="322"/>
      <c r="N36" s="322"/>
      <c r="O36" s="322"/>
      <c r="P36" s="322"/>
      <c r="Q36" s="322"/>
      <c r="R36" s="322"/>
      <c r="S36" s="322"/>
      <c r="T36" s="322"/>
      <c r="U36" s="322"/>
      <c r="V36" s="322"/>
      <c r="W36" s="287" t="s">
        <v>2460</v>
      </c>
      <c r="X36" s="287" t="s">
        <v>2461</v>
      </c>
      <c r="Y36" s="275">
        <f>IF($D$49&lt;&gt;"",$D$49,"")</f>
        <v>300</v>
      </c>
      <c r="Z36" s="287" t="s">
        <v>2371</v>
      </c>
      <c r="AA36" s="287" t="s">
        <v>2455</v>
      </c>
      <c r="AB36" s="287" t="s">
        <v>2456</v>
      </c>
      <c r="AC36" s="287" t="s">
        <v>217</v>
      </c>
      <c r="AD36" s="287" t="s">
        <v>2373</v>
      </c>
      <c r="AE36" s="287" t="s">
        <v>32</v>
      </c>
      <c r="AF36" s="287" t="s">
        <v>32</v>
      </c>
      <c r="AG36" s="287" t="s">
        <v>32</v>
      </c>
      <c r="AH36" s="287" t="s">
        <v>221</v>
      </c>
      <c r="AI36" s="288"/>
      <c r="AJ36" s="288"/>
      <c r="AK36" s="288"/>
      <c r="AL36" s="288"/>
    </row>
    <row r="37" spans="1:38">
      <c r="A37" s="322"/>
      <c r="B37" s="322"/>
      <c r="C37" s="322"/>
      <c r="D37" s="322"/>
      <c r="E37" s="123" t="s">
        <v>2462</v>
      </c>
      <c r="F37" s="43">
        <v>473</v>
      </c>
      <c r="G37" s="322" t="s">
        <v>2463</v>
      </c>
      <c r="H37" s="322"/>
      <c r="I37" s="322"/>
      <c r="J37" s="322"/>
      <c r="K37" s="322"/>
      <c r="L37" s="322"/>
      <c r="M37" s="322"/>
      <c r="N37" s="322"/>
      <c r="O37" s="322"/>
      <c r="P37" s="322"/>
      <c r="Q37" s="322"/>
      <c r="R37" s="322"/>
      <c r="S37" s="322"/>
      <c r="T37" s="322"/>
      <c r="U37" s="322"/>
      <c r="V37" s="322"/>
      <c r="W37" s="287" t="s">
        <v>2464</v>
      </c>
      <c r="X37" s="287" t="s">
        <v>2465</v>
      </c>
      <c r="Y37" s="275">
        <f>IF($E$49&lt;&gt;"",$E$49,"")</f>
        <v>299</v>
      </c>
      <c r="Z37" s="287" t="s">
        <v>2371</v>
      </c>
      <c r="AA37" s="287" t="s">
        <v>2455</v>
      </c>
      <c r="AB37" s="287" t="s">
        <v>2456</v>
      </c>
      <c r="AC37" s="287" t="s">
        <v>217</v>
      </c>
      <c r="AD37" s="287" t="s">
        <v>2373</v>
      </c>
      <c r="AE37" s="287" t="s">
        <v>32</v>
      </c>
      <c r="AF37" s="287" t="s">
        <v>32</v>
      </c>
      <c r="AG37" s="287" t="s">
        <v>32</v>
      </c>
      <c r="AH37" s="287" t="s">
        <v>221</v>
      </c>
      <c r="AI37" s="288"/>
      <c r="AJ37" s="288"/>
      <c r="AK37" s="288"/>
      <c r="AL37" s="288"/>
    </row>
    <row r="38" spans="1:38">
      <c r="A38" s="127" t="s">
        <v>2466</v>
      </c>
      <c r="B38" s="298" t="s">
        <v>2455</v>
      </c>
      <c r="L38" s="322"/>
      <c r="M38" s="322"/>
      <c r="N38" s="322"/>
      <c r="O38" s="322"/>
      <c r="P38" s="322"/>
      <c r="Q38" s="322"/>
      <c r="R38" s="322"/>
      <c r="S38" s="322"/>
      <c r="T38" s="322"/>
      <c r="U38" s="322"/>
      <c r="V38" s="322"/>
      <c r="W38" s="322"/>
      <c r="X38" s="322"/>
      <c r="Y38" s="322"/>
      <c r="Z38" s="322"/>
      <c r="AA38" s="287" t="s">
        <v>2467</v>
      </c>
      <c r="AB38" s="287" t="s">
        <v>2468</v>
      </c>
      <c r="AC38" s="275">
        <f>IF($F$49&lt;&gt;"",$F$49,"")</f>
        <v>260</v>
      </c>
      <c r="AD38" s="287" t="s">
        <v>2371</v>
      </c>
      <c r="AE38" s="287" t="s">
        <v>2455</v>
      </c>
      <c r="AF38" s="287" t="s">
        <v>2456</v>
      </c>
      <c r="AG38" s="287" t="s">
        <v>217</v>
      </c>
      <c r="AH38" s="287" t="s">
        <v>2373</v>
      </c>
      <c r="AI38" s="287" t="s">
        <v>32</v>
      </c>
      <c r="AJ38" s="287" t="s">
        <v>32</v>
      </c>
      <c r="AK38" s="287" t="s">
        <v>32</v>
      </c>
      <c r="AL38" s="287" t="s">
        <v>221</v>
      </c>
    </row>
    <row r="39" spans="1:38" ht="63.75">
      <c r="A39" s="127"/>
      <c r="B39" s="282" t="s">
        <v>2469</v>
      </c>
      <c r="L39" s="322"/>
      <c r="M39" s="322"/>
      <c r="N39" s="322"/>
      <c r="O39" s="322"/>
      <c r="P39" s="322"/>
      <c r="Q39" s="322"/>
      <c r="R39" s="322"/>
      <c r="S39" s="322"/>
      <c r="T39" s="322"/>
      <c r="U39" s="322"/>
      <c r="V39" s="322"/>
      <c r="W39" s="322"/>
      <c r="X39" s="322"/>
      <c r="Y39" s="322"/>
      <c r="Z39" s="322"/>
      <c r="AA39" s="287" t="s">
        <v>2470</v>
      </c>
      <c r="AB39" s="287" t="s">
        <v>2471</v>
      </c>
      <c r="AC39" s="275">
        <f>IF($G$49&lt;&gt;"",$G$49,"")</f>
        <v>123</v>
      </c>
      <c r="AD39" s="287" t="s">
        <v>2371</v>
      </c>
      <c r="AE39" s="287" t="s">
        <v>2455</v>
      </c>
      <c r="AF39" s="287" t="s">
        <v>2456</v>
      </c>
      <c r="AG39" s="287" t="s">
        <v>217</v>
      </c>
      <c r="AH39" s="287" t="s">
        <v>2373</v>
      </c>
      <c r="AI39" s="287" t="s">
        <v>32</v>
      </c>
      <c r="AJ39" s="287" t="s">
        <v>32</v>
      </c>
      <c r="AK39" s="287" t="s">
        <v>32</v>
      </c>
      <c r="AL39" s="287" t="s">
        <v>221</v>
      </c>
    </row>
    <row r="40" spans="1:38">
      <c r="A40" s="127"/>
      <c r="B40" s="333"/>
      <c r="L40" s="322"/>
      <c r="M40" s="322"/>
      <c r="N40" s="322"/>
      <c r="O40" s="322"/>
      <c r="P40" s="322"/>
      <c r="Q40" s="322"/>
      <c r="R40" s="322"/>
      <c r="S40" s="322"/>
      <c r="T40" s="322"/>
      <c r="U40" s="322"/>
      <c r="V40" s="322"/>
      <c r="W40" s="322"/>
      <c r="X40" s="322"/>
      <c r="Y40" s="322"/>
      <c r="Z40" s="322"/>
      <c r="AA40" s="287" t="s">
        <v>2472</v>
      </c>
      <c r="AB40" s="287" t="s">
        <v>2473</v>
      </c>
      <c r="AC40" s="275">
        <f>IF($H$49&lt;&gt;"",$H$49,"")</f>
        <v>99</v>
      </c>
      <c r="AD40" s="287" t="s">
        <v>2371</v>
      </c>
      <c r="AE40" s="287" t="s">
        <v>2455</v>
      </c>
      <c r="AF40" s="287" t="s">
        <v>2456</v>
      </c>
      <c r="AG40" s="287" t="s">
        <v>217</v>
      </c>
      <c r="AH40" s="287" t="s">
        <v>2373</v>
      </c>
      <c r="AI40" s="287" t="s">
        <v>32</v>
      </c>
      <c r="AJ40" s="287" t="s">
        <v>32</v>
      </c>
      <c r="AK40" s="287" t="s">
        <v>32</v>
      </c>
      <c r="AL40" s="287" t="s">
        <v>221</v>
      </c>
    </row>
    <row r="41" spans="1:38" ht="293.25">
      <c r="A41" s="127"/>
      <c r="B41" s="409" t="s">
        <v>2474</v>
      </c>
      <c r="L41" s="322"/>
      <c r="M41" s="322"/>
      <c r="N41" s="322"/>
      <c r="O41" s="322"/>
      <c r="P41" s="322"/>
      <c r="Q41" s="322"/>
      <c r="R41" s="322"/>
      <c r="S41" s="322"/>
      <c r="T41" s="322"/>
      <c r="U41" s="322"/>
      <c r="V41" s="322"/>
      <c r="W41" s="322"/>
      <c r="X41" s="322"/>
      <c r="Y41" s="322"/>
      <c r="Z41" s="322"/>
      <c r="AA41" s="287" t="s">
        <v>2475</v>
      </c>
      <c r="AB41" s="287" t="s">
        <v>2476</v>
      </c>
      <c r="AC41" s="275">
        <f>IF($I$49&lt;&gt;"",$I$49,"")</f>
        <v>30</v>
      </c>
      <c r="AD41" s="287" t="s">
        <v>2371</v>
      </c>
      <c r="AE41" s="287" t="s">
        <v>2455</v>
      </c>
      <c r="AF41" s="287" t="s">
        <v>2456</v>
      </c>
      <c r="AG41" s="287" t="s">
        <v>217</v>
      </c>
      <c r="AH41" s="287" t="s">
        <v>2373</v>
      </c>
      <c r="AI41" s="287" t="s">
        <v>32</v>
      </c>
      <c r="AJ41" s="287" t="s">
        <v>32</v>
      </c>
      <c r="AK41" s="287" t="s">
        <v>32</v>
      </c>
      <c r="AL41" s="287" t="s">
        <v>221</v>
      </c>
    </row>
    <row r="42" spans="1:38" ht="229.5">
      <c r="A42" s="127"/>
      <c r="B42" s="409" t="s">
        <v>2477</v>
      </c>
      <c r="L42" s="322"/>
      <c r="M42" s="322"/>
      <c r="N42" s="322"/>
      <c r="O42" s="322"/>
      <c r="P42" s="322"/>
      <c r="Q42" s="322"/>
      <c r="R42" s="322"/>
      <c r="S42" s="322"/>
      <c r="T42" s="322"/>
      <c r="U42" s="322"/>
      <c r="V42" s="322"/>
      <c r="W42" s="322"/>
      <c r="X42" s="322"/>
      <c r="Y42" s="322"/>
      <c r="Z42" s="322"/>
      <c r="AA42" s="287" t="s">
        <v>2478</v>
      </c>
      <c r="AB42" s="287" t="s">
        <v>234</v>
      </c>
      <c r="AC42" s="275">
        <f>IF($J$49&lt;&gt;"",$J$49,"")</f>
        <v>1326</v>
      </c>
      <c r="AD42" s="287" t="s">
        <v>2371</v>
      </c>
      <c r="AE42" s="287" t="s">
        <v>2455</v>
      </c>
      <c r="AF42" s="287" t="s">
        <v>2456</v>
      </c>
      <c r="AG42" s="287" t="s">
        <v>217</v>
      </c>
      <c r="AH42" s="287" t="s">
        <v>2373</v>
      </c>
      <c r="AI42" s="287" t="s">
        <v>32</v>
      </c>
      <c r="AJ42" s="287" t="s">
        <v>32</v>
      </c>
      <c r="AK42" s="287" t="s">
        <v>32</v>
      </c>
      <c r="AL42" s="287" t="s">
        <v>221</v>
      </c>
    </row>
    <row r="43" spans="1:38" ht="140.25">
      <c r="A43" s="127"/>
      <c r="B43" s="282" t="s">
        <v>2479</v>
      </c>
      <c r="L43" s="322"/>
      <c r="M43" s="322"/>
      <c r="N43" s="322"/>
      <c r="O43" s="322"/>
      <c r="P43" s="322"/>
      <c r="Q43" s="322"/>
      <c r="R43" s="322"/>
      <c r="S43" s="322"/>
      <c r="T43" s="322"/>
      <c r="U43" s="322"/>
      <c r="V43" s="322"/>
      <c r="W43" s="322"/>
      <c r="X43" s="322"/>
      <c r="Y43" s="322"/>
      <c r="Z43" s="322"/>
      <c r="AA43" s="287" t="s">
        <v>2480</v>
      </c>
      <c r="AB43" s="287" t="s">
        <v>2454</v>
      </c>
      <c r="AC43" s="275" t="str">
        <f>IF($C$52&lt;&gt;"",$C$52,"")</f>
        <v/>
      </c>
      <c r="AD43" s="287" t="s">
        <v>2371</v>
      </c>
      <c r="AE43" s="287" t="s">
        <v>2455</v>
      </c>
      <c r="AF43" s="287" t="s">
        <v>2481</v>
      </c>
      <c r="AG43" s="287" t="s">
        <v>217</v>
      </c>
      <c r="AH43" s="287" t="s">
        <v>2373</v>
      </c>
      <c r="AI43" s="287" t="s">
        <v>32</v>
      </c>
      <c r="AJ43" s="287" t="s">
        <v>32</v>
      </c>
      <c r="AK43" s="287" t="s">
        <v>32</v>
      </c>
      <c r="AL43" s="287" t="s">
        <v>221</v>
      </c>
    </row>
    <row r="44" spans="1:38">
      <c r="A44" s="127"/>
      <c r="B44" s="238"/>
      <c r="C44" s="238"/>
      <c r="D44" s="238"/>
      <c r="E44" s="238"/>
      <c r="F44" s="238"/>
      <c r="G44" s="238"/>
      <c r="H44" s="238"/>
      <c r="I44" s="238"/>
      <c r="J44" s="238"/>
      <c r="K44" s="238"/>
      <c r="L44" s="322"/>
      <c r="M44" s="322"/>
      <c r="N44" s="322"/>
      <c r="O44" s="322"/>
      <c r="P44" s="322"/>
      <c r="Q44" s="322"/>
      <c r="R44" s="322"/>
      <c r="S44" s="322"/>
      <c r="T44" s="322"/>
      <c r="U44" s="322"/>
      <c r="V44" s="322"/>
      <c r="W44" s="322"/>
      <c r="X44" s="322"/>
      <c r="Y44" s="322"/>
      <c r="Z44" s="322"/>
      <c r="AA44" s="287" t="s">
        <v>2482</v>
      </c>
      <c r="AB44" s="287" t="s">
        <v>2461</v>
      </c>
      <c r="AC44" s="275" t="str">
        <f>IF($D$52&lt;&gt;"",$D$52,"")</f>
        <v/>
      </c>
      <c r="AD44" s="287" t="s">
        <v>2371</v>
      </c>
      <c r="AE44" s="287" t="s">
        <v>2455</v>
      </c>
      <c r="AF44" s="287" t="s">
        <v>2481</v>
      </c>
      <c r="AG44" s="287" t="s">
        <v>217</v>
      </c>
      <c r="AH44" s="287" t="s">
        <v>2373</v>
      </c>
      <c r="AI44" s="287" t="s">
        <v>32</v>
      </c>
      <c r="AJ44" s="287" t="s">
        <v>32</v>
      </c>
      <c r="AK44" s="287" t="s">
        <v>32</v>
      </c>
      <c r="AL44" s="287" t="s">
        <v>221</v>
      </c>
    </row>
    <row r="45" spans="1:38" ht="25.5">
      <c r="A45" s="127"/>
      <c r="B45" s="298" t="s">
        <v>2483</v>
      </c>
      <c r="L45" s="322"/>
      <c r="M45" s="322"/>
      <c r="N45" s="322"/>
      <c r="O45" s="322"/>
      <c r="P45" s="322"/>
      <c r="Q45" s="322"/>
      <c r="R45" s="322"/>
      <c r="S45" s="322"/>
      <c r="T45" s="322"/>
      <c r="U45" s="322"/>
      <c r="V45" s="322"/>
      <c r="W45" s="322"/>
      <c r="X45" s="322"/>
      <c r="Y45" s="322"/>
      <c r="Z45" s="322"/>
      <c r="AA45" s="287" t="s">
        <v>2484</v>
      </c>
      <c r="AB45" s="287" t="s">
        <v>2465</v>
      </c>
      <c r="AC45" s="275" t="str">
        <f>IF($E$52&lt;&gt;"",$E$52,"")</f>
        <v/>
      </c>
      <c r="AD45" s="287" t="s">
        <v>2371</v>
      </c>
      <c r="AE45" s="287" t="s">
        <v>2455</v>
      </c>
      <c r="AF45" s="287" t="s">
        <v>2481</v>
      </c>
      <c r="AG45" s="287" t="s">
        <v>217</v>
      </c>
      <c r="AH45" s="287" t="s">
        <v>2373</v>
      </c>
      <c r="AI45" s="287" t="s">
        <v>32</v>
      </c>
      <c r="AJ45" s="287" t="s">
        <v>32</v>
      </c>
      <c r="AK45" s="287" t="s">
        <v>32</v>
      </c>
      <c r="AL45" s="287" t="s">
        <v>221</v>
      </c>
    </row>
    <row r="46" spans="1:38">
      <c r="A46" s="322"/>
      <c r="B46" s="322"/>
      <c r="C46" s="322"/>
      <c r="D46" s="322"/>
      <c r="E46" s="322"/>
      <c r="F46" s="322"/>
      <c r="G46" s="322"/>
      <c r="H46" s="322"/>
      <c r="I46" s="322"/>
      <c r="J46" s="322"/>
      <c r="K46" s="322"/>
      <c r="L46" s="322"/>
      <c r="M46" s="322"/>
      <c r="N46" s="322"/>
      <c r="O46" s="322"/>
      <c r="P46" s="322"/>
      <c r="Q46" s="322"/>
      <c r="R46" s="322"/>
      <c r="S46" s="322"/>
      <c r="T46" s="322"/>
      <c r="U46" s="322"/>
      <c r="V46" s="322"/>
      <c r="W46" s="322"/>
      <c r="X46" s="322"/>
      <c r="Y46" s="322"/>
      <c r="Z46" s="322"/>
      <c r="AA46" s="287" t="s">
        <v>2485</v>
      </c>
      <c r="AB46" s="287" t="s">
        <v>2468</v>
      </c>
      <c r="AC46" s="275" t="str">
        <f>IF($F$52&lt;&gt;"",$F$52,"")</f>
        <v/>
      </c>
      <c r="AD46" s="287" t="s">
        <v>2371</v>
      </c>
      <c r="AE46" s="287" t="s">
        <v>2455</v>
      </c>
      <c r="AF46" s="287" t="s">
        <v>2481</v>
      </c>
      <c r="AG46" s="287" t="s">
        <v>217</v>
      </c>
      <c r="AH46" s="287" t="s">
        <v>2373</v>
      </c>
      <c r="AI46" s="287" t="s">
        <v>32</v>
      </c>
      <c r="AJ46" s="287" t="s">
        <v>32</v>
      </c>
      <c r="AK46" s="287" t="s">
        <v>32</v>
      </c>
      <c r="AL46" s="287" t="s">
        <v>221</v>
      </c>
    </row>
    <row r="47" spans="1:38" ht="25.5">
      <c r="A47" s="127"/>
      <c r="B47" s="321" t="s">
        <v>2486</v>
      </c>
      <c r="L47" s="322"/>
      <c r="M47" s="322"/>
      <c r="N47" s="322"/>
      <c r="O47" s="322"/>
      <c r="P47" s="322"/>
      <c r="Q47" s="322"/>
      <c r="R47" s="322"/>
      <c r="S47" s="322"/>
      <c r="T47" s="322"/>
      <c r="U47" s="322"/>
      <c r="V47" s="322"/>
      <c r="W47" s="322"/>
      <c r="X47" s="322"/>
      <c r="Y47" s="322"/>
      <c r="Z47" s="322"/>
      <c r="AA47" s="287" t="s">
        <v>2487</v>
      </c>
      <c r="AB47" s="287" t="s">
        <v>2471</v>
      </c>
      <c r="AC47" s="275" t="str">
        <f>IF($G$52&lt;&gt;"",$G$52,"")</f>
        <v/>
      </c>
      <c r="AD47" s="287" t="s">
        <v>2371</v>
      </c>
      <c r="AE47" s="287" t="s">
        <v>2455</v>
      </c>
      <c r="AF47" s="287" t="s">
        <v>2481</v>
      </c>
      <c r="AG47" s="287" t="s">
        <v>217</v>
      </c>
      <c r="AH47" s="287" t="s">
        <v>2373</v>
      </c>
      <c r="AI47" s="287" t="s">
        <v>32</v>
      </c>
      <c r="AJ47" s="287" t="s">
        <v>32</v>
      </c>
      <c r="AK47" s="287" t="s">
        <v>32</v>
      </c>
      <c r="AL47" s="287" t="s">
        <v>221</v>
      </c>
    </row>
    <row r="48" spans="1:38">
      <c r="A48" s="127"/>
      <c r="B48" s="40"/>
      <c r="C48" s="239" t="s">
        <v>2454</v>
      </c>
      <c r="D48" s="239" t="s">
        <v>2461</v>
      </c>
      <c r="E48" s="239" t="s">
        <v>2465</v>
      </c>
      <c r="F48" s="239" t="s">
        <v>2468</v>
      </c>
      <c r="G48" s="239" t="s">
        <v>2471</v>
      </c>
      <c r="H48" s="239" t="s">
        <v>2473</v>
      </c>
      <c r="I48" s="239" t="s">
        <v>2476</v>
      </c>
      <c r="J48" s="239" t="s">
        <v>234</v>
      </c>
      <c r="K48" s="322"/>
      <c r="L48" s="322"/>
      <c r="M48" s="322"/>
      <c r="N48" s="322"/>
      <c r="O48" s="322"/>
      <c r="P48" s="322"/>
      <c r="Q48" s="322"/>
      <c r="R48" s="322"/>
      <c r="S48" s="322"/>
      <c r="T48" s="322"/>
      <c r="U48" s="322"/>
      <c r="V48" s="322"/>
      <c r="W48" s="322"/>
      <c r="X48" s="322"/>
      <c r="Y48" s="322"/>
      <c r="Z48" s="287" t="s">
        <v>2488</v>
      </c>
      <c r="AA48" s="287" t="s">
        <v>2473</v>
      </c>
      <c r="AB48" s="275" t="str">
        <f>IF($H$52&lt;&gt;"",$H$52,"")</f>
        <v/>
      </c>
      <c r="AC48" s="287" t="s">
        <v>2371</v>
      </c>
      <c r="AD48" s="287" t="s">
        <v>2455</v>
      </c>
      <c r="AE48" s="287" t="s">
        <v>2481</v>
      </c>
      <c r="AF48" s="287" t="s">
        <v>217</v>
      </c>
      <c r="AG48" s="287" t="s">
        <v>2373</v>
      </c>
      <c r="AH48" s="287" t="s">
        <v>32</v>
      </c>
      <c r="AI48" s="287" t="s">
        <v>32</v>
      </c>
      <c r="AJ48" s="287" t="s">
        <v>32</v>
      </c>
      <c r="AK48" s="287" t="s">
        <v>221</v>
      </c>
      <c r="AL48" s="288"/>
    </row>
    <row r="49" spans="2:38">
      <c r="B49" s="385" t="s">
        <v>2489</v>
      </c>
      <c r="C49" s="43">
        <v>215</v>
      </c>
      <c r="D49" s="43">
        <v>300</v>
      </c>
      <c r="E49" s="43">
        <v>299</v>
      </c>
      <c r="F49" s="43">
        <v>260</v>
      </c>
      <c r="G49" s="43">
        <v>123</v>
      </c>
      <c r="H49" s="43">
        <v>99</v>
      </c>
      <c r="I49" s="43">
        <v>30</v>
      </c>
      <c r="J49" s="43">
        <f>SUM($C$49:$I$49)</f>
        <v>1326</v>
      </c>
      <c r="K49" s="322"/>
      <c r="L49" s="322"/>
      <c r="M49" s="322"/>
      <c r="N49" s="322"/>
      <c r="O49" s="322"/>
      <c r="P49" s="322"/>
      <c r="Q49" s="322"/>
      <c r="R49" s="322"/>
      <c r="S49" s="322"/>
      <c r="T49" s="322"/>
      <c r="U49" s="322"/>
      <c r="V49" s="322"/>
      <c r="W49" s="322"/>
      <c r="X49" s="322"/>
      <c r="Y49" s="322"/>
      <c r="Z49" s="287" t="s">
        <v>2490</v>
      </c>
      <c r="AA49" s="287" t="s">
        <v>2476</v>
      </c>
      <c r="AB49" s="275" t="str">
        <f>IF($I$52&lt;&gt;"",$I$52,"")</f>
        <v/>
      </c>
      <c r="AC49" s="287" t="s">
        <v>2371</v>
      </c>
      <c r="AD49" s="287" t="s">
        <v>2455</v>
      </c>
      <c r="AE49" s="287" t="s">
        <v>2481</v>
      </c>
      <c r="AF49" s="287" t="s">
        <v>217</v>
      </c>
      <c r="AG49" s="287" t="s">
        <v>2373</v>
      </c>
      <c r="AH49" s="287" t="s">
        <v>32</v>
      </c>
      <c r="AI49" s="287" t="s">
        <v>32</v>
      </c>
      <c r="AJ49" s="287" t="s">
        <v>32</v>
      </c>
      <c r="AK49" s="287" t="s">
        <v>221</v>
      </c>
      <c r="AL49" s="288"/>
    </row>
    <row r="50" spans="2:38">
      <c r="B50" s="282"/>
      <c r="C50" s="322"/>
      <c r="D50" s="322"/>
      <c r="E50" s="322"/>
      <c r="F50" s="322"/>
      <c r="G50" s="322"/>
      <c r="H50" s="322"/>
      <c r="I50" s="322"/>
      <c r="J50" s="322"/>
      <c r="K50" s="322"/>
      <c r="L50" s="322"/>
      <c r="M50" s="322"/>
      <c r="N50" s="322"/>
      <c r="O50" s="322"/>
      <c r="P50" s="322"/>
      <c r="Q50" s="322"/>
      <c r="R50" s="322"/>
      <c r="S50" s="322"/>
      <c r="T50" s="322"/>
      <c r="U50" s="322"/>
      <c r="V50" s="322"/>
      <c r="W50" s="322"/>
      <c r="X50" s="322"/>
      <c r="Y50" s="322"/>
      <c r="Z50" s="287" t="s">
        <v>2491</v>
      </c>
      <c r="AA50" s="287" t="s">
        <v>234</v>
      </c>
      <c r="AB50" s="275">
        <f>IF($J$52&lt;&gt;"",$J$52,"")</f>
        <v>0</v>
      </c>
      <c r="AC50" s="287" t="s">
        <v>2371</v>
      </c>
      <c r="AD50" s="287" t="s">
        <v>2455</v>
      </c>
      <c r="AE50" s="287" t="s">
        <v>2481</v>
      </c>
      <c r="AF50" s="287" t="s">
        <v>217</v>
      </c>
      <c r="AG50" s="287" t="s">
        <v>2373</v>
      </c>
      <c r="AH50" s="287" t="s">
        <v>32</v>
      </c>
      <c r="AI50" s="287" t="s">
        <v>32</v>
      </c>
      <c r="AJ50" s="287" t="s">
        <v>32</v>
      </c>
      <c r="AK50" s="287" t="s">
        <v>221</v>
      </c>
      <c r="AL50" s="288"/>
    </row>
    <row r="51" spans="2:38">
      <c r="B51" s="40"/>
      <c r="C51" s="239" t="s">
        <v>2454</v>
      </c>
      <c r="D51" s="239" t="s">
        <v>2461</v>
      </c>
      <c r="E51" s="239" t="s">
        <v>2465</v>
      </c>
      <c r="F51" s="239" t="s">
        <v>2468</v>
      </c>
      <c r="G51" s="239" t="s">
        <v>2471</v>
      </c>
      <c r="H51" s="239" t="s">
        <v>2473</v>
      </c>
      <c r="I51" s="239" t="s">
        <v>2476</v>
      </c>
      <c r="J51" s="239" t="s">
        <v>234</v>
      </c>
      <c r="K51" s="322"/>
      <c r="L51" s="322"/>
      <c r="M51" s="322"/>
      <c r="N51" s="322"/>
      <c r="O51" s="322"/>
      <c r="P51" s="322"/>
      <c r="Q51" s="322"/>
      <c r="R51" s="322"/>
      <c r="S51" s="322"/>
      <c r="T51" s="322"/>
      <c r="U51" s="322"/>
      <c r="V51" s="322"/>
      <c r="W51" s="322"/>
      <c r="X51" s="322"/>
      <c r="Y51" s="322"/>
      <c r="Z51" s="287"/>
      <c r="AL51" s="288"/>
    </row>
    <row r="52" spans="2:38">
      <c r="B52" s="40" t="s">
        <v>2492</v>
      </c>
      <c r="C52" s="43"/>
      <c r="D52" s="43"/>
      <c r="E52" s="43"/>
      <c r="F52" s="43"/>
      <c r="G52" s="43"/>
      <c r="H52" s="43"/>
      <c r="I52" s="43"/>
      <c r="J52" s="43">
        <f>SUM($C$52:$I$52)</f>
        <v>0</v>
      </c>
      <c r="K52" s="322"/>
      <c r="L52" s="322"/>
      <c r="M52" s="322"/>
      <c r="N52" s="322"/>
      <c r="O52" s="322"/>
      <c r="P52" s="322"/>
      <c r="Q52" s="322"/>
      <c r="R52" s="322"/>
      <c r="S52" s="322"/>
      <c r="T52" s="322"/>
      <c r="U52" s="322"/>
      <c r="V52" s="322"/>
      <c r="W52" s="322"/>
      <c r="X52" s="322"/>
      <c r="Y52" s="322"/>
      <c r="Z52" s="287"/>
      <c r="AL52" s="288"/>
    </row>
  </sheetData>
  <sheetProtection algorithmName="SHA-512" hashValue="zgwRQbtdomgjrPCAncWUAznykiLETELbCpMtROLOfZ+cl0rgweEjI7e0kSluDm8N4aJgViBeAXPgbjKZa+3GbA==" saltValue="xaEiCehvoq14nRGtYkrCXQ==" spinCount="100000" sheet="1" objects="1" scenarios="1"/>
  <autoFilter ref="AA1:AL50" xr:uid="{00000000-0009-0000-0000-000009000000}"/>
  <pageMargins left="0.75" right="0.75" top="1" bottom="1" header="0" footer="0"/>
  <pageSetup scale="75" orientation="portrait"/>
  <headerFooter>
    <oddHeader>&amp;LCommon Data Set 2024-2025</oddHeader>
    <oddFooter>&amp;LCDS-I&amp;C &amp;RPage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L121"/>
  <sheetViews>
    <sheetView workbookViewId="0"/>
  </sheetViews>
  <sheetFormatPr defaultColWidth="39.140625" defaultRowHeight="44.25" customHeight="1"/>
  <cols>
    <col min="1" max="6" width="39.140625" style="287"/>
    <col min="7" max="26" width="39.140625" style="288"/>
    <col min="27" max="38" width="39.140625" style="287"/>
    <col min="39" max="16384" width="39.140625" style="288"/>
  </cols>
  <sheetData>
    <row r="1" spans="1:38" ht="44.25" customHeight="1">
      <c r="A1" s="386" t="s">
        <v>2493</v>
      </c>
      <c r="G1" s="322"/>
      <c r="H1" s="322"/>
      <c r="I1" s="322"/>
      <c r="J1" s="322"/>
      <c r="K1" s="322"/>
      <c r="L1" s="322"/>
      <c r="M1" s="322"/>
      <c r="N1" s="322"/>
      <c r="O1" s="322"/>
      <c r="P1" s="322"/>
      <c r="Q1" s="322"/>
      <c r="R1" s="322"/>
      <c r="S1" s="322"/>
      <c r="T1" s="322"/>
      <c r="U1" s="322"/>
      <c r="V1" s="322"/>
      <c r="W1" s="322"/>
      <c r="X1" s="322"/>
      <c r="Y1" s="322"/>
      <c r="Z1" s="322"/>
      <c r="AA1" s="287" t="s">
        <v>16</v>
      </c>
      <c r="AB1" s="287" t="s">
        <v>17</v>
      </c>
      <c r="AC1" s="287" t="s">
        <v>18</v>
      </c>
      <c r="AD1" s="287" t="s">
        <v>19</v>
      </c>
      <c r="AE1" s="287" t="s">
        <v>20</v>
      </c>
      <c r="AF1" s="287" t="s">
        <v>21</v>
      </c>
      <c r="AG1" s="287" t="s">
        <v>22</v>
      </c>
      <c r="AH1" s="287" t="s">
        <v>23</v>
      </c>
      <c r="AI1" s="287" t="s">
        <v>24</v>
      </c>
      <c r="AJ1" s="287" t="s">
        <v>25</v>
      </c>
      <c r="AK1" s="287" t="s">
        <v>26</v>
      </c>
      <c r="AL1" s="287" t="s">
        <v>27</v>
      </c>
    </row>
    <row r="2" spans="1:38" ht="44.25" customHeight="1">
      <c r="A2" s="300"/>
      <c r="B2" s="322"/>
      <c r="C2" s="322"/>
      <c r="D2" s="322"/>
      <c r="E2" s="322"/>
      <c r="F2" s="322"/>
      <c r="G2" s="322"/>
      <c r="H2" s="322"/>
      <c r="I2" s="322"/>
      <c r="J2" s="322"/>
      <c r="K2" s="322"/>
      <c r="L2" s="322"/>
      <c r="M2" s="322"/>
      <c r="N2" s="322"/>
      <c r="O2" s="322"/>
      <c r="P2" s="322"/>
      <c r="Q2" s="322"/>
      <c r="R2" s="322"/>
      <c r="S2" s="322"/>
      <c r="T2" s="322"/>
      <c r="U2" s="322"/>
      <c r="V2" s="322"/>
      <c r="W2" s="322"/>
      <c r="X2" s="322"/>
      <c r="Y2" s="322"/>
      <c r="Z2" s="322"/>
      <c r="AA2" s="287" t="s">
        <v>2494</v>
      </c>
      <c r="AB2" s="287" t="s">
        <v>2495</v>
      </c>
      <c r="AC2" s="218">
        <f>IF($C$6&lt;&gt;"",$C$6,"")</f>
        <v>0</v>
      </c>
      <c r="AD2" s="287" t="s">
        <v>2496</v>
      </c>
      <c r="AE2" s="287" t="s">
        <v>2497</v>
      </c>
      <c r="AF2" s="287" t="s">
        <v>2498</v>
      </c>
      <c r="AG2" s="287" t="s">
        <v>217</v>
      </c>
      <c r="AH2" s="287" t="s">
        <v>32</v>
      </c>
      <c r="AI2" s="287" t="s">
        <v>32</v>
      </c>
      <c r="AJ2" s="287" t="s">
        <v>32</v>
      </c>
      <c r="AK2" s="287" t="s">
        <v>32</v>
      </c>
      <c r="AL2" s="287" t="s">
        <v>588</v>
      </c>
    </row>
    <row r="3" spans="1:38" ht="44.25" customHeight="1">
      <c r="A3" s="298" t="s">
        <v>2499</v>
      </c>
      <c r="B3" s="127" t="s">
        <v>2500</v>
      </c>
      <c r="C3" s="322"/>
      <c r="D3" s="322"/>
      <c r="E3" s="322"/>
      <c r="F3" s="322"/>
      <c r="G3" s="322"/>
      <c r="H3" s="322"/>
      <c r="I3" s="322"/>
      <c r="J3" s="322"/>
      <c r="K3" s="322"/>
      <c r="L3" s="322"/>
      <c r="M3" s="322"/>
      <c r="N3" s="322"/>
      <c r="O3" s="322"/>
      <c r="P3" s="322"/>
      <c r="Q3" s="322"/>
      <c r="R3" s="322"/>
      <c r="S3" s="322"/>
      <c r="T3" s="322"/>
      <c r="U3" s="322"/>
      <c r="V3" s="322"/>
      <c r="W3" s="322"/>
      <c r="X3" s="322"/>
      <c r="Y3" s="322"/>
      <c r="Z3" s="322"/>
      <c r="AA3" s="287" t="s">
        <v>2501</v>
      </c>
      <c r="AB3" s="287" t="s">
        <v>2502</v>
      </c>
      <c r="AC3" s="218">
        <f>IF($C$7&lt;&gt;"",$C$7,"")</f>
        <v>0</v>
      </c>
      <c r="AD3" s="287" t="s">
        <v>2496</v>
      </c>
      <c r="AE3" s="287" t="s">
        <v>2497</v>
      </c>
      <c r="AF3" s="287" t="s">
        <v>2503</v>
      </c>
      <c r="AG3" s="287" t="s">
        <v>217</v>
      </c>
      <c r="AH3" s="287" t="s">
        <v>32</v>
      </c>
      <c r="AI3" s="287" t="s">
        <v>32</v>
      </c>
      <c r="AJ3" s="287" t="s">
        <v>32</v>
      </c>
      <c r="AK3" s="287" t="s">
        <v>32</v>
      </c>
      <c r="AL3" s="287" t="s">
        <v>588</v>
      </c>
    </row>
    <row r="4" spans="1:38" ht="191.25">
      <c r="A4" s="311"/>
      <c r="B4" s="283" t="s">
        <v>2504</v>
      </c>
      <c r="G4" s="322"/>
      <c r="H4" s="322"/>
      <c r="I4" s="322"/>
      <c r="J4" s="322"/>
      <c r="K4" s="322"/>
      <c r="L4" s="322"/>
      <c r="M4" s="322"/>
      <c r="N4" s="322"/>
      <c r="O4" s="322"/>
      <c r="P4" s="322"/>
      <c r="Q4" s="322"/>
      <c r="R4" s="322"/>
      <c r="S4" s="322"/>
      <c r="T4" s="322"/>
      <c r="U4" s="322"/>
      <c r="V4" s="322"/>
      <c r="W4" s="322"/>
      <c r="X4" s="322"/>
      <c r="Y4" s="322"/>
      <c r="Z4" s="322"/>
      <c r="AA4" s="287" t="s">
        <v>2505</v>
      </c>
      <c r="AB4" s="287" t="s">
        <v>2506</v>
      </c>
      <c r="AC4" s="218">
        <f>IF($C$8&lt;&gt;"",$C$8,"")</f>
        <v>0</v>
      </c>
      <c r="AD4" s="287" t="s">
        <v>2496</v>
      </c>
      <c r="AE4" s="287" t="s">
        <v>2497</v>
      </c>
      <c r="AF4" s="287" t="s">
        <v>2507</v>
      </c>
      <c r="AG4" s="287" t="s">
        <v>217</v>
      </c>
      <c r="AH4" s="287" t="s">
        <v>32</v>
      </c>
      <c r="AI4" s="287" t="s">
        <v>32</v>
      </c>
      <c r="AJ4" s="287" t="s">
        <v>32</v>
      </c>
      <c r="AK4" s="287" t="s">
        <v>32</v>
      </c>
      <c r="AL4" s="287" t="s">
        <v>588</v>
      </c>
    </row>
    <row r="5" spans="1:38" ht="44.25" customHeight="1" thickBot="1">
      <c r="A5" s="298"/>
      <c r="B5" s="69" t="s">
        <v>21</v>
      </c>
      <c r="C5" s="69" t="s">
        <v>2497</v>
      </c>
      <c r="D5" s="69" t="s">
        <v>166</v>
      </c>
      <c r="E5" s="69" t="s">
        <v>2508</v>
      </c>
      <c r="F5" s="69" t="s">
        <v>2509</v>
      </c>
      <c r="G5" s="322"/>
      <c r="H5" s="322"/>
      <c r="I5" s="322"/>
      <c r="J5" s="322"/>
      <c r="K5" s="322"/>
      <c r="L5" s="322"/>
      <c r="M5" s="322"/>
      <c r="N5" s="322"/>
      <c r="O5" s="322"/>
      <c r="P5" s="322"/>
      <c r="Q5" s="322"/>
      <c r="R5" s="322"/>
      <c r="S5" s="322"/>
      <c r="T5" s="322"/>
      <c r="U5" s="322"/>
      <c r="V5" s="322"/>
      <c r="W5" s="322"/>
      <c r="X5" s="322"/>
      <c r="Y5" s="322"/>
      <c r="Z5" s="322"/>
      <c r="AA5" s="287" t="s">
        <v>2510</v>
      </c>
      <c r="AB5" s="287" t="s">
        <v>2511</v>
      </c>
      <c r="AC5" s="218">
        <f>IF($C$9&lt;&gt;"",$C$9,"")</f>
        <v>0</v>
      </c>
      <c r="AD5" s="287" t="s">
        <v>2496</v>
      </c>
      <c r="AE5" s="287" t="s">
        <v>2497</v>
      </c>
      <c r="AF5" s="287" t="s">
        <v>2512</v>
      </c>
      <c r="AG5" s="287" t="s">
        <v>217</v>
      </c>
      <c r="AH5" s="287" t="s">
        <v>32</v>
      </c>
      <c r="AI5" s="287" t="s">
        <v>32</v>
      </c>
      <c r="AJ5" s="287" t="s">
        <v>32</v>
      </c>
      <c r="AK5" s="287" t="s">
        <v>32</v>
      </c>
      <c r="AL5" s="287" t="s">
        <v>588</v>
      </c>
    </row>
    <row r="6" spans="1:38" ht="44.25" customHeight="1" thickBot="1">
      <c r="A6" s="298"/>
      <c r="B6" s="240" t="s">
        <v>2495</v>
      </c>
      <c r="C6" s="256">
        <v>0</v>
      </c>
      <c r="D6" s="256">
        <v>0</v>
      </c>
      <c r="E6" s="256">
        <v>2.0036429872495449E-2</v>
      </c>
      <c r="F6" s="241" t="s">
        <v>2498</v>
      </c>
      <c r="G6" s="322"/>
      <c r="H6" s="322"/>
      <c r="I6" s="322"/>
      <c r="J6" s="269"/>
      <c r="K6" s="322"/>
      <c r="L6" s="322"/>
      <c r="M6" s="322"/>
      <c r="N6" s="322"/>
      <c r="O6" s="322"/>
      <c r="P6" s="322"/>
      <c r="Q6" s="322"/>
      <c r="R6" s="322"/>
      <c r="S6" s="322"/>
      <c r="T6" s="322"/>
      <c r="U6" s="322"/>
      <c r="V6" s="322"/>
      <c r="W6" s="322"/>
      <c r="X6" s="322"/>
      <c r="Y6" s="322"/>
      <c r="Z6" s="322"/>
      <c r="AA6" s="287" t="s">
        <v>2513</v>
      </c>
      <c r="AB6" s="287" t="s">
        <v>2514</v>
      </c>
      <c r="AC6" s="218">
        <f>IF($C$10&lt;&gt;"",$C$10,"")</f>
        <v>0</v>
      </c>
      <c r="AD6" s="287" t="s">
        <v>2496</v>
      </c>
      <c r="AE6" s="287" t="s">
        <v>2497</v>
      </c>
      <c r="AF6" s="287" t="s">
        <v>2515</v>
      </c>
      <c r="AG6" s="287" t="s">
        <v>217</v>
      </c>
      <c r="AH6" s="287" t="s">
        <v>32</v>
      </c>
      <c r="AI6" s="287" t="s">
        <v>32</v>
      </c>
      <c r="AJ6" s="287" t="s">
        <v>32</v>
      </c>
      <c r="AK6" s="287" t="s">
        <v>32</v>
      </c>
      <c r="AL6" s="287" t="s">
        <v>588</v>
      </c>
    </row>
    <row r="7" spans="1:38" ht="44.25" customHeight="1" thickBot="1">
      <c r="A7" s="298"/>
      <c r="B7" s="242" t="s">
        <v>2502</v>
      </c>
      <c r="C7" s="256">
        <v>0</v>
      </c>
      <c r="D7" s="256">
        <v>0</v>
      </c>
      <c r="E7" s="256">
        <v>2.7322404371584699E-2</v>
      </c>
      <c r="F7" s="243" t="s">
        <v>2503</v>
      </c>
      <c r="G7" s="322"/>
      <c r="H7" s="322"/>
      <c r="I7" s="322"/>
      <c r="J7" s="269"/>
      <c r="K7" s="322"/>
      <c r="L7" s="322"/>
      <c r="M7" s="322"/>
      <c r="N7" s="322"/>
      <c r="O7" s="322"/>
      <c r="P7" s="322"/>
      <c r="Q7" s="322"/>
      <c r="R7" s="322"/>
      <c r="S7" s="322"/>
      <c r="T7" s="322"/>
      <c r="U7" s="322"/>
      <c r="V7" s="322"/>
      <c r="W7" s="322"/>
      <c r="X7" s="322"/>
      <c r="Y7" s="322"/>
      <c r="Z7" s="322"/>
      <c r="AA7" s="287" t="s">
        <v>2516</v>
      </c>
      <c r="AB7" s="287" t="s">
        <v>2517</v>
      </c>
      <c r="AC7" s="218">
        <f>IF($C$11&lt;&gt;"",$C$11,"")</f>
        <v>0</v>
      </c>
      <c r="AD7" s="287" t="s">
        <v>2496</v>
      </c>
      <c r="AE7" s="287" t="s">
        <v>2497</v>
      </c>
      <c r="AF7" s="287">
        <v>10</v>
      </c>
      <c r="AG7" s="287" t="s">
        <v>217</v>
      </c>
      <c r="AH7" s="287" t="s">
        <v>32</v>
      </c>
      <c r="AI7" s="287" t="s">
        <v>32</v>
      </c>
      <c r="AJ7" s="287" t="s">
        <v>32</v>
      </c>
      <c r="AK7" s="287" t="s">
        <v>32</v>
      </c>
      <c r="AL7" s="287" t="s">
        <v>588</v>
      </c>
    </row>
    <row r="8" spans="1:38" ht="44.25" customHeight="1" thickBot="1">
      <c r="A8" s="298"/>
      <c r="B8" s="244" t="s">
        <v>2506</v>
      </c>
      <c r="C8" s="256">
        <v>0</v>
      </c>
      <c r="D8" s="256">
        <v>0</v>
      </c>
      <c r="E8" s="256">
        <v>2.2465088038858529E-2</v>
      </c>
      <c r="F8" s="243" t="s">
        <v>2507</v>
      </c>
      <c r="G8" s="322"/>
      <c r="H8" s="322"/>
      <c r="I8" s="322"/>
      <c r="J8" s="269"/>
      <c r="K8" s="322"/>
      <c r="L8" s="322"/>
      <c r="M8" s="322"/>
      <c r="N8" s="322"/>
      <c r="O8" s="322"/>
      <c r="P8" s="322"/>
      <c r="Q8" s="322"/>
      <c r="R8" s="322"/>
      <c r="S8" s="322"/>
      <c r="T8" s="322"/>
      <c r="U8" s="322"/>
      <c r="V8" s="322"/>
      <c r="W8" s="322"/>
      <c r="X8" s="322"/>
      <c r="Y8" s="322"/>
      <c r="Z8" s="322"/>
      <c r="AA8" s="287" t="s">
        <v>2518</v>
      </c>
      <c r="AB8" s="287" t="s">
        <v>2519</v>
      </c>
      <c r="AC8" s="218">
        <f>IF($C$12&lt;&gt;"",$C$12,"")</f>
        <v>1.0321797207043111E-2</v>
      </c>
      <c r="AD8" s="287" t="s">
        <v>2496</v>
      </c>
      <c r="AE8" s="287" t="s">
        <v>2497</v>
      </c>
      <c r="AF8" s="287">
        <v>11</v>
      </c>
      <c r="AG8" s="287" t="s">
        <v>217</v>
      </c>
      <c r="AH8" s="287" t="s">
        <v>32</v>
      </c>
      <c r="AI8" s="287" t="s">
        <v>32</v>
      </c>
      <c r="AJ8" s="287" t="s">
        <v>32</v>
      </c>
      <c r="AK8" s="287" t="s">
        <v>32</v>
      </c>
      <c r="AL8" s="287" t="s">
        <v>588</v>
      </c>
    </row>
    <row r="9" spans="1:38" ht="44.25" customHeight="1" thickBot="1">
      <c r="A9" s="298"/>
      <c r="B9" s="242" t="s">
        <v>2511</v>
      </c>
      <c r="C9" s="256">
        <v>0</v>
      </c>
      <c r="D9" s="256">
        <v>0</v>
      </c>
      <c r="E9" s="256">
        <v>0</v>
      </c>
      <c r="F9" s="243" t="s">
        <v>2512</v>
      </c>
      <c r="G9" s="322"/>
      <c r="H9" s="322"/>
      <c r="I9" s="322"/>
      <c r="J9" s="269"/>
      <c r="K9" s="322"/>
      <c r="L9" s="322"/>
      <c r="M9" s="322"/>
      <c r="N9" s="322"/>
      <c r="O9" s="322"/>
      <c r="P9" s="322"/>
      <c r="Q9" s="322"/>
      <c r="R9" s="322"/>
      <c r="S9" s="322"/>
      <c r="T9" s="322"/>
      <c r="U9" s="322"/>
      <c r="V9" s="322"/>
      <c r="W9" s="322"/>
      <c r="X9" s="322"/>
      <c r="Y9" s="322"/>
      <c r="Z9" s="322"/>
      <c r="AA9" s="287" t="s">
        <v>2520</v>
      </c>
      <c r="AB9" s="287" t="s">
        <v>2521</v>
      </c>
      <c r="AC9" s="218">
        <f>IF($C$13&lt;&gt;"",$C$13,"")</f>
        <v>0</v>
      </c>
      <c r="AD9" s="287" t="s">
        <v>2496</v>
      </c>
      <c r="AE9" s="287" t="s">
        <v>2497</v>
      </c>
      <c r="AF9" s="287">
        <v>12</v>
      </c>
      <c r="AG9" s="287" t="s">
        <v>217</v>
      </c>
      <c r="AH9" s="287" t="s">
        <v>32</v>
      </c>
      <c r="AI9" s="287" t="s">
        <v>32</v>
      </c>
      <c r="AJ9" s="287" t="s">
        <v>32</v>
      </c>
      <c r="AK9" s="287" t="s">
        <v>32</v>
      </c>
      <c r="AL9" s="287" t="s">
        <v>588</v>
      </c>
    </row>
    <row r="10" spans="1:38" ht="44.25" customHeight="1" thickBot="1">
      <c r="A10" s="298"/>
      <c r="B10" s="244" t="s">
        <v>2514</v>
      </c>
      <c r="C10" s="256">
        <v>0</v>
      </c>
      <c r="D10" s="256">
        <v>0</v>
      </c>
      <c r="E10" s="256">
        <v>9.7146326654523382E-3</v>
      </c>
      <c r="F10" s="243" t="s">
        <v>2515</v>
      </c>
      <c r="G10" s="322"/>
      <c r="H10" s="322"/>
      <c r="I10" s="322"/>
      <c r="J10" s="269"/>
      <c r="K10" s="322"/>
      <c r="L10" s="322"/>
      <c r="M10" s="322"/>
      <c r="N10" s="322"/>
      <c r="O10" s="322"/>
      <c r="P10" s="322"/>
      <c r="Q10" s="322"/>
      <c r="R10" s="322"/>
      <c r="S10" s="322"/>
      <c r="T10" s="322"/>
      <c r="U10" s="322"/>
      <c r="V10" s="322"/>
      <c r="W10" s="322"/>
      <c r="X10" s="322"/>
      <c r="Y10" s="322"/>
      <c r="Z10" s="322"/>
      <c r="AA10" s="287" t="s">
        <v>2522</v>
      </c>
      <c r="AB10" s="287" t="s">
        <v>2523</v>
      </c>
      <c r="AC10" s="218">
        <f>IF($C$14&lt;&gt;"",$C$14,"")</f>
        <v>0</v>
      </c>
      <c r="AD10" s="287" t="s">
        <v>2496</v>
      </c>
      <c r="AE10" s="287" t="s">
        <v>2497</v>
      </c>
      <c r="AF10" s="287">
        <v>13</v>
      </c>
      <c r="AG10" s="287" t="s">
        <v>217</v>
      </c>
      <c r="AH10" s="287" t="s">
        <v>32</v>
      </c>
      <c r="AI10" s="287" t="s">
        <v>32</v>
      </c>
      <c r="AJ10" s="287" t="s">
        <v>32</v>
      </c>
      <c r="AK10" s="287" t="s">
        <v>32</v>
      </c>
      <c r="AL10" s="287" t="s">
        <v>588</v>
      </c>
    </row>
    <row r="11" spans="1:38" ht="44.25" customHeight="1" thickBot="1">
      <c r="A11" s="298"/>
      <c r="B11" s="244" t="s">
        <v>2517</v>
      </c>
      <c r="C11" s="256">
        <v>0</v>
      </c>
      <c r="D11" s="256">
        <v>0</v>
      </c>
      <c r="E11" s="256">
        <v>0</v>
      </c>
      <c r="F11" s="245">
        <v>10</v>
      </c>
      <c r="G11" s="322"/>
      <c r="H11" s="322"/>
      <c r="I11" s="322"/>
      <c r="J11" s="269"/>
      <c r="K11" s="322"/>
      <c r="L11" s="322"/>
      <c r="M11" s="322"/>
      <c r="N11" s="322"/>
      <c r="O11" s="322"/>
      <c r="P11" s="322"/>
      <c r="Q11" s="322"/>
      <c r="R11" s="322"/>
      <c r="S11" s="322"/>
      <c r="T11" s="322"/>
      <c r="U11" s="322"/>
      <c r="V11" s="322"/>
      <c r="W11" s="322"/>
      <c r="X11" s="322"/>
      <c r="Y11" s="322"/>
      <c r="Z11" s="322"/>
      <c r="AA11" s="287" t="s">
        <v>2524</v>
      </c>
      <c r="AB11" s="287" t="s">
        <v>2525</v>
      </c>
      <c r="AC11" s="218">
        <f>IF($C$15&lt;&gt;"",$C$15,"")</f>
        <v>4.2501517911353974E-3</v>
      </c>
      <c r="AD11" s="287" t="s">
        <v>2496</v>
      </c>
      <c r="AE11" s="287" t="s">
        <v>2497</v>
      </c>
      <c r="AF11" s="287">
        <v>14</v>
      </c>
      <c r="AG11" s="287" t="s">
        <v>217</v>
      </c>
      <c r="AH11" s="287" t="s">
        <v>32</v>
      </c>
      <c r="AI11" s="287" t="s">
        <v>32</v>
      </c>
      <c r="AJ11" s="287" t="s">
        <v>32</v>
      </c>
      <c r="AK11" s="287" t="s">
        <v>32</v>
      </c>
      <c r="AL11" s="287" t="s">
        <v>588</v>
      </c>
    </row>
    <row r="12" spans="1:38" ht="44.25" customHeight="1" thickBot="1">
      <c r="A12" s="298"/>
      <c r="B12" s="244" t="s">
        <v>2519</v>
      </c>
      <c r="C12" s="256">
        <v>1.0321797207043111E-2</v>
      </c>
      <c r="D12" s="256">
        <v>0</v>
      </c>
      <c r="E12" s="256">
        <v>5.3430479659987859E-2</v>
      </c>
      <c r="F12" s="245">
        <v>11</v>
      </c>
      <c r="G12" s="322"/>
      <c r="H12" s="322"/>
      <c r="I12" s="322"/>
      <c r="J12" s="269"/>
      <c r="K12" s="322"/>
      <c r="L12" s="322"/>
      <c r="M12" s="322"/>
      <c r="N12" s="322"/>
      <c r="O12" s="322"/>
      <c r="P12" s="322"/>
      <c r="Q12" s="322"/>
      <c r="R12" s="322"/>
      <c r="S12" s="322"/>
      <c r="T12" s="322"/>
      <c r="U12" s="322"/>
      <c r="V12" s="322"/>
      <c r="W12" s="322"/>
      <c r="X12" s="322"/>
      <c r="Y12" s="322"/>
      <c r="Z12" s="322"/>
      <c r="AA12" s="287" t="s">
        <v>2526</v>
      </c>
      <c r="AB12" s="287" t="s">
        <v>2527</v>
      </c>
      <c r="AC12" s="218">
        <f>IF($C$16&lt;&gt;"",$C$16,"")</f>
        <v>4.8573163327261691E-3</v>
      </c>
      <c r="AD12" s="287" t="s">
        <v>2496</v>
      </c>
      <c r="AE12" s="287" t="s">
        <v>2497</v>
      </c>
      <c r="AF12" s="287">
        <v>15</v>
      </c>
      <c r="AG12" s="287" t="s">
        <v>217</v>
      </c>
      <c r="AH12" s="287" t="s">
        <v>32</v>
      </c>
      <c r="AI12" s="287" t="s">
        <v>32</v>
      </c>
      <c r="AJ12" s="287" t="s">
        <v>32</v>
      </c>
      <c r="AK12" s="287" t="s">
        <v>32</v>
      </c>
      <c r="AL12" s="287" t="s">
        <v>588</v>
      </c>
    </row>
    <row r="13" spans="1:38" ht="44.25" customHeight="1" thickBot="1">
      <c r="A13" s="298"/>
      <c r="B13" s="244" t="s">
        <v>2521</v>
      </c>
      <c r="C13" s="256">
        <v>0</v>
      </c>
      <c r="D13" s="256">
        <v>0</v>
      </c>
      <c r="E13" s="256">
        <v>0</v>
      </c>
      <c r="F13" s="245">
        <v>12</v>
      </c>
      <c r="G13" s="322"/>
      <c r="H13" s="322"/>
      <c r="I13" s="322"/>
      <c r="J13" s="269"/>
      <c r="K13" s="322"/>
      <c r="L13" s="322"/>
      <c r="M13" s="322"/>
      <c r="N13" s="322"/>
      <c r="O13" s="322"/>
      <c r="P13" s="322"/>
      <c r="Q13" s="322"/>
      <c r="R13" s="322"/>
      <c r="S13" s="322"/>
      <c r="T13" s="322"/>
      <c r="U13" s="322"/>
      <c r="V13" s="322"/>
      <c r="W13" s="322"/>
      <c r="X13" s="322"/>
      <c r="Y13" s="322"/>
      <c r="Z13" s="322"/>
      <c r="AA13" s="287" t="s">
        <v>2528</v>
      </c>
      <c r="AB13" s="287" t="s">
        <v>2529</v>
      </c>
      <c r="AC13" s="218">
        <f>IF($C$17&lt;&gt;"",$C$17,"")</f>
        <v>0</v>
      </c>
      <c r="AD13" s="287" t="s">
        <v>2496</v>
      </c>
      <c r="AE13" s="287" t="s">
        <v>2497</v>
      </c>
      <c r="AF13" s="287">
        <v>16</v>
      </c>
      <c r="AG13" s="287" t="s">
        <v>217</v>
      </c>
      <c r="AH13" s="287" t="s">
        <v>32</v>
      </c>
      <c r="AI13" s="287" t="s">
        <v>32</v>
      </c>
      <c r="AJ13" s="287" t="s">
        <v>32</v>
      </c>
      <c r="AK13" s="287" t="s">
        <v>32</v>
      </c>
      <c r="AL13" s="287" t="s">
        <v>588</v>
      </c>
    </row>
    <row r="14" spans="1:38" ht="44.25" customHeight="1" thickBot="1">
      <c r="A14" s="298"/>
      <c r="B14" s="244" t="s">
        <v>2523</v>
      </c>
      <c r="C14" s="256">
        <v>0</v>
      </c>
      <c r="D14" s="256">
        <v>0</v>
      </c>
      <c r="E14" s="256">
        <v>2.125075895567699E-2</v>
      </c>
      <c r="F14" s="245">
        <v>13</v>
      </c>
      <c r="G14" s="322"/>
      <c r="H14" s="322"/>
      <c r="I14" s="322"/>
      <c r="J14" s="269"/>
      <c r="K14" s="322"/>
      <c r="L14" s="322"/>
      <c r="M14" s="322"/>
      <c r="N14" s="322"/>
      <c r="O14" s="322"/>
      <c r="P14" s="322"/>
      <c r="Q14" s="322"/>
      <c r="R14" s="322"/>
      <c r="S14" s="322"/>
      <c r="T14" s="322"/>
      <c r="U14" s="322"/>
      <c r="V14" s="322"/>
      <c r="W14" s="322"/>
      <c r="X14" s="322"/>
      <c r="Y14" s="322"/>
      <c r="Z14" s="322"/>
      <c r="AA14" s="287" t="s">
        <v>2530</v>
      </c>
      <c r="AB14" s="287" t="s">
        <v>2531</v>
      </c>
      <c r="AC14" s="218">
        <f>IF($C$18&lt;&gt;"",$C$18,"")</f>
        <v>0</v>
      </c>
      <c r="AD14" s="287" t="s">
        <v>2496</v>
      </c>
      <c r="AE14" s="287" t="s">
        <v>2497</v>
      </c>
      <c r="AF14" s="287">
        <v>19</v>
      </c>
      <c r="AG14" s="287" t="s">
        <v>217</v>
      </c>
      <c r="AH14" s="287" t="s">
        <v>32</v>
      </c>
      <c r="AI14" s="287" t="s">
        <v>32</v>
      </c>
      <c r="AJ14" s="287" t="s">
        <v>32</v>
      </c>
      <c r="AK14" s="287" t="s">
        <v>32</v>
      </c>
      <c r="AL14" s="287" t="s">
        <v>588</v>
      </c>
    </row>
    <row r="15" spans="1:38" ht="44.25" customHeight="1" thickBot="1">
      <c r="A15" s="298"/>
      <c r="B15" s="244" t="s">
        <v>2525</v>
      </c>
      <c r="C15" s="256">
        <v>4.2501517911353974E-3</v>
      </c>
      <c r="D15" s="256">
        <v>0</v>
      </c>
      <c r="E15" s="256">
        <v>0.12932604735883421</v>
      </c>
      <c r="F15" s="245">
        <v>14</v>
      </c>
      <c r="G15" s="322"/>
      <c r="H15" s="322"/>
      <c r="I15" s="322"/>
      <c r="J15" s="269"/>
      <c r="K15" s="322"/>
      <c r="L15" s="322"/>
      <c r="M15" s="322"/>
      <c r="N15" s="322"/>
      <c r="O15" s="322"/>
      <c r="P15" s="322"/>
      <c r="Q15" s="322"/>
      <c r="R15" s="322"/>
      <c r="S15" s="322"/>
      <c r="T15" s="322"/>
      <c r="U15" s="322"/>
      <c r="V15" s="322"/>
      <c r="W15" s="322"/>
      <c r="X15" s="322"/>
      <c r="Y15" s="322"/>
      <c r="Z15" s="322"/>
      <c r="AA15" s="287" t="s">
        <v>2532</v>
      </c>
      <c r="AB15" s="287" t="s">
        <v>2533</v>
      </c>
      <c r="AC15" s="218">
        <f>IF($C$19&lt;&gt;"",$C$19,"")</f>
        <v>0</v>
      </c>
      <c r="AD15" s="287" t="s">
        <v>2496</v>
      </c>
      <c r="AE15" s="287" t="s">
        <v>2497</v>
      </c>
      <c r="AF15" s="287">
        <v>22</v>
      </c>
      <c r="AG15" s="287" t="s">
        <v>217</v>
      </c>
      <c r="AH15" s="287" t="s">
        <v>32</v>
      </c>
      <c r="AI15" s="287" t="s">
        <v>32</v>
      </c>
      <c r="AJ15" s="287" t="s">
        <v>32</v>
      </c>
      <c r="AK15" s="287" t="s">
        <v>32</v>
      </c>
      <c r="AL15" s="287" t="s">
        <v>588</v>
      </c>
    </row>
    <row r="16" spans="1:38" ht="44.25" customHeight="1" thickBot="1">
      <c r="A16" s="298"/>
      <c r="B16" s="244" t="s">
        <v>2527</v>
      </c>
      <c r="C16" s="256">
        <v>4.8573163327261691E-3</v>
      </c>
      <c r="D16" s="256">
        <v>0</v>
      </c>
      <c r="E16" s="256">
        <v>4.9180327868852458E-2</v>
      </c>
      <c r="F16" s="245">
        <v>15</v>
      </c>
      <c r="G16" s="322"/>
      <c r="H16" s="322"/>
      <c r="I16" s="322"/>
      <c r="J16" s="269"/>
      <c r="K16" s="322"/>
      <c r="L16" s="322"/>
      <c r="M16" s="322"/>
      <c r="N16" s="322"/>
      <c r="O16" s="322"/>
      <c r="P16" s="322"/>
      <c r="Q16" s="322"/>
      <c r="R16" s="322"/>
      <c r="S16" s="322"/>
      <c r="T16" s="322"/>
      <c r="U16" s="322"/>
      <c r="V16" s="322"/>
      <c r="W16" s="322"/>
      <c r="X16" s="322"/>
      <c r="Y16" s="322"/>
      <c r="Z16" s="322"/>
      <c r="AA16" s="287" t="s">
        <v>2534</v>
      </c>
      <c r="AB16" s="287" t="s">
        <v>765</v>
      </c>
      <c r="AC16" s="218">
        <f>IF($C$20&lt;&gt;"",$C$20,"")</f>
        <v>0</v>
      </c>
      <c r="AD16" s="287" t="s">
        <v>2496</v>
      </c>
      <c r="AE16" s="287" t="s">
        <v>2497</v>
      </c>
      <c r="AF16" s="287">
        <v>23</v>
      </c>
      <c r="AG16" s="287" t="s">
        <v>217</v>
      </c>
      <c r="AH16" s="287" t="s">
        <v>32</v>
      </c>
      <c r="AI16" s="287" t="s">
        <v>32</v>
      </c>
      <c r="AJ16" s="287" t="s">
        <v>32</v>
      </c>
      <c r="AK16" s="287" t="s">
        <v>32</v>
      </c>
      <c r="AL16" s="287" t="s">
        <v>588</v>
      </c>
    </row>
    <row r="17" spans="1:38" ht="44.25" customHeight="1" thickBot="1">
      <c r="A17" s="298"/>
      <c r="B17" s="242" t="s">
        <v>2529</v>
      </c>
      <c r="C17" s="256">
        <v>0</v>
      </c>
      <c r="D17" s="256">
        <v>0</v>
      </c>
      <c r="E17" s="256">
        <v>4.2501517911353974E-3</v>
      </c>
      <c r="F17" s="245">
        <v>16</v>
      </c>
      <c r="G17" s="322"/>
      <c r="H17" s="322"/>
      <c r="I17" s="322"/>
      <c r="J17" s="269"/>
      <c r="K17" s="322"/>
      <c r="L17" s="322"/>
      <c r="M17" s="322"/>
      <c r="N17" s="322"/>
      <c r="O17" s="322"/>
      <c r="P17" s="322"/>
      <c r="Q17" s="322"/>
      <c r="R17" s="322"/>
      <c r="S17" s="322"/>
      <c r="T17" s="322"/>
      <c r="U17" s="322"/>
      <c r="V17" s="322"/>
      <c r="W17" s="322"/>
      <c r="X17" s="322"/>
      <c r="Y17" s="322"/>
      <c r="Z17" s="322"/>
      <c r="AA17" s="287" t="s">
        <v>2535</v>
      </c>
      <c r="AB17" s="287" t="s">
        <v>2536</v>
      </c>
      <c r="AC17" s="218">
        <f>IF($C$21&lt;&gt;"",$C$21,"")</f>
        <v>0</v>
      </c>
      <c r="AD17" s="287" t="s">
        <v>2496</v>
      </c>
      <c r="AE17" s="287" t="s">
        <v>2497</v>
      </c>
      <c r="AF17" s="287">
        <v>24</v>
      </c>
      <c r="AG17" s="287" t="s">
        <v>217</v>
      </c>
      <c r="AH17" s="287" t="s">
        <v>32</v>
      </c>
      <c r="AI17" s="287" t="s">
        <v>32</v>
      </c>
      <c r="AJ17" s="287" t="s">
        <v>32</v>
      </c>
      <c r="AK17" s="287" t="s">
        <v>32</v>
      </c>
      <c r="AL17" s="287" t="s">
        <v>588</v>
      </c>
    </row>
    <row r="18" spans="1:38" ht="44.25" customHeight="1" thickBot="1">
      <c r="A18" s="298"/>
      <c r="B18" s="244" t="s">
        <v>2531</v>
      </c>
      <c r="C18" s="256">
        <v>0</v>
      </c>
      <c r="D18" s="256">
        <v>0</v>
      </c>
      <c r="E18" s="256">
        <v>1.3964784456587741E-2</v>
      </c>
      <c r="F18" s="245">
        <v>19</v>
      </c>
      <c r="G18" s="322"/>
      <c r="H18" s="322"/>
      <c r="I18" s="322"/>
      <c r="J18" s="269"/>
      <c r="K18" s="322"/>
      <c r="L18" s="322"/>
      <c r="M18" s="322"/>
      <c r="N18" s="322"/>
      <c r="O18" s="322"/>
      <c r="P18" s="322"/>
      <c r="Q18" s="322"/>
      <c r="R18" s="322"/>
      <c r="S18" s="322"/>
      <c r="T18" s="322"/>
      <c r="U18" s="322"/>
      <c r="V18" s="322"/>
      <c r="W18" s="322"/>
      <c r="X18" s="322"/>
      <c r="Y18" s="322"/>
      <c r="Z18" s="322"/>
      <c r="AA18" s="287" t="s">
        <v>2537</v>
      </c>
      <c r="AB18" s="287" t="s">
        <v>2538</v>
      </c>
      <c r="AC18" s="218">
        <f>IF($C$22&lt;&gt;"",$C$22,"")</f>
        <v>0</v>
      </c>
      <c r="AD18" s="287" t="s">
        <v>2496</v>
      </c>
      <c r="AE18" s="287" t="s">
        <v>2497</v>
      </c>
      <c r="AF18" s="287">
        <v>25</v>
      </c>
      <c r="AG18" s="287" t="s">
        <v>217</v>
      </c>
      <c r="AH18" s="287" t="s">
        <v>32</v>
      </c>
      <c r="AI18" s="287" t="s">
        <v>32</v>
      </c>
      <c r="AJ18" s="287" t="s">
        <v>32</v>
      </c>
      <c r="AK18" s="287" t="s">
        <v>32</v>
      </c>
      <c r="AL18" s="287" t="s">
        <v>588</v>
      </c>
    </row>
    <row r="19" spans="1:38" ht="44.25" customHeight="1" thickBot="1">
      <c r="A19" s="298"/>
      <c r="B19" s="244" t="s">
        <v>2533</v>
      </c>
      <c r="C19" s="256">
        <v>0</v>
      </c>
      <c r="D19" s="256">
        <v>0</v>
      </c>
      <c r="E19" s="256">
        <v>0</v>
      </c>
      <c r="F19" s="245">
        <v>22</v>
      </c>
      <c r="G19" s="322"/>
      <c r="H19" s="322"/>
      <c r="I19" s="322"/>
      <c r="J19" s="269"/>
      <c r="K19" s="322"/>
      <c r="L19" s="322"/>
      <c r="M19" s="322"/>
      <c r="N19" s="322"/>
      <c r="O19" s="322"/>
      <c r="P19" s="322"/>
      <c r="Q19" s="322"/>
      <c r="R19" s="322"/>
      <c r="S19" s="322"/>
      <c r="T19" s="322"/>
      <c r="U19" s="322"/>
      <c r="V19" s="322"/>
      <c r="W19" s="322"/>
      <c r="X19" s="322"/>
      <c r="Y19" s="322"/>
      <c r="Z19" s="322"/>
      <c r="AA19" s="287" t="s">
        <v>2539</v>
      </c>
      <c r="AB19" s="287" t="s">
        <v>2540</v>
      </c>
      <c r="AC19" s="218">
        <f>IF($C$23&lt;&gt;"",$C$23,"")</f>
        <v>0</v>
      </c>
      <c r="AD19" s="287" t="s">
        <v>2496</v>
      </c>
      <c r="AE19" s="287" t="s">
        <v>2497</v>
      </c>
      <c r="AF19" s="287">
        <v>26</v>
      </c>
      <c r="AG19" s="287" t="s">
        <v>217</v>
      </c>
      <c r="AH19" s="287" t="s">
        <v>32</v>
      </c>
      <c r="AI19" s="287" t="s">
        <v>32</v>
      </c>
      <c r="AJ19" s="287" t="s">
        <v>32</v>
      </c>
      <c r="AK19" s="287" t="s">
        <v>32</v>
      </c>
      <c r="AL19" s="287" t="s">
        <v>588</v>
      </c>
    </row>
    <row r="20" spans="1:38" ht="44.25" customHeight="1" thickBot="1">
      <c r="A20" s="298"/>
      <c r="B20" s="244" t="s">
        <v>765</v>
      </c>
      <c r="C20" s="256">
        <v>0</v>
      </c>
      <c r="D20" s="256">
        <v>0</v>
      </c>
      <c r="E20" s="256">
        <v>1.092896174863388E-2</v>
      </c>
      <c r="F20" s="245">
        <v>23</v>
      </c>
      <c r="G20" s="322"/>
      <c r="H20" s="322"/>
      <c r="I20" s="322"/>
      <c r="J20" s="269"/>
      <c r="K20" s="322"/>
      <c r="L20" s="322"/>
      <c r="M20" s="322"/>
      <c r="N20" s="322"/>
      <c r="O20" s="322"/>
      <c r="P20" s="322"/>
      <c r="Q20" s="322"/>
      <c r="R20" s="322"/>
      <c r="S20" s="322"/>
      <c r="T20" s="322"/>
      <c r="U20" s="322"/>
      <c r="V20" s="322"/>
      <c r="W20" s="322"/>
      <c r="X20" s="322"/>
      <c r="Y20" s="322"/>
      <c r="Z20" s="322"/>
      <c r="AA20" s="287" t="s">
        <v>2541</v>
      </c>
      <c r="AB20" s="287" t="s">
        <v>2542</v>
      </c>
      <c r="AC20" s="218">
        <f>IF($C$24&lt;&gt;"",$C$24,"")</f>
        <v>0</v>
      </c>
      <c r="AD20" s="287" t="s">
        <v>2496</v>
      </c>
      <c r="AE20" s="287" t="s">
        <v>2497</v>
      </c>
      <c r="AF20" s="287">
        <v>27</v>
      </c>
      <c r="AG20" s="287" t="s">
        <v>217</v>
      </c>
      <c r="AH20" s="287" t="s">
        <v>32</v>
      </c>
      <c r="AI20" s="287" t="s">
        <v>32</v>
      </c>
      <c r="AJ20" s="287" t="s">
        <v>32</v>
      </c>
      <c r="AK20" s="287" t="s">
        <v>32</v>
      </c>
      <c r="AL20" s="287" t="s">
        <v>588</v>
      </c>
    </row>
    <row r="21" spans="1:38" ht="44.25" customHeight="1" thickBot="1">
      <c r="A21" s="298"/>
      <c r="B21" s="244" t="s">
        <v>2536</v>
      </c>
      <c r="C21" s="256">
        <v>0</v>
      </c>
      <c r="D21" s="256">
        <v>5.4644808743169399E-3</v>
      </c>
      <c r="E21" s="256">
        <v>0</v>
      </c>
      <c r="F21" s="245">
        <v>24</v>
      </c>
      <c r="G21" s="322"/>
      <c r="H21" s="322"/>
      <c r="I21" s="322"/>
      <c r="J21" s="269"/>
      <c r="K21" s="322"/>
      <c r="L21" s="322"/>
      <c r="M21" s="322"/>
      <c r="N21" s="322"/>
      <c r="O21" s="322"/>
      <c r="P21" s="322"/>
      <c r="Q21" s="322"/>
      <c r="R21" s="322"/>
      <c r="S21" s="322"/>
      <c r="T21" s="322"/>
      <c r="U21" s="322"/>
      <c r="V21" s="322"/>
      <c r="W21" s="322"/>
      <c r="X21" s="322"/>
      <c r="Y21" s="322"/>
      <c r="Z21" s="322"/>
      <c r="AA21" s="287" t="s">
        <v>2543</v>
      </c>
      <c r="AB21" s="287" t="s">
        <v>2544</v>
      </c>
      <c r="AC21" s="218">
        <f>IF($C$25&lt;&gt;"",$C$25,"")</f>
        <v>0</v>
      </c>
      <c r="AD21" s="287" t="s">
        <v>2496</v>
      </c>
      <c r="AE21" s="287" t="s">
        <v>2497</v>
      </c>
      <c r="AF21" s="287" t="s">
        <v>2545</v>
      </c>
      <c r="AG21" s="287" t="s">
        <v>217</v>
      </c>
      <c r="AH21" s="287" t="s">
        <v>32</v>
      </c>
      <c r="AI21" s="287" t="s">
        <v>32</v>
      </c>
      <c r="AJ21" s="287" t="s">
        <v>32</v>
      </c>
      <c r="AK21" s="287" t="s">
        <v>32</v>
      </c>
      <c r="AL21" s="287" t="s">
        <v>588</v>
      </c>
    </row>
    <row r="22" spans="1:38" ht="44.25" customHeight="1" thickBot="1">
      <c r="A22" s="298"/>
      <c r="B22" s="244" t="s">
        <v>2538</v>
      </c>
      <c r="C22" s="256">
        <v>0</v>
      </c>
      <c r="D22" s="256">
        <v>0</v>
      </c>
      <c r="E22" s="256">
        <v>0</v>
      </c>
      <c r="F22" s="245">
        <v>25</v>
      </c>
      <c r="G22" s="322"/>
      <c r="H22" s="322"/>
      <c r="I22" s="322"/>
      <c r="J22" s="269"/>
      <c r="K22" s="322"/>
      <c r="L22" s="322"/>
      <c r="M22" s="322"/>
      <c r="N22" s="322"/>
      <c r="O22" s="322"/>
      <c r="P22" s="322"/>
      <c r="Q22" s="322"/>
      <c r="R22" s="322"/>
      <c r="S22" s="322"/>
      <c r="T22" s="322"/>
      <c r="U22" s="322"/>
      <c r="V22" s="322"/>
      <c r="W22" s="322"/>
      <c r="X22" s="322"/>
      <c r="Y22" s="322"/>
      <c r="Z22" s="322"/>
      <c r="AA22" s="287" t="s">
        <v>2546</v>
      </c>
      <c r="AB22" s="287" t="s">
        <v>2547</v>
      </c>
      <c r="AC22" s="218">
        <f>IF($C$26&lt;&gt;"",$C$26,"")</f>
        <v>0</v>
      </c>
      <c r="AD22" s="287" t="s">
        <v>2496</v>
      </c>
      <c r="AE22" s="287" t="s">
        <v>2497</v>
      </c>
      <c r="AF22" s="287">
        <v>30</v>
      </c>
      <c r="AG22" s="287" t="s">
        <v>217</v>
      </c>
      <c r="AH22" s="287" t="s">
        <v>32</v>
      </c>
      <c r="AI22" s="287" t="s">
        <v>32</v>
      </c>
      <c r="AJ22" s="287" t="s">
        <v>32</v>
      </c>
      <c r="AK22" s="287" t="s">
        <v>32</v>
      </c>
      <c r="AL22" s="287" t="s">
        <v>588</v>
      </c>
    </row>
    <row r="23" spans="1:38" ht="44.25" customHeight="1" thickBot="1">
      <c r="A23" s="298"/>
      <c r="B23" s="244" t="s">
        <v>2540</v>
      </c>
      <c r="C23" s="256">
        <v>0</v>
      </c>
      <c r="D23" s="256">
        <v>0</v>
      </c>
      <c r="E23" s="256">
        <v>5.9502125075895571E-2</v>
      </c>
      <c r="F23" s="245">
        <v>26</v>
      </c>
      <c r="G23" s="322"/>
      <c r="H23" s="322"/>
      <c r="I23" s="322"/>
      <c r="J23" s="269"/>
      <c r="K23" s="322"/>
      <c r="L23" s="322"/>
      <c r="M23" s="322"/>
      <c r="N23" s="322"/>
      <c r="O23" s="322"/>
      <c r="P23" s="322"/>
      <c r="Q23" s="322"/>
      <c r="R23" s="322"/>
      <c r="S23" s="322"/>
      <c r="T23" s="322"/>
      <c r="U23" s="322"/>
      <c r="V23" s="322"/>
      <c r="W23" s="322"/>
      <c r="X23" s="322"/>
      <c r="Y23" s="322"/>
      <c r="Z23" s="322"/>
      <c r="AA23" s="287" t="s">
        <v>2548</v>
      </c>
      <c r="AB23" s="287" t="s">
        <v>2549</v>
      </c>
      <c r="AC23" s="218">
        <f>IF($C$27&lt;&gt;"",$C$27,"")</f>
        <v>0</v>
      </c>
      <c r="AD23" s="287" t="s">
        <v>2496</v>
      </c>
      <c r="AE23" s="287" t="s">
        <v>2497</v>
      </c>
      <c r="AF23" s="287">
        <v>31</v>
      </c>
      <c r="AG23" s="287" t="s">
        <v>217</v>
      </c>
      <c r="AH23" s="287" t="s">
        <v>32</v>
      </c>
      <c r="AI23" s="287" t="s">
        <v>32</v>
      </c>
      <c r="AJ23" s="287" t="s">
        <v>32</v>
      </c>
      <c r="AK23" s="287" t="s">
        <v>32</v>
      </c>
      <c r="AL23" s="287" t="s">
        <v>588</v>
      </c>
    </row>
    <row r="24" spans="1:38" ht="44.25" customHeight="1" thickBot="1">
      <c r="A24" s="298"/>
      <c r="B24" s="244" t="s">
        <v>2542</v>
      </c>
      <c r="C24" s="256">
        <v>0</v>
      </c>
      <c r="D24" s="256">
        <v>0</v>
      </c>
      <c r="E24" s="256">
        <v>4.8573163327261691E-3</v>
      </c>
      <c r="F24" s="245">
        <v>27</v>
      </c>
      <c r="G24" s="322"/>
      <c r="H24" s="322"/>
      <c r="I24" s="322"/>
      <c r="J24" s="269"/>
      <c r="K24" s="322"/>
      <c r="L24" s="322"/>
      <c r="M24" s="322"/>
      <c r="N24" s="322"/>
      <c r="O24" s="322"/>
      <c r="P24" s="322"/>
      <c r="Q24" s="322"/>
      <c r="R24" s="322"/>
      <c r="S24" s="322"/>
      <c r="T24" s="322"/>
      <c r="U24" s="322"/>
      <c r="V24" s="322"/>
      <c r="W24" s="322"/>
      <c r="X24" s="322"/>
      <c r="Y24" s="322"/>
      <c r="Z24" s="322"/>
      <c r="AA24" s="287" t="s">
        <v>2550</v>
      </c>
      <c r="AB24" s="287" t="s">
        <v>2551</v>
      </c>
      <c r="AC24" s="218">
        <f>IF($C$28&lt;&gt;"",$C$28,"")</f>
        <v>0</v>
      </c>
      <c r="AD24" s="287" t="s">
        <v>2496</v>
      </c>
      <c r="AE24" s="287" t="s">
        <v>2497</v>
      </c>
      <c r="AF24" s="287">
        <v>38</v>
      </c>
      <c r="AG24" s="287" t="s">
        <v>217</v>
      </c>
      <c r="AH24" s="287" t="s">
        <v>32</v>
      </c>
      <c r="AI24" s="287" t="s">
        <v>32</v>
      </c>
      <c r="AJ24" s="287" t="s">
        <v>32</v>
      </c>
      <c r="AK24" s="287" t="s">
        <v>32</v>
      </c>
      <c r="AL24" s="287" t="s">
        <v>588</v>
      </c>
    </row>
    <row r="25" spans="1:38" ht="44.25" customHeight="1" thickBot="1">
      <c r="A25" s="298"/>
      <c r="B25" s="244" t="s">
        <v>2544</v>
      </c>
      <c r="C25" s="256">
        <v>0</v>
      </c>
      <c r="D25" s="256">
        <v>0</v>
      </c>
      <c r="E25" s="256">
        <v>0</v>
      </c>
      <c r="F25" s="245" t="s">
        <v>2545</v>
      </c>
      <c r="G25" s="322"/>
      <c r="H25" s="322"/>
      <c r="I25" s="322"/>
      <c r="J25" s="269"/>
      <c r="K25" s="322"/>
      <c r="L25" s="322"/>
      <c r="M25" s="322"/>
      <c r="N25" s="322"/>
      <c r="O25" s="322"/>
      <c r="P25" s="322"/>
      <c r="Q25" s="322"/>
      <c r="R25" s="322"/>
      <c r="S25" s="322"/>
      <c r="T25" s="322"/>
      <c r="U25" s="322"/>
      <c r="V25" s="322"/>
      <c r="W25" s="322"/>
      <c r="X25" s="322"/>
      <c r="Y25" s="322"/>
      <c r="Z25" s="322"/>
      <c r="AA25" s="287" t="s">
        <v>2552</v>
      </c>
      <c r="AB25" s="287" t="s">
        <v>2553</v>
      </c>
      <c r="AC25" s="218">
        <f>IF($C$29&lt;&gt;"",$C$29,"")</f>
        <v>0</v>
      </c>
      <c r="AD25" s="287" t="s">
        <v>2496</v>
      </c>
      <c r="AE25" s="287" t="s">
        <v>2497</v>
      </c>
      <c r="AF25" s="287">
        <v>39</v>
      </c>
      <c r="AG25" s="287" t="s">
        <v>217</v>
      </c>
      <c r="AH25" s="287" t="s">
        <v>32</v>
      </c>
      <c r="AI25" s="287" t="s">
        <v>32</v>
      </c>
      <c r="AJ25" s="287" t="s">
        <v>32</v>
      </c>
      <c r="AK25" s="287" t="s">
        <v>32</v>
      </c>
      <c r="AL25" s="287" t="s">
        <v>588</v>
      </c>
    </row>
    <row r="26" spans="1:38" ht="44.25" customHeight="1" thickBot="1">
      <c r="A26" s="298"/>
      <c r="B26" s="244" t="s">
        <v>2547</v>
      </c>
      <c r="C26" s="256">
        <v>0</v>
      </c>
      <c r="D26" s="256">
        <v>0</v>
      </c>
      <c r="E26" s="256">
        <v>4.2501517911353967E-2</v>
      </c>
      <c r="F26" s="245">
        <v>30</v>
      </c>
      <c r="G26" s="322"/>
      <c r="H26" s="322"/>
      <c r="I26" s="322"/>
      <c r="J26" s="269"/>
      <c r="K26" s="322"/>
      <c r="L26" s="322"/>
      <c r="M26" s="322"/>
      <c r="N26" s="322"/>
      <c r="O26" s="322"/>
      <c r="P26" s="322"/>
      <c r="Q26" s="322"/>
      <c r="R26" s="322"/>
      <c r="S26" s="322"/>
      <c r="T26" s="322"/>
      <c r="U26" s="322"/>
      <c r="V26" s="322"/>
      <c r="W26" s="322"/>
      <c r="X26" s="322"/>
      <c r="Y26" s="322"/>
      <c r="Z26" s="322"/>
      <c r="AA26" s="287" t="s">
        <v>2554</v>
      </c>
      <c r="AB26" s="287" t="s">
        <v>2555</v>
      </c>
      <c r="AC26" s="218">
        <f>IF($C$30&lt;&gt;"",$C$30,"")</f>
        <v>0</v>
      </c>
      <c r="AD26" s="287" t="s">
        <v>2496</v>
      </c>
      <c r="AE26" s="287" t="s">
        <v>2497</v>
      </c>
      <c r="AF26" s="287">
        <v>40</v>
      </c>
      <c r="AG26" s="287" t="s">
        <v>217</v>
      </c>
      <c r="AH26" s="287" t="s">
        <v>32</v>
      </c>
      <c r="AI26" s="287" t="s">
        <v>32</v>
      </c>
      <c r="AJ26" s="287" t="s">
        <v>32</v>
      </c>
      <c r="AK26" s="287" t="s">
        <v>32</v>
      </c>
      <c r="AL26" s="287" t="s">
        <v>588</v>
      </c>
    </row>
    <row r="27" spans="1:38" ht="44.25" customHeight="1" thickBot="1">
      <c r="A27" s="298"/>
      <c r="B27" s="244" t="s">
        <v>2549</v>
      </c>
      <c r="C27" s="256">
        <v>0</v>
      </c>
      <c r="D27" s="256">
        <v>0</v>
      </c>
      <c r="E27" s="256">
        <v>6.6788099574984824E-3</v>
      </c>
      <c r="F27" s="245">
        <v>31</v>
      </c>
      <c r="G27" s="322"/>
      <c r="H27" s="322"/>
      <c r="I27" s="322"/>
      <c r="J27" s="269"/>
      <c r="K27" s="322"/>
      <c r="L27" s="322"/>
      <c r="M27" s="322"/>
      <c r="N27" s="322"/>
      <c r="O27" s="322"/>
      <c r="P27" s="322"/>
      <c r="Q27" s="322"/>
      <c r="R27" s="322"/>
      <c r="S27" s="322"/>
      <c r="T27" s="322"/>
      <c r="U27" s="322"/>
      <c r="V27" s="322"/>
      <c r="W27" s="322"/>
      <c r="X27" s="322"/>
      <c r="Y27" s="322"/>
      <c r="Z27" s="322"/>
      <c r="AA27" s="287" t="s">
        <v>2556</v>
      </c>
      <c r="AB27" s="287" t="s">
        <v>2557</v>
      </c>
      <c r="AC27" s="218">
        <f>IF($C$31&lt;&gt;"",$C$31,"")</f>
        <v>0</v>
      </c>
      <c r="AD27" s="287" t="s">
        <v>2496</v>
      </c>
      <c r="AE27" s="287" t="s">
        <v>2497</v>
      </c>
      <c r="AF27" s="287">
        <v>41</v>
      </c>
      <c r="AG27" s="287" t="s">
        <v>217</v>
      </c>
      <c r="AH27" s="287" t="s">
        <v>32</v>
      </c>
      <c r="AI27" s="287" t="s">
        <v>32</v>
      </c>
      <c r="AJ27" s="287" t="s">
        <v>32</v>
      </c>
      <c r="AK27" s="287" t="s">
        <v>32</v>
      </c>
      <c r="AL27" s="287" t="s">
        <v>588</v>
      </c>
    </row>
    <row r="28" spans="1:38" ht="44.25" customHeight="1" thickBot="1">
      <c r="A28" s="298"/>
      <c r="B28" s="244" t="s">
        <v>2551</v>
      </c>
      <c r="C28" s="256">
        <v>0</v>
      </c>
      <c r="D28" s="256">
        <v>0</v>
      </c>
      <c r="E28" s="256">
        <v>0</v>
      </c>
      <c r="F28" s="245">
        <v>38</v>
      </c>
      <c r="G28" s="322"/>
      <c r="H28" s="322"/>
      <c r="I28" s="322"/>
      <c r="J28" s="269"/>
      <c r="K28" s="322"/>
      <c r="L28" s="322"/>
      <c r="M28" s="322"/>
      <c r="N28" s="322"/>
      <c r="O28" s="322"/>
      <c r="P28" s="322"/>
      <c r="Q28" s="322"/>
      <c r="R28" s="322"/>
      <c r="S28" s="322"/>
      <c r="T28" s="322"/>
      <c r="U28" s="322"/>
      <c r="V28" s="322"/>
      <c r="W28" s="322"/>
      <c r="X28" s="322"/>
      <c r="Y28" s="322"/>
      <c r="Z28" s="322"/>
      <c r="AA28" s="287" t="s">
        <v>2558</v>
      </c>
      <c r="AB28" s="287" t="s">
        <v>2559</v>
      </c>
      <c r="AC28" s="218">
        <f>IF($C$32&lt;&gt;"",$C$32,"")</f>
        <v>4.2501517911353974E-3</v>
      </c>
      <c r="AD28" s="287" t="s">
        <v>2496</v>
      </c>
      <c r="AE28" s="287" t="s">
        <v>2497</v>
      </c>
      <c r="AF28" s="287">
        <v>42</v>
      </c>
      <c r="AG28" s="287" t="s">
        <v>217</v>
      </c>
      <c r="AH28" s="287" t="s">
        <v>32</v>
      </c>
      <c r="AI28" s="287" t="s">
        <v>32</v>
      </c>
      <c r="AJ28" s="287" t="s">
        <v>32</v>
      </c>
      <c r="AK28" s="287" t="s">
        <v>32</v>
      </c>
      <c r="AL28" s="287" t="s">
        <v>588</v>
      </c>
    </row>
    <row r="29" spans="1:38" ht="44.25" customHeight="1" thickBot="1">
      <c r="A29" s="298"/>
      <c r="B29" s="244" t="s">
        <v>2553</v>
      </c>
      <c r="C29" s="256">
        <v>0</v>
      </c>
      <c r="D29" s="256">
        <v>0</v>
      </c>
      <c r="E29" s="256">
        <v>0</v>
      </c>
      <c r="F29" s="245">
        <v>39</v>
      </c>
      <c r="G29" s="322"/>
      <c r="H29" s="322"/>
      <c r="I29" s="322"/>
      <c r="J29" s="269"/>
      <c r="K29" s="322"/>
      <c r="L29" s="322"/>
      <c r="M29" s="322"/>
      <c r="N29" s="322"/>
      <c r="O29" s="322"/>
      <c r="P29" s="322"/>
      <c r="Q29" s="322"/>
      <c r="R29" s="322"/>
      <c r="S29" s="322"/>
      <c r="T29" s="322"/>
      <c r="U29" s="322"/>
      <c r="V29" s="322"/>
      <c r="W29" s="322"/>
      <c r="X29" s="322"/>
      <c r="Y29" s="322"/>
      <c r="Z29" s="322"/>
      <c r="AA29" s="287" t="s">
        <v>2560</v>
      </c>
      <c r="AB29" s="287" t="s">
        <v>2561</v>
      </c>
      <c r="AC29" s="218">
        <f>IF($C$33&lt;&gt;"",$C$33,"")</f>
        <v>0</v>
      </c>
      <c r="AD29" s="287" t="s">
        <v>2496</v>
      </c>
      <c r="AE29" s="287" t="s">
        <v>2497</v>
      </c>
      <c r="AF29" s="287">
        <v>43</v>
      </c>
      <c r="AG29" s="287" t="s">
        <v>217</v>
      </c>
      <c r="AH29" s="287" t="s">
        <v>32</v>
      </c>
      <c r="AI29" s="287" t="s">
        <v>32</v>
      </c>
      <c r="AJ29" s="287" t="s">
        <v>32</v>
      </c>
      <c r="AK29" s="287" t="s">
        <v>32</v>
      </c>
      <c r="AL29" s="287" t="s">
        <v>588</v>
      </c>
    </row>
    <row r="30" spans="1:38" ht="44.25" customHeight="1" thickBot="1">
      <c r="A30" s="298"/>
      <c r="B30" s="244" t="s">
        <v>2555</v>
      </c>
      <c r="C30" s="256">
        <v>0</v>
      </c>
      <c r="D30" s="256">
        <v>0</v>
      </c>
      <c r="E30" s="256">
        <v>1.335761991499696E-2</v>
      </c>
      <c r="F30" s="245">
        <v>40</v>
      </c>
      <c r="G30" s="322"/>
      <c r="H30" s="322"/>
      <c r="I30" s="322"/>
      <c r="J30" s="269"/>
      <c r="K30" s="322"/>
      <c r="L30" s="322"/>
      <c r="M30" s="322"/>
      <c r="N30" s="322"/>
      <c r="O30" s="322"/>
      <c r="P30" s="322"/>
      <c r="Q30" s="322"/>
      <c r="R30" s="322"/>
      <c r="S30" s="322"/>
      <c r="T30" s="322"/>
      <c r="U30" s="322"/>
      <c r="V30" s="322"/>
      <c r="W30" s="322"/>
      <c r="X30" s="322"/>
      <c r="Y30" s="322"/>
      <c r="Z30" s="322"/>
      <c r="AA30" s="287" t="s">
        <v>2562</v>
      </c>
      <c r="AB30" s="287" t="s">
        <v>2563</v>
      </c>
      <c r="AC30" s="218">
        <f>IF($C$34&lt;&gt;"",$C$34,"")</f>
        <v>0</v>
      </c>
      <c r="AD30" s="287" t="s">
        <v>2496</v>
      </c>
      <c r="AE30" s="287" t="s">
        <v>2497</v>
      </c>
      <c r="AF30" s="287">
        <v>44</v>
      </c>
      <c r="AG30" s="287" t="s">
        <v>217</v>
      </c>
      <c r="AH30" s="287" t="s">
        <v>32</v>
      </c>
      <c r="AI30" s="287" t="s">
        <v>32</v>
      </c>
      <c r="AJ30" s="287" t="s">
        <v>32</v>
      </c>
      <c r="AK30" s="287" t="s">
        <v>32</v>
      </c>
      <c r="AL30" s="287" t="s">
        <v>588</v>
      </c>
    </row>
    <row r="31" spans="1:38" ht="44.25" customHeight="1" thickBot="1">
      <c r="A31" s="298"/>
      <c r="B31" s="244" t="s">
        <v>2557</v>
      </c>
      <c r="C31" s="256">
        <v>0</v>
      </c>
      <c r="D31" s="256">
        <v>0</v>
      </c>
      <c r="E31" s="256">
        <v>0</v>
      </c>
      <c r="F31" s="245">
        <v>41</v>
      </c>
      <c r="G31" s="322"/>
      <c r="H31" s="322"/>
      <c r="I31" s="322"/>
      <c r="J31" s="269"/>
      <c r="K31" s="322"/>
      <c r="L31" s="322"/>
      <c r="M31" s="322"/>
      <c r="N31" s="322"/>
      <c r="O31" s="322"/>
      <c r="P31" s="322"/>
      <c r="Q31" s="322"/>
      <c r="R31" s="322"/>
      <c r="S31" s="322"/>
      <c r="T31" s="322"/>
      <c r="U31" s="322"/>
      <c r="V31" s="322"/>
      <c r="W31" s="322"/>
      <c r="X31" s="322"/>
      <c r="Y31" s="322"/>
      <c r="Z31" s="322"/>
      <c r="AA31" s="287" t="s">
        <v>2564</v>
      </c>
      <c r="AB31" s="287" t="s">
        <v>2565</v>
      </c>
      <c r="AC31" s="218">
        <f>IF($C$35&lt;&gt;"",$C$35,"")</f>
        <v>2.428658166363085E-3</v>
      </c>
      <c r="AD31" s="287" t="s">
        <v>2496</v>
      </c>
      <c r="AE31" s="287" t="s">
        <v>2497</v>
      </c>
      <c r="AF31" s="287">
        <v>45</v>
      </c>
      <c r="AG31" s="287" t="s">
        <v>217</v>
      </c>
      <c r="AH31" s="287" t="s">
        <v>32</v>
      </c>
      <c r="AI31" s="287" t="s">
        <v>32</v>
      </c>
      <c r="AJ31" s="287" t="s">
        <v>32</v>
      </c>
      <c r="AK31" s="287" t="s">
        <v>32</v>
      </c>
      <c r="AL31" s="287" t="s">
        <v>588</v>
      </c>
    </row>
    <row r="32" spans="1:38" ht="44.25" customHeight="1" thickBot="1">
      <c r="A32" s="298"/>
      <c r="B32" s="244" t="s">
        <v>2559</v>
      </c>
      <c r="C32" s="256">
        <v>4.2501517911353974E-3</v>
      </c>
      <c r="D32" s="256">
        <v>0</v>
      </c>
      <c r="E32" s="256">
        <v>3.7037037037037028E-2</v>
      </c>
      <c r="F32" s="245">
        <v>42</v>
      </c>
      <c r="G32" s="322"/>
      <c r="H32" s="322"/>
      <c r="I32" s="322"/>
      <c r="J32" s="269"/>
      <c r="K32" s="322"/>
      <c r="L32" s="322"/>
      <c r="M32" s="322"/>
      <c r="N32" s="322"/>
      <c r="O32" s="322"/>
      <c r="P32" s="322"/>
      <c r="Q32" s="322"/>
      <c r="R32" s="322"/>
      <c r="S32" s="322"/>
      <c r="T32" s="322"/>
      <c r="U32" s="322"/>
      <c r="V32" s="322"/>
      <c r="W32" s="322"/>
      <c r="X32" s="322"/>
      <c r="Y32" s="322"/>
      <c r="Z32" s="322"/>
      <c r="AA32" s="287" t="s">
        <v>2566</v>
      </c>
      <c r="AB32" s="287" t="s">
        <v>2567</v>
      </c>
      <c r="AC32" s="218">
        <f>IF($C$36&lt;&gt;"",$C$36,"")</f>
        <v>0</v>
      </c>
      <c r="AD32" s="287" t="s">
        <v>2496</v>
      </c>
      <c r="AE32" s="287" t="s">
        <v>2497</v>
      </c>
      <c r="AF32" s="287">
        <v>46</v>
      </c>
      <c r="AG32" s="287" t="s">
        <v>217</v>
      </c>
      <c r="AH32" s="287" t="s">
        <v>32</v>
      </c>
      <c r="AI32" s="287" t="s">
        <v>32</v>
      </c>
      <c r="AJ32" s="287" t="s">
        <v>32</v>
      </c>
      <c r="AK32" s="287" t="s">
        <v>32</v>
      </c>
      <c r="AL32" s="287" t="s">
        <v>588</v>
      </c>
    </row>
    <row r="33" spans="1:38" ht="44.25" customHeight="1" thickBot="1">
      <c r="A33" s="298"/>
      <c r="B33" s="246" t="s">
        <v>2561</v>
      </c>
      <c r="C33" s="256">
        <v>0</v>
      </c>
      <c r="D33" s="256">
        <v>0</v>
      </c>
      <c r="E33" s="256">
        <v>0</v>
      </c>
      <c r="F33" s="245">
        <v>43</v>
      </c>
      <c r="G33" s="322"/>
      <c r="H33" s="322"/>
      <c r="I33" s="322"/>
      <c r="J33" s="269"/>
      <c r="K33" s="322"/>
      <c r="L33" s="322"/>
      <c r="M33" s="322"/>
      <c r="N33" s="322"/>
      <c r="O33" s="322"/>
      <c r="P33" s="322"/>
      <c r="Q33" s="322"/>
      <c r="R33" s="322"/>
      <c r="S33" s="322"/>
      <c r="T33" s="322"/>
      <c r="U33" s="322"/>
      <c r="V33" s="322"/>
      <c r="W33" s="322"/>
      <c r="X33" s="322"/>
      <c r="Y33" s="322"/>
      <c r="Z33" s="322"/>
      <c r="AA33" s="287" t="s">
        <v>2568</v>
      </c>
      <c r="AB33" s="287" t="s">
        <v>2569</v>
      </c>
      <c r="AC33" s="218">
        <f>IF($C$37&lt;&gt;"",$C$37,"")</f>
        <v>0</v>
      </c>
      <c r="AD33" s="287" t="s">
        <v>2496</v>
      </c>
      <c r="AE33" s="287" t="s">
        <v>2497</v>
      </c>
      <c r="AF33" s="287">
        <v>47</v>
      </c>
      <c r="AG33" s="287" t="s">
        <v>217</v>
      </c>
      <c r="AH33" s="287" t="s">
        <v>32</v>
      </c>
      <c r="AI33" s="287" t="s">
        <v>32</v>
      </c>
      <c r="AJ33" s="287" t="s">
        <v>32</v>
      </c>
      <c r="AK33" s="287" t="s">
        <v>32</v>
      </c>
      <c r="AL33" s="287" t="s">
        <v>588</v>
      </c>
    </row>
    <row r="34" spans="1:38" ht="44.25" customHeight="1" thickBot="1">
      <c r="A34" s="298"/>
      <c r="B34" s="244" t="s">
        <v>2563</v>
      </c>
      <c r="C34" s="256">
        <v>0</v>
      </c>
      <c r="D34" s="256">
        <v>0</v>
      </c>
      <c r="E34" s="256">
        <v>0</v>
      </c>
      <c r="F34" s="245">
        <v>44</v>
      </c>
      <c r="G34" s="322"/>
      <c r="H34" s="322"/>
      <c r="I34" s="322"/>
      <c r="J34" s="269"/>
      <c r="K34" s="322"/>
      <c r="L34" s="322"/>
      <c r="M34" s="322"/>
      <c r="N34" s="322"/>
      <c r="O34" s="322"/>
      <c r="P34" s="322"/>
      <c r="Q34" s="322"/>
      <c r="R34" s="322"/>
      <c r="S34" s="322"/>
      <c r="T34" s="322"/>
      <c r="U34" s="322"/>
      <c r="V34" s="322"/>
      <c r="W34" s="322"/>
      <c r="X34" s="322"/>
      <c r="Y34" s="322"/>
      <c r="Z34" s="322"/>
      <c r="AA34" s="287" t="s">
        <v>2570</v>
      </c>
      <c r="AB34" s="287" t="s">
        <v>2571</v>
      </c>
      <c r="AC34" s="218">
        <f>IF($C$38&lt;&gt;"",$C$38,"")</f>
        <v>0</v>
      </c>
      <c r="AD34" s="287" t="s">
        <v>2496</v>
      </c>
      <c r="AE34" s="287" t="s">
        <v>2497</v>
      </c>
      <c r="AF34" s="287">
        <v>48</v>
      </c>
      <c r="AG34" s="287" t="s">
        <v>217</v>
      </c>
      <c r="AH34" s="287" t="s">
        <v>32</v>
      </c>
      <c r="AI34" s="287" t="s">
        <v>32</v>
      </c>
      <c r="AJ34" s="287" t="s">
        <v>32</v>
      </c>
      <c r="AK34" s="287" t="s">
        <v>32</v>
      </c>
      <c r="AL34" s="287" t="s">
        <v>588</v>
      </c>
    </row>
    <row r="35" spans="1:38" ht="44.25" customHeight="1" thickBot="1">
      <c r="A35" s="298"/>
      <c r="B35" s="244" t="s">
        <v>2565</v>
      </c>
      <c r="C35" s="256">
        <v>2.428658166363085E-3</v>
      </c>
      <c r="D35" s="256">
        <v>0</v>
      </c>
      <c r="E35" s="256">
        <v>2.125075895567699E-2</v>
      </c>
      <c r="F35" s="245">
        <v>45</v>
      </c>
      <c r="G35" s="322"/>
      <c r="H35" s="322"/>
      <c r="I35" s="322"/>
      <c r="J35" s="269"/>
      <c r="K35" s="322"/>
      <c r="L35" s="322"/>
      <c r="M35" s="322"/>
      <c r="N35" s="322"/>
      <c r="O35" s="322"/>
      <c r="P35" s="322"/>
      <c r="Q35" s="322"/>
      <c r="R35" s="322"/>
      <c r="S35" s="322"/>
      <c r="T35" s="322"/>
      <c r="U35" s="322"/>
      <c r="V35" s="322"/>
      <c r="W35" s="322"/>
      <c r="X35" s="322"/>
      <c r="Y35" s="322"/>
      <c r="Z35" s="322"/>
      <c r="AA35" s="287" t="s">
        <v>2572</v>
      </c>
      <c r="AB35" s="287" t="s">
        <v>2573</v>
      </c>
      <c r="AC35" s="218">
        <f>IF($C$39&lt;&gt;"",$C$39,"")</f>
        <v>0</v>
      </c>
      <c r="AD35" s="287" t="s">
        <v>2496</v>
      </c>
      <c r="AE35" s="287" t="s">
        <v>2497</v>
      </c>
      <c r="AF35" s="287">
        <v>49</v>
      </c>
      <c r="AG35" s="287" t="s">
        <v>217</v>
      </c>
      <c r="AH35" s="287" t="s">
        <v>32</v>
      </c>
      <c r="AI35" s="287" t="s">
        <v>32</v>
      </c>
      <c r="AJ35" s="287" t="s">
        <v>32</v>
      </c>
      <c r="AK35" s="287" t="s">
        <v>32</v>
      </c>
      <c r="AL35" s="287" t="s">
        <v>588</v>
      </c>
    </row>
    <row r="36" spans="1:38" ht="44.25" customHeight="1" thickBot="1">
      <c r="A36" s="298"/>
      <c r="B36" s="244" t="s">
        <v>2567</v>
      </c>
      <c r="C36" s="256">
        <v>0</v>
      </c>
      <c r="D36" s="256">
        <v>0</v>
      </c>
      <c r="E36" s="256">
        <v>0</v>
      </c>
      <c r="F36" s="245">
        <v>46</v>
      </c>
      <c r="G36" s="322"/>
      <c r="H36" s="322"/>
      <c r="I36" s="322"/>
      <c r="J36" s="269"/>
      <c r="K36" s="322"/>
      <c r="L36" s="322"/>
      <c r="M36" s="322"/>
      <c r="N36" s="322"/>
      <c r="O36" s="322"/>
      <c r="P36" s="322"/>
      <c r="Q36" s="322"/>
      <c r="R36" s="322"/>
      <c r="S36" s="322"/>
      <c r="T36" s="322"/>
      <c r="U36" s="322"/>
      <c r="V36" s="322"/>
      <c r="W36" s="322"/>
      <c r="X36" s="322"/>
      <c r="Y36" s="322"/>
      <c r="Z36" s="322"/>
      <c r="AA36" s="287" t="s">
        <v>2574</v>
      </c>
      <c r="AB36" s="287" t="s">
        <v>2575</v>
      </c>
      <c r="AC36" s="218">
        <f>IF($C$40&lt;&gt;"",$C$40,"")</f>
        <v>3.642987249544627E-3</v>
      </c>
      <c r="AD36" s="287" t="s">
        <v>2496</v>
      </c>
      <c r="AE36" s="287" t="s">
        <v>2497</v>
      </c>
      <c r="AF36" s="287">
        <v>50</v>
      </c>
      <c r="AG36" s="287" t="s">
        <v>217</v>
      </c>
      <c r="AH36" s="287" t="s">
        <v>32</v>
      </c>
      <c r="AI36" s="287" t="s">
        <v>32</v>
      </c>
      <c r="AJ36" s="287" t="s">
        <v>32</v>
      </c>
      <c r="AK36" s="287" t="s">
        <v>32</v>
      </c>
      <c r="AL36" s="287" t="s">
        <v>588</v>
      </c>
    </row>
    <row r="37" spans="1:38" ht="44.25" customHeight="1" thickBot="1">
      <c r="A37" s="298"/>
      <c r="B37" s="244" t="s">
        <v>2569</v>
      </c>
      <c r="C37" s="256">
        <v>0</v>
      </c>
      <c r="D37" s="256">
        <v>0</v>
      </c>
      <c r="E37" s="256">
        <v>0</v>
      </c>
      <c r="F37" s="245">
        <v>47</v>
      </c>
      <c r="G37" s="322"/>
      <c r="H37" s="322"/>
      <c r="I37" s="322"/>
      <c r="J37" s="269"/>
      <c r="K37" s="322"/>
      <c r="L37" s="322"/>
      <c r="M37" s="322"/>
      <c r="N37" s="322"/>
      <c r="O37" s="322"/>
      <c r="P37" s="322"/>
      <c r="Q37" s="322"/>
      <c r="R37" s="322"/>
      <c r="S37" s="322"/>
      <c r="T37" s="322"/>
      <c r="U37" s="322"/>
      <c r="V37" s="322"/>
      <c r="W37" s="322"/>
      <c r="X37" s="322"/>
      <c r="Y37" s="322"/>
      <c r="Z37" s="322"/>
      <c r="AA37" s="287" t="s">
        <v>2576</v>
      </c>
      <c r="AB37" s="287" t="s">
        <v>2577</v>
      </c>
      <c r="AC37" s="218">
        <f>IF($C$41&lt;&gt;"",$C$41,"")</f>
        <v>1.5786278081360051E-2</v>
      </c>
      <c r="AD37" s="287" t="s">
        <v>2496</v>
      </c>
      <c r="AE37" s="287" t="s">
        <v>2497</v>
      </c>
      <c r="AF37" s="287">
        <v>51</v>
      </c>
      <c r="AG37" s="287" t="s">
        <v>217</v>
      </c>
      <c r="AH37" s="287" t="s">
        <v>32</v>
      </c>
      <c r="AI37" s="287" t="s">
        <v>32</v>
      </c>
      <c r="AJ37" s="287" t="s">
        <v>32</v>
      </c>
      <c r="AK37" s="287" t="s">
        <v>32</v>
      </c>
      <c r="AL37" s="287" t="s">
        <v>588</v>
      </c>
    </row>
    <row r="38" spans="1:38" ht="44.25" customHeight="1" thickBot="1">
      <c r="A38" s="298"/>
      <c r="B38" s="244" t="s">
        <v>2571</v>
      </c>
      <c r="C38" s="256">
        <v>0</v>
      </c>
      <c r="D38" s="256">
        <v>0</v>
      </c>
      <c r="E38" s="256">
        <v>0</v>
      </c>
      <c r="F38" s="245">
        <v>48</v>
      </c>
      <c r="G38" s="322"/>
      <c r="H38" s="322"/>
      <c r="I38" s="322"/>
      <c r="J38" s="269"/>
      <c r="K38" s="322"/>
      <c r="L38" s="322"/>
      <c r="M38" s="322"/>
      <c r="N38" s="322"/>
      <c r="O38" s="322"/>
      <c r="P38" s="322"/>
      <c r="Q38" s="322"/>
      <c r="R38" s="322"/>
      <c r="S38" s="322"/>
      <c r="T38" s="322"/>
      <c r="U38" s="322"/>
      <c r="V38" s="322"/>
      <c r="W38" s="322"/>
      <c r="X38" s="322"/>
      <c r="Y38" s="322"/>
      <c r="Z38" s="322"/>
      <c r="AA38" s="287" t="s">
        <v>2578</v>
      </c>
      <c r="AB38" s="287" t="s">
        <v>2579</v>
      </c>
      <c r="AC38" s="218">
        <f>IF($C$42&lt;&gt;"",$C$42,"")</f>
        <v>0</v>
      </c>
      <c r="AD38" s="287" t="s">
        <v>2496</v>
      </c>
      <c r="AE38" s="287" t="s">
        <v>2497</v>
      </c>
      <c r="AF38" s="287">
        <v>52</v>
      </c>
      <c r="AG38" s="287" t="s">
        <v>217</v>
      </c>
      <c r="AH38" s="287" t="s">
        <v>32</v>
      </c>
      <c r="AI38" s="287" t="s">
        <v>32</v>
      </c>
      <c r="AJ38" s="287" t="s">
        <v>32</v>
      </c>
      <c r="AK38" s="287" t="s">
        <v>32</v>
      </c>
      <c r="AL38" s="287" t="s">
        <v>588</v>
      </c>
    </row>
    <row r="39" spans="1:38" ht="44.25" customHeight="1" thickBot="1">
      <c r="A39" s="298"/>
      <c r="B39" s="244" t="s">
        <v>2573</v>
      </c>
      <c r="C39" s="256">
        <v>0</v>
      </c>
      <c r="D39" s="256">
        <v>0</v>
      </c>
      <c r="E39" s="256">
        <v>2.4286581663630839E-2</v>
      </c>
      <c r="F39" s="245">
        <v>49</v>
      </c>
      <c r="G39" s="322"/>
      <c r="H39" s="322"/>
      <c r="I39" s="322"/>
      <c r="J39" s="269"/>
      <c r="K39" s="322"/>
      <c r="L39" s="322"/>
      <c r="M39" s="322"/>
      <c r="N39" s="322"/>
      <c r="O39" s="322"/>
      <c r="P39" s="322"/>
      <c r="Q39" s="322"/>
      <c r="R39" s="322"/>
      <c r="S39" s="322"/>
      <c r="T39" s="322"/>
      <c r="U39" s="322"/>
      <c r="V39" s="322"/>
      <c r="W39" s="322"/>
      <c r="X39" s="322"/>
      <c r="Y39" s="322"/>
      <c r="Z39" s="322"/>
      <c r="AA39" s="287" t="s">
        <v>2580</v>
      </c>
      <c r="AB39" s="287" t="s">
        <v>781</v>
      </c>
      <c r="AC39" s="218">
        <f>IF($C$43&lt;&gt;"",$C$43,"")</f>
        <v>0</v>
      </c>
      <c r="AD39" s="287" t="s">
        <v>2496</v>
      </c>
      <c r="AE39" s="287" t="s">
        <v>2497</v>
      </c>
      <c r="AF39" s="287">
        <v>54</v>
      </c>
      <c r="AG39" s="287" t="s">
        <v>217</v>
      </c>
      <c r="AH39" s="287" t="s">
        <v>32</v>
      </c>
      <c r="AI39" s="287" t="s">
        <v>32</v>
      </c>
      <c r="AJ39" s="287" t="s">
        <v>32</v>
      </c>
      <c r="AK39" s="287" t="s">
        <v>32</v>
      </c>
      <c r="AL39" s="287" t="s">
        <v>588</v>
      </c>
    </row>
    <row r="40" spans="1:38" ht="44.25" customHeight="1" thickBot="1">
      <c r="A40" s="298"/>
      <c r="B40" s="244" t="s">
        <v>2575</v>
      </c>
      <c r="C40" s="256">
        <v>3.642987249544627E-3</v>
      </c>
      <c r="D40" s="256">
        <v>0</v>
      </c>
      <c r="E40" s="256">
        <v>2.853673345476624E-2</v>
      </c>
      <c r="F40" s="245">
        <v>50</v>
      </c>
      <c r="G40" s="322"/>
      <c r="H40" s="322"/>
      <c r="I40" s="322"/>
      <c r="J40" s="269"/>
      <c r="K40" s="322"/>
      <c r="L40" s="322"/>
      <c r="M40" s="322"/>
      <c r="N40" s="322"/>
      <c r="O40" s="322"/>
      <c r="P40" s="322"/>
      <c r="Q40" s="322"/>
      <c r="R40" s="322"/>
      <c r="S40" s="322"/>
      <c r="T40" s="322"/>
      <c r="U40" s="322"/>
      <c r="V40" s="322"/>
      <c r="W40" s="322"/>
      <c r="X40" s="322"/>
      <c r="Y40" s="322"/>
      <c r="Z40" s="322"/>
      <c r="AA40" s="287" t="s">
        <v>2581</v>
      </c>
      <c r="AB40" s="287" t="s">
        <v>1289</v>
      </c>
      <c r="AC40" s="218">
        <f>IF($C$44&lt;&gt;"",$C$44,"")</f>
        <v>0</v>
      </c>
      <c r="AD40" s="287" t="s">
        <v>2496</v>
      </c>
      <c r="AE40" s="287" t="s">
        <v>2497</v>
      </c>
      <c r="AF40" s="287" t="s">
        <v>1289</v>
      </c>
      <c r="AG40" s="287" t="s">
        <v>217</v>
      </c>
      <c r="AH40" s="287" t="s">
        <v>32</v>
      </c>
      <c r="AI40" s="287" t="s">
        <v>32</v>
      </c>
      <c r="AJ40" s="287" t="s">
        <v>32</v>
      </c>
      <c r="AK40" s="287" t="s">
        <v>32</v>
      </c>
      <c r="AL40" s="287" t="s">
        <v>588</v>
      </c>
    </row>
    <row r="41" spans="1:38" ht="44.25" customHeight="1" thickBot="1">
      <c r="A41" s="298"/>
      <c r="B41" s="244" t="s">
        <v>2577</v>
      </c>
      <c r="C41" s="256">
        <v>1.5786278081360051E-2</v>
      </c>
      <c r="D41" s="256">
        <v>4.6751669702489368E-2</v>
      </c>
      <c r="E41" s="256">
        <v>0.1147540983606557</v>
      </c>
      <c r="F41" s="245">
        <v>51</v>
      </c>
      <c r="G41" s="322"/>
      <c r="H41" s="322"/>
      <c r="I41" s="322"/>
      <c r="J41" s="269"/>
      <c r="K41" s="322"/>
      <c r="L41" s="322"/>
      <c r="M41" s="322"/>
      <c r="N41" s="322"/>
      <c r="O41" s="322"/>
      <c r="P41" s="322"/>
      <c r="Q41" s="322"/>
      <c r="R41" s="322"/>
      <c r="S41" s="322"/>
      <c r="T41" s="322"/>
      <c r="U41" s="322"/>
      <c r="V41" s="322"/>
      <c r="W41" s="322"/>
      <c r="X41" s="322"/>
      <c r="Y41" s="322"/>
      <c r="Z41" s="322"/>
      <c r="AA41" s="287" t="s">
        <v>2582</v>
      </c>
      <c r="AB41" s="287" t="s">
        <v>2583</v>
      </c>
      <c r="AC41" s="218">
        <f>IF($C$45&lt;&gt;"",$C$45,"")</f>
        <v>4.5537340619307837E-2</v>
      </c>
      <c r="AD41" s="287" t="s">
        <v>2496</v>
      </c>
      <c r="AE41" s="287" t="s">
        <v>2497</v>
      </c>
      <c r="AF41" s="287" t="s">
        <v>234</v>
      </c>
      <c r="AG41" s="287" t="s">
        <v>217</v>
      </c>
      <c r="AH41" s="287" t="s">
        <v>32</v>
      </c>
      <c r="AI41" s="287" t="s">
        <v>32</v>
      </c>
      <c r="AJ41" s="287" t="s">
        <v>32</v>
      </c>
      <c r="AK41" s="287" t="s">
        <v>32</v>
      </c>
      <c r="AL41" s="287" t="s">
        <v>588</v>
      </c>
    </row>
    <row r="42" spans="1:38" ht="44.25" customHeight="1" thickBot="1">
      <c r="A42" s="298"/>
      <c r="B42" s="244" t="s">
        <v>2579</v>
      </c>
      <c r="C42" s="256">
        <v>0</v>
      </c>
      <c r="D42" s="256">
        <v>0</v>
      </c>
      <c r="E42" s="256">
        <v>0.18275652701882211</v>
      </c>
      <c r="F42" s="245">
        <v>52</v>
      </c>
      <c r="G42" s="322"/>
      <c r="H42" s="322"/>
      <c r="I42" s="322"/>
      <c r="J42" s="269"/>
      <c r="K42" s="322"/>
      <c r="L42" s="322"/>
      <c r="M42" s="322"/>
      <c r="N42" s="322"/>
      <c r="O42" s="322"/>
      <c r="P42" s="322"/>
      <c r="Q42" s="322"/>
      <c r="R42" s="322"/>
      <c r="S42" s="322"/>
      <c r="T42" s="322"/>
      <c r="U42" s="322"/>
      <c r="V42" s="322"/>
      <c r="W42" s="322"/>
      <c r="X42" s="322"/>
      <c r="Y42" s="322"/>
      <c r="Z42" s="322"/>
      <c r="AA42" s="287" t="s">
        <v>2584</v>
      </c>
      <c r="AB42" s="287" t="s">
        <v>2495</v>
      </c>
      <c r="AC42" s="218">
        <f>IF($D$6&lt;&gt;"",$D$6,"")</f>
        <v>0</v>
      </c>
      <c r="AD42" s="287" t="s">
        <v>2496</v>
      </c>
      <c r="AE42" s="287" t="s">
        <v>166</v>
      </c>
      <c r="AF42" s="287" t="s">
        <v>2498</v>
      </c>
      <c r="AG42" s="287" t="s">
        <v>217</v>
      </c>
      <c r="AH42" s="287" t="s">
        <v>32</v>
      </c>
      <c r="AI42" s="287" t="s">
        <v>32</v>
      </c>
      <c r="AJ42" s="287" t="s">
        <v>32</v>
      </c>
      <c r="AK42" s="287" t="s">
        <v>32</v>
      </c>
      <c r="AL42" s="287" t="s">
        <v>588</v>
      </c>
    </row>
    <row r="43" spans="1:38" ht="44.25" customHeight="1" thickBot="1">
      <c r="A43" s="298"/>
      <c r="B43" s="244" t="s">
        <v>781</v>
      </c>
      <c r="C43" s="256">
        <v>0</v>
      </c>
      <c r="D43" s="256">
        <v>0</v>
      </c>
      <c r="E43" s="256">
        <v>4.8573163327261691E-3</v>
      </c>
      <c r="F43" s="245">
        <v>54</v>
      </c>
      <c r="G43" s="322"/>
      <c r="H43" s="322"/>
      <c r="I43" s="322"/>
      <c r="J43" s="269"/>
      <c r="K43" s="322"/>
      <c r="L43" s="322"/>
      <c r="M43" s="322"/>
      <c r="N43" s="322"/>
      <c r="O43" s="322"/>
      <c r="P43" s="322"/>
      <c r="Q43" s="322"/>
      <c r="R43" s="322"/>
      <c r="S43" s="322"/>
      <c r="T43" s="322"/>
      <c r="U43" s="322"/>
      <c r="V43" s="322"/>
      <c r="W43" s="322"/>
      <c r="X43" s="322"/>
      <c r="Y43" s="322"/>
      <c r="Z43" s="322"/>
      <c r="AA43" s="287" t="s">
        <v>2585</v>
      </c>
      <c r="AB43" s="287" t="s">
        <v>2502</v>
      </c>
      <c r="AC43" s="218">
        <f>IF($D$7&lt;&gt;"",$D$7,"")</f>
        <v>0</v>
      </c>
      <c r="AD43" s="287" t="s">
        <v>2496</v>
      </c>
      <c r="AE43" s="287" t="s">
        <v>166</v>
      </c>
      <c r="AF43" s="287" t="s">
        <v>2503</v>
      </c>
      <c r="AG43" s="287" t="s">
        <v>217</v>
      </c>
      <c r="AH43" s="287" t="s">
        <v>32</v>
      </c>
      <c r="AI43" s="287" t="s">
        <v>32</v>
      </c>
      <c r="AJ43" s="287" t="s">
        <v>32</v>
      </c>
      <c r="AK43" s="287" t="s">
        <v>32</v>
      </c>
      <c r="AL43" s="287" t="s">
        <v>588</v>
      </c>
    </row>
    <row r="44" spans="1:38" ht="44.25" customHeight="1">
      <c r="A44" s="298"/>
      <c r="B44" s="78" t="s">
        <v>1289</v>
      </c>
      <c r="C44" s="257">
        <v>0</v>
      </c>
      <c r="D44" s="257">
        <v>0</v>
      </c>
      <c r="E44" s="257">
        <v>0</v>
      </c>
      <c r="F44" s="119"/>
      <c r="G44" s="322"/>
      <c r="H44" s="322"/>
      <c r="I44" s="322"/>
      <c r="J44" s="269"/>
      <c r="K44" s="322"/>
      <c r="L44" s="322"/>
      <c r="M44" s="322"/>
      <c r="N44" s="322"/>
      <c r="O44" s="322"/>
      <c r="P44" s="322"/>
      <c r="Q44" s="322"/>
      <c r="R44" s="322"/>
      <c r="S44" s="322"/>
      <c r="T44" s="322"/>
      <c r="U44" s="322"/>
      <c r="V44" s="322"/>
      <c r="W44" s="322"/>
      <c r="X44" s="322"/>
      <c r="Y44" s="322"/>
      <c r="Z44" s="322"/>
      <c r="AA44" s="287" t="s">
        <v>2586</v>
      </c>
      <c r="AB44" s="287" t="s">
        <v>2506</v>
      </c>
      <c r="AC44" s="218">
        <f>IF($D$8&lt;&gt;"",$D$8,"")</f>
        <v>0</v>
      </c>
      <c r="AD44" s="287" t="s">
        <v>2496</v>
      </c>
      <c r="AE44" s="287" t="s">
        <v>166</v>
      </c>
      <c r="AF44" s="287" t="s">
        <v>2507</v>
      </c>
      <c r="AG44" s="287" t="s">
        <v>217</v>
      </c>
      <c r="AH44" s="287" t="s">
        <v>32</v>
      </c>
      <c r="AI44" s="287" t="s">
        <v>32</v>
      </c>
      <c r="AJ44" s="287" t="s">
        <v>32</v>
      </c>
      <c r="AK44" s="287" t="s">
        <v>32</v>
      </c>
      <c r="AL44" s="287" t="s">
        <v>588</v>
      </c>
    </row>
    <row r="45" spans="1:38" ht="44.25" customHeight="1">
      <c r="A45" s="298"/>
      <c r="B45" s="78" t="s">
        <v>2583</v>
      </c>
      <c r="C45" s="258">
        <f>SUM($C$6:$C$44)</f>
        <v>4.5537340619307837E-2</v>
      </c>
      <c r="D45" s="258">
        <f>SUM($D$6:$D$44)</f>
        <v>5.2216150576806307E-2</v>
      </c>
      <c r="E45" s="258">
        <f>SUM($E$6:$E$44)</f>
        <v>0.90224650880388579</v>
      </c>
      <c r="F45" s="270">
        <f>C45+D45+E45</f>
        <v>1</v>
      </c>
      <c r="G45" s="322"/>
      <c r="H45" s="322"/>
      <c r="I45" s="322"/>
      <c r="J45" s="322"/>
      <c r="K45" s="322"/>
      <c r="L45" s="322"/>
      <c r="M45" s="322"/>
      <c r="N45" s="322"/>
      <c r="O45" s="322"/>
      <c r="P45" s="322"/>
      <c r="Q45" s="322"/>
      <c r="R45" s="322"/>
      <c r="S45" s="322"/>
      <c r="T45" s="322"/>
      <c r="U45" s="322"/>
      <c r="V45" s="322"/>
      <c r="W45" s="322"/>
      <c r="X45" s="322"/>
      <c r="Y45" s="322"/>
      <c r="Z45" s="322"/>
      <c r="AA45" s="287" t="s">
        <v>2587</v>
      </c>
      <c r="AB45" s="287" t="s">
        <v>2511</v>
      </c>
      <c r="AC45" s="218">
        <f>IF($D$9&lt;&gt;"",$D$9,"")</f>
        <v>0</v>
      </c>
      <c r="AD45" s="287" t="s">
        <v>2496</v>
      </c>
      <c r="AE45" s="287" t="s">
        <v>166</v>
      </c>
      <c r="AF45" s="287" t="s">
        <v>2512</v>
      </c>
      <c r="AG45" s="287" t="s">
        <v>217</v>
      </c>
      <c r="AH45" s="287" t="s">
        <v>32</v>
      </c>
      <c r="AI45" s="287" t="s">
        <v>32</v>
      </c>
      <c r="AJ45" s="287" t="s">
        <v>32</v>
      </c>
      <c r="AK45" s="287" t="s">
        <v>32</v>
      </c>
      <c r="AL45" s="287" t="s">
        <v>588</v>
      </c>
    </row>
    <row r="46" spans="1:38" ht="44.25" customHeight="1">
      <c r="A46" s="300"/>
      <c r="B46" s="322"/>
      <c r="C46" s="322"/>
      <c r="D46" s="322"/>
      <c r="E46" s="322"/>
      <c r="F46" s="322"/>
      <c r="G46" s="322"/>
      <c r="H46" s="322"/>
      <c r="I46" s="322"/>
      <c r="J46" s="322"/>
      <c r="K46" s="322"/>
      <c r="L46" s="322"/>
      <c r="M46" s="322"/>
      <c r="N46" s="322"/>
      <c r="O46" s="322"/>
      <c r="P46" s="322"/>
      <c r="Q46" s="322"/>
      <c r="R46" s="322"/>
      <c r="S46" s="322"/>
      <c r="T46" s="322"/>
      <c r="U46" s="322"/>
      <c r="V46" s="322"/>
      <c r="W46" s="322"/>
      <c r="X46" s="322"/>
      <c r="Y46" s="322"/>
      <c r="Z46" s="322"/>
      <c r="AA46" s="287" t="s">
        <v>2588</v>
      </c>
      <c r="AB46" s="287" t="s">
        <v>2514</v>
      </c>
      <c r="AC46" s="218">
        <f>IF($D$10&lt;&gt;"",$D$10,"")</f>
        <v>0</v>
      </c>
      <c r="AD46" s="287" t="s">
        <v>2496</v>
      </c>
      <c r="AE46" s="287" t="s">
        <v>166</v>
      </c>
      <c r="AF46" s="287" t="s">
        <v>2515</v>
      </c>
      <c r="AG46" s="287" t="s">
        <v>217</v>
      </c>
      <c r="AH46" s="287" t="s">
        <v>32</v>
      </c>
      <c r="AI46" s="287" t="s">
        <v>32</v>
      </c>
      <c r="AJ46" s="287" t="s">
        <v>32</v>
      </c>
      <c r="AK46" s="287" t="s">
        <v>32</v>
      </c>
      <c r="AL46" s="287" t="s">
        <v>588</v>
      </c>
    </row>
    <row r="47" spans="1:38" ht="44.25" customHeight="1">
      <c r="A47" s="300"/>
      <c r="B47" s="322"/>
      <c r="C47" s="322"/>
      <c r="D47" s="322"/>
      <c r="E47" s="322"/>
      <c r="F47" s="322"/>
      <c r="G47" s="322"/>
      <c r="H47" s="322"/>
      <c r="I47" s="322"/>
      <c r="J47" s="322"/>
      <c r="K47" s="322"/>
      <c r="L47" s="322"/>
      <c r="M47" s="322"/>
      <c r="N47" s="322"/>
      <c r="O47" s="322"/>
      <c r="P47" s="322"/>
      <c r="Q47" s="322"/>
      <c r="R47" s="322"/>
      <c r="S47" s="322"/>
      <c r="T47" s="322"/>
      <c r="U47" s="322"/>
      <c r="V47" s="322"/>
      <c r="W47" s="322"/>
      <c r="X47" s="322"/>
      <c r="Y47" s="322"/>
      <c r="Z47" s="322"/>
      <c r="AA47" s="287" t="s">
        <v>2589</v>
      </c>
      <c r="AB47" s="287" t="s">
        <v>2517</v>
      </c>
      <c r="AC47" s="218">
        <f>IF($D$11&lt;&gt;"",$D$11,"")</f>
        <v>0</v>
      </c>
      <c r="AD47" s="287" t="s">
        <v>2496</v>
      </c>
      <c r="AE47" s="287" t="s">
        <v>166</v>
      </c>
      <c r="AF47" s="287">
        <v>10</v>
      </c>
      <c r="AG47" s="287" t="s">
        <v>217</v>
      </c>
      <c r="AH47" s="287" t="s">
        <v>32</v>
      </c>
      <c r="AI47" s="287" t="s">
        <v>32</v>
      </c>
      <c r="AJ47" s="287" t="s">
        <v>32</v>
      </c>
      <c r="AK47" s="287" t="s">
        <v>32</v>
      </c>
      <c r="AL47" s="287" t="s">
        <v>588</v>
      </c>
    </row>
    <row r="48" spans="1:38" ht="44.25" customHeight="1">
      <c r="A48" s="300"/>
      <c r="B48" s="322"/>
      <c r="C48" s="322"/>
      <c r="D48" s="322"/>
      <c r="E48" s="322"/>
      <c r="F48" s="322"/>
      <c r="G48" s="322"/>
      <c r="H48" s="322"/>
      <c r="I48" s="322"/>
      <c r="J48" s="322"/>
      <c r="K48" s="322"/>
      <c r="L48" s="322"/>
      <c r="M48" s="322"/>
      <c r="N48" s="322"/>
      <c r="O48" s="322"/>
      <c r="P48" s="322"/>
      <c r="Q48" s="322"/>
      <c r="R48" s="322"/>
      <c r="S48" s="322"/>
      <c r="T48" s="322"/>
      <c r="U48" s="322"/>
      <c r="V48" s="322"/>
      <c r="W48" s="322"/>
      <c r="X48" s="322"/>
      <c r="Y48" s="322"/>
      <c r="Z48" s="322"/>
      <c r="AA48" s="287" t="s">
        <v>2590</v>
      </c>
      <c r="AB48" s="287" t="s">
        <v>2519</v>
      </c>
      <c r="AC48" s="218">
        <f>IF($D$12&lt;&gt;"",$D$12,"")</f>
        <v>0</v>
      </c>
      <c r="AD48" s="287" t="s">
        <v>2496</v>
      </c>
      <c r="AE48" s="287" t="s">
        <v>166</v>
      </c>
      <c r="AF48" s="287">
        <v>11</v>
      </c>
      <c r="AG48" s="287" t="s">
        <v>217</v>
      </c>
      <c r="AH48" s="287" t="s">
        <v>32</v>
      </c>
      <c r="AI48" s="287" t="s">
        <v>32</v>
      </c>
      <c r="AJ48" s="287" t="s">
        <v>32</v>
      </c>
      <c r="AK48" s="287" t="s">
        <v>32</v>
      </c>
      <c r="AL48" s="287" t="s">
        <v>588</v>
      </c>
    </row>
    <row r="49" spans="27:38" ht="44.25" customHeight="1">
      <c r="AA49" s="287" t="s">
        <v>2591</v>
      </c>
      <c r="AB49" s="287" t="s">
        <v>2521</v>
      </c>
      <c r="AC49" s="218">
        <f>IF($D$13&lt;&gt;"",$D$13,"")</f>
        <v>0</v>
      </c>
      <c r="AD49" s="287" t="s">
        <v>2496</v>
      </c>
      <c r="AE49" s="287" t="s">
        <v>166</v>
      </c>
      <c r="AF49" s="287">
        <v>12</v>
      </c>
      <c r="AG49" s="287" t="s">
        <v>217</v>
      </c>
      <c r="AH49" s="287" t="s">
        <v>32</v>
      </c>
      <c r="AI49" s="287" t="s">
        <v>32</v>
      </c>
      <c r="AJ49" s="287" t="s">
        <v>32</v>
      </c>
      <c r="AK49" s="287" t="s">
        <v>32</v>
      </c>
      <c r="AL49" s="287" t="s">
        <v>588</v>
      </c>
    </row>
    <row r="50" spans="27:38" ht="44.25" customHeight="1">
      <c r="AA50" s="287" t="s">
        <v>2592</v>
      </c>
      <c r="AB50" s="287" t="s">
        <v>2523</v>
      </c>
      <c r="AC50" s="218">
        <f>IF($D$14&lt;&gt;"",$D$14,"")</f>
        <v>0</v>
      </c>
      <c r="AD50" s="287" t="s">
        <v>2496</v>
      </c>
      <c r="AE50" s="287" t="s">
        <v>166</v>
      </c>
      <c r="AF50" s="287">
        <v>13</v>
      </c>
      <c r="AG50" s="287" t="s">
        <v>217</v>
      </c>
      <c r="AH50" s="287" t="s">
        <v>32</v>
      </c>
      <c r="AI50" s="287" t="s">
        <v>32</v>
      </c>
      <c r="AJ50" s="287" t="s">
        <v>32</v>
      </c>
      <c r="AK50" s="287" t="s">
        <v>32</v>
      </c>
      <c r="AL50" s="287" t="s">
        <v>588</v>
      </c>
    </row>
    <row r="51" spans="27:38" ht="44.25" customHeight="1">
      <c r="AA51" s="287" t="s">
        <v>2593</v>
      </c>
      <c r="AB51" s="287" t="s">
        <v>2525</v>
      </c>
      <c r="AC51" s="218">
        <f>IF($D$15&lt;&gt;"",$D$15,"")</f>
        <v>0</v>
      </c>
      <c r="AD51" s="287" t="s">
        <v>2496</v>
      </c>
      <c r="AE51" s="287" t="s">
        <v>166</v>
      </c>
      <c r="AF51" s="287">
        <v>14</v>
      </c>
      <c r="AG51" s="287" t="s">
        <v>217</v>
      </c>
      <c r="AH51" s="287" t="s">
        <v>32</v>
      </c>
      <c r="AI51" s="287" t="s">
        <v>32</v>
      </c>
      <c r="AJ51" s="287" t="s">
        <v>32</v>
      </c>
      <c r="AK51" s="287" t="s">
        <v>32</v>
      </c>
      <c r="AL51" s="287" t="s">
        <v>588</v>
      </c>
    </row>
    <row r="52" spans="27:38" ht="44.25" customHeight="1">
      <c r="AA52" s="287" t="s">
        <v>2594</v>
      </c>
      <c r="AB52" s="287" t="s">
        <v>2527</v>
      </c>
      <c r="AC52" s="218">
        <f>IF($D$16&lt;&gt;"",$D$16,"")</f>
        <v>0</v>
      </c>
      <c r="AD52" s="287" t="s">
        <v>2496</v>
      </c>
      <c r="AE52" s="287" t="s">
        <v>166</v>
      </c>
      <c r="AF52" s="287">
        <v>15</v>
      </c>
      <c r="AG52" s="287" t="s">
        <v>217</v>
      </c>
      <c r="AH52" s="287" t="s">
        <v>32</v>
      </c>
      <c r="AI52" s="287" t="s">
        <v>32</v>
      </c>
      <c r="AJ52" s="287" t="s">
        <v>32</v>
      </c>
      <c r="AK52" s="287" t="s">
        <v>32</v>
      </c>
      <c r="AL52" s="287" t="s">
        <v>588</v>
      </c>
    </row>
    <row r="53" spans="27:38" ht="44.25" customHeight="1">
      <c r="AA53" s="287" t="s">
        <v>2595</v>
      </c>
      <c r="AB53" s="287" t="s">
        <v>2529</v>
      </c>
      <c r="AC53" s="218">
        <f>IF($D$17&lt;&gt;"",$D$17,"")</f>
        <v>0</v>
      </c>
      <c r="AD53" s="287" t="s">
        <v>2496</v>
      </c>
      <c r="AE53" s="287" t="s">
        <v>166</v>
      </c>
      <c r="AF53" s="287">
        <v>16</v>
      </c>
      <c r="AG53" s="287" t="s">
        <v>217</v>
      </c>
      <c r="AH53" s="287" t="s">
        <v>32</v>
      </c>
      <c r="AI53" s="287" t="s">
        <v>32</v>
      </c>
      <c r="AJ53" s="287" t="s">
        <v>32</v>
      </c>
      <c r="AK53" s="287" t="s">
        <v>32</v>
      </c>
      <c r="AL53" s="287" t="s">
        <v>588</v>
      </c>
    </row>
    <row r="54" spans="27:38" ht="44.25" customHeight="1">
      <c r="AA54" s="287" t="s">
        <v>2596</v>
      </c>
      <c r="AB54" s="287" t="s">
        <v>2531</v>
      </c>
      <c r="AC54" s="218">
        <f>IF($D$18&lt;&gt;"",$D$18,"")</f>
        <v>0</v>
      </c>
      <c r="AD54" s="287" t="s">
        <v>2496</v>
      </c>
      <c r="AE54" s="287" t="s">
        <v>166</v>
      </c>
      <c r="AF54" s="287">
        <v>19</v>
      </c>
      <c r="AG54" s="287" t="s">
        <v>217</v>
      </c>
      <c r="AH54" s="287" t="s">
        <v>32</v>
      </c>
      <c r="AI54" s="287" t="s">
        <v>32</v>
      </c>
      <c r="AJ54" s="287" t="s">
        <v>32</v>
      </c>
      <c r="AK54" s="287" t="s">
        <v>32</v>
      </c>
      <c r="AL54" s="287" t="s">
        <v>588</v>
      </c>
    </row>
    <row r="55" spans="27:38" ht="44.25" customHeight="1">
      <c r="AA55" s="287" t="s">
        <v>2597</v>
      </c>
      <c r="AB55" s="287" t="s">
        <v>2533</v>
      </c>
      <c r="AC55" s="218">
        <f>IF($D$19&lt;&gt;"",$D$19,"")</f>
        <v>0</v>
      </c>
      <c r="AD55" s="287" t="s">
        <v>2496</v>
      </c>
      <c r="AE55" s="287" t="s">
        <v>166</v>
      </c>
      <c r="AF55" s="287">
        <v>22</v>
      </c>
      <c r="AG55" s="287" t="s">
        <v>217</v>
      </c>
      <c r="AH55" s="287" t="s">
        <v>32</v>
      </c>
      <c r="AI55" s="287" t="s">
        <v>32</v>
      </c>
      <c r="AJ55" s="287" t="s">
        <v>32</v>
      </c>
      <c r="AK55" s="287" t="s">
        <v>32</v>
      </c>
      <c r="AL55" s="287" t="s">
        <v>588</v>
      </c>
    </row>
    <row r="56" spans="27:38" ht="44.25" customHeight="1">
      <c r="AA56" s="287" t="s">
        <v>2598</v>
      </c>
      <c r="AB56" s="287" t="s">
        <v>765</v>
      </c>
      <c r="AC56" s="218">
        <f>IF($D$20&lt;&gt;"",$D$20,"")</f>
        <v>0</v>
      </c>
      <c r="AD56" s="287" t="s">
        <v>2496</v>
      </c>
      <c r="AE56" s="287" t="s">
        <v>166</v>
      </c>
      <c r="AF56" s="287">
        <v>23</v>
      </c>
      <c r="AG56" s="287" t="s">
        <v>217</v>
      </c>
      <c r="AH56" s="287" t="s">
        <v>32</v>
      </c>
      <c r="AI56" s="287" t="s">
        <v>32</v>
      </c>
      <c r="AJ56" s="287" t="s">
        <v>32</v>
      </c>
      <c r="AK56" s="287" t="s">
        <v>32</v>
      </c>
      <c r="AL56" s="287" t="s">
        <v>588</v>
      </c>
    </row>
    <row r="57" spans="27:38" ht="44.25" customHeight="1">
      <c r="AA57" s="287" t="s">
        <v>2599</v>
      </c>
      <c r="AB57" s="287" t="s">
        <v>2536</v>
      </c>
      <c r="AC57" s="218">
        <f>IF($D$21&lt;&gt;"",$D$21,"")</f>
        <v>5.4644808743169399E-3</v>
      </c>
      <c r="AD57" s="287" t="s">
        <v>2496</v>
      </c>
      <c r="AE57" s="287" t="s">
        <v>166</v>
      </c>
      <c r="AF57" s="287">
        <v>24</v>
      </c>
      <c r="AG57" s="287" t="s">
        <v>217</v>
      </c>
      <c r="AH57" s="287" t="s">
        <v>32</v>
      </c>
      <c r="AI57" s="287" t="s">
        <v>32</v>
      </c>
      <c r="AJ57" s="287" t="s">
        <v>32</v>
      </c>
      <c r="AK57" s="287" t="s">
        <v>32</v>
      </c>
      <c r="AL57" s="287" t="s">
        <v>588</v>
      </c>
    </row>
    <row r="58" spans="27:38" ht="44.25" customHeight="1">
      <c r="AA58" s="287" t="s">
        <v>2600</v>
      </c>
      <c r="AB58" s="287" t="s">
        <v>2538</v>
      </c>
      <c r="AC58" s="218">
        <f>IF($D$22&lt;&gt;"",$D$22,"")</f>
        <v>0</v>
      </c>
      <c r="AD58" s="287" t="s">
        <v>2496</v>
      </c>
      <c r="AE58" s="287" t="s">
        <v>166</v>
      </c>
      <c r="AF58" s="287">
        <v>25</v>
      </c>
      <c r="AG58" s="287" t="s">
        <v>217</v>
      </c>
      <c r="AH58" s="287" t="s">
        <v>32</v>
      </c>
      <c r="AI58" s="287" t="s">
        <v>32</v>
      </c>
      <c r="AJ58" s="287" t="s">
        <v>32</v>
      </c>
      <c r="AK58" s="287" t="s">
        <v>32</v>
      </c>
      <c r="AL58" s="287" t="s">
        <v>588</v>
      </c>
    </row>
    <row r="59" spans="27:38" ht="44.25" customHeight="1">
      <c r="AA59" s="287" t="s">
        <v>2601</v>
      </c>
      <c r="AB59" s="287" t="s">
        <v>2540</v>
      </c>
      <c r="AC59" s="218">
        <f>IF($D$23&lt;&gt;"",$D$23,"")</f>
        <v>0</v>
      </c>
      <c r="AD59" s="287" t="s">
        <v>2496</v>
      </c>
      <c r="AE59" s="287" t="s">
        <v>166</v>
      </c>
      <c r="AF59" s="287">
        <v>26</v>
      </c>
      <c r="AG59" s="287" t="s">
        <v>217</v>
      </c>
      <c r="AH59" s="287" t="s">
        <v>32</v>
      </c>
      <c r="AI59" s="287" t="s">
        <v>32</v>
      </c>
      <c r="AJ59" s="287" t="s">
        <v>32</v>
      </c>
      <c r="AK59" s="287" t="s">
        <v>32</v>
      </c>
      <c r="AL59" s="287" t="s">
        <v>588</v>
      </c>
    </row>
    <row r="60" spans="27:38" ht="44.25" customHeight="1">
      <c r="AA60" s="287" t="s">
        <v>2602</v>
      </c>
      <c r="AB60" s="287" t="s">
        <v>2542</v>
      </c>
      <c r="AC60" s="218">
        <f>IF($D$24&lt;&gt;"",$D$24,"")</f>
        <v>0</v>
      </c>
      <c r="AD60" s="287" t="s">
        <v>2496</v>
      </c>
      <c r="AE60" s="287" t="s">
        <v>166</v>
      </c>
      <c r="AF60" s="287">
        <v>27</v>
      </c>
      <c r="AG60" s="287" t="s">
        <v>217</v>
      </c>
      <c r="AH60" s="287" t="s">
        <v>32</v>
      </c>
      <c r="AI60" s="287" t="s">
        <v>32</v>
      </c>
      <c r="AJ60" s="287" t="s">
        <v>32</v>
      </c>
      <c r="AK60" s="287" t="s">
        <v>32</v>
      </c>
      <c r="AL60" s="287" t="s">
        <v>588</v>
      </c>
    </row>
    <row r="61" spans="27:38" ht="44.25" customHeight="1">
      <c r="AA61" s="287" t="s">
        <v>2603</v>
      </c>
      <c r="AB61" s="287" t="s">
        <v>2544</v>
      </c>
      <c r="AC61" s="218">
        <f>IF($D$25&lt;&gt;"",$D$25,"")</f>
        <v>0</v>
      </c>
      <c r="AD61" s="287" t="s">
        <v>2496</v>
      </c>
      <c r="AE61" s="287" t="s">
        <v>166</v>
      </c>
      <c r="AF61" s="287" t="s">
        <v>2545</v>
      </c>
      <c r="AG61" s="287" t="s">
        <v>217</v>
      </c>
      <c r="AH61" s="287" t="s">
        <v>32</v>
      </c>
      <c r="AI61" s="287" t="s">
        <v>32</v>
      </c>
      <c r="AJ61" s="287" t="s">
        <v>32</v>
      </c>
      <c r="AK61" s="287" t="s">
        <v>32</v>
      </c>
      <c r="AL61" s="287" t="s">
        <v>588</v>
      </c>
    </row>
    <row r="62" spans="27:38" ht="44.25" customHeight="1">
      <c r="AA62" s="287" t="s">
        <v>2604</v>
      </c>
      <c r="AB62" s="287" t="s">
        <v>2547</v>
      </c>
      <c r="AC62" s="218">
        <f>IF($D$26&lt;&gt;"",$D$26,"")</f>
        <v>0</v>
      </c>
      <c r="AD62" s="287" t="s">
        <v>2496</v>
      </c>
      <c r="AE62" s="287" t="s">
        <v>166</v>
      </c>
      <c r="AF62" s="287">
        <v>30</v>
      </c>
      <c r="AG62" s="287" t="s">
        <v>217</v>
      </c>
      <c r="AH62" s="287" t="s">
        <v>32</v>
      </c>
      <c r="AI62" s="287" t="s">
        <v>32</v>
      </c>
      <c r="AJ62" s="287" t="s">
        <v>32</v>
      </c>
      <c r="AK62" s="287" t="s">
        <v>32</v>
      </c>
      <c r="AL62" s="287" t="s">
        <v>588</v>
      </c>
    </row>
    <row r="63" spans="27:38" ht="44.25" customHeight="1">
      <c r="AA63" s="287" t="s">
        <v>2605</v>
      </c>
      <c r="AB63" s="287" t="s">
        <v>2549</v>
      </c>
      <c r="AC63" s="218">
        <f>IF($D$27&lt;&gt;"",$D$27,"")</f>
        <v>0</v>
      </c>
      <c r="AD63" s="287" t="s">
        <v>2496</v>
      </c>
      <c r="AE63" s="287" t="s">
        <v>166</v>
      </c>
      <c r="AF63" s="287">
        <v>31</v>
      </c>
      <c r="AG63" s="287" t="s">
        <v>217</v>
      </c>
      <c r="AH63" s="287" t="s">
        <v>32</v>
      </c>
      <c r="AI63" s="287" t="s">
        <v>32</v>
      </c>
      <c r="AJ63" s="287" t="s">
        <v>32</v>
      </c>
      <c r="AK63" s="287" t="s">
        <v>32</v>
      </c>
      <c r="AL63" s="287" t="s">
        <v>588</v>
      </c>
    </row>
    <row r="64" spans="27:38" ht="44.25" customHeight="1">
      <c r="AA64" s="287" t="s">
        <v>2606</v>
      </c>
      <c r="AB64" s="287" t="s">
        <v>2551</v>
      </c>
      <c r="AC64" s="218">
        <f>IF($D$28&lt;&gt;"",$D$28,"")</f>
        <v>0</v>
      </c>
      <c r="AD64" s="287" t="s">
        <v>2496</v>
      </c>
      <c r="AE64" s="287" t="s">
        <v>166</v>
      </c>
      <c r="AF64" s="287">
        <v>38</v>
      </c>
      <c r="AG64" s="287" t="s">
        <v>217</v>
      </c>
      <c r="AH64" s="287" t="s">
        <v>32</v>
      </c>
      <c r="AI64" s="287" t="s">
        <v>32</v>
      </c>
      <c r="AJ64" s="287" t="s">
        <v>32</v>
      </c>
      <c r="AK64" s="287" t="s">
        <v>32</v>
      </c>
      <c r="AL64" s="287" t="s">
        <v>588</v>
      </c>
    </row>
    <row r="65" spans="27:38" ht="44.25" customHeight="1">
      <c r="AA65" s="287" t="s">
        <v>2607</v>
      </c>
      <c r="AB65" s="287" t="s">
        <v>2553</v>
      </c>
      <c r="AC65" s="218">
        <f>IF($D$29&lt;&gt;"",$D$29,"")</f>
        <v>0</v>
      </c>
      <c r="AD65" s="287" t="s">
        <v>2496</v>
      </c>
      <c r="AE65" s="287" t="s">
        <v>166</v>
      </c>
      <c r="AF65" s="287">
        <v>39</v>
      </c>
      <c r="AG65" s="287" t="s">
        <v>217</v>
      </c>
      <c r="AH65" s="287" t="s">
        <v>32</v>
      </c>
      <c r="AI65" s="287" t="s">
        <v>32</v>
      </c>
      <c r="AJ65" s="287" t="s">
        <v>32</v>
      </c>
      <c r="AK65" s="287" t="s">
        <v>32</v>
      </c>
      <c r="AL65" s="287" t="s">
        <v>588</v>
      </c>
    </row>
    <row r="66" spans="27:38" ht="44.25" customHeight="1">
      <c r="AA66" s="287" t="s">
        <v>2608</v>
      </c>
      <c r="AB66" s="287" t="s">
        <v>2555</v>
      </c>
      <c r="AC66" s="218">
        <f>IF($D$30&lt;&gt;"",$D$30,"")</f>
        <v>0</v>
      </c>
      <c r="AD66" s="287" t="s">
        <v>2496</v>
      </c>
      <c r="AE66" s="287" t="s">
        <v>166</v>
      </c>
      <c r="AF66" s="287">
        <v>40</v>
      </c>
      <c r="AG66" s="287" t="s">
        <v>217</v>
      </c>
      <c r="AH66" s="287" t="s">
        <v>32</v>
      </c>
      <c r="AI66" s="287" t="s">
        <v>32</v>
      </c>
      <c r="AJ66" s="287" t="s">
        <v>32</v>
      </c>
      <c r="AK66" s="287" t="s">
        <v>32</v>
      </c>
      <c r="AL66" s="287" t="s">
        <v>588</v>
      </c>
    </row>
    <row r="67" spans="27:38" ht="44.25" customHeight="1">
      <c r="AA67" s="287" t="s">
        <v>2609</v>
      </c>
      <c r="AB67" s="287" t="s">
        <v>2557</v>
      </c>
      <c r="AC67" s="218">
        <f>IF($D$31&lt;&gt;"",$D$31,"")</f>
        <v>0</v>
      </c>
      <c r="AD67" s="287" t="s">
        <v>2496</v>
      </c>
      <c r="AE67" s="287" t="s">
        <v>166</v>
      </c>
      <c r="AF67" s="287">
        <v>41</v>
      </c>
      <c r="AG67" s="287" t="s">
        <v>217</v>
      </c>
      <c r="AH67" s="287" t="s">
        <v>32</v>
      </c>
      <c r="AI67" s="287" t="s">
        <v>32</v>
      </c>
      <c r="AJ67" s="287" t="s">
        <v>32</v>
      </c>
      <c r="AK67" s="287" t="s">
        <v>32</v>
      </c>
      <c r="AL67" s="287" t="s">
        <v>588</v>
      </c>
    </row>
    <row r="68" spans="27:38" ht="44.25" customHeight="1">
      <c r="AA68" s="287" t="s">
        <v>2610</v>
      </c>
      <c r="AB68" s="287" t="s">
        <v>2559</v>
      </c>
      <c r="AC68" s="218">
        <f>IF($D$32&lt;&gt;"",$D$32,"")</f>
        <v>0</v>
      </c>
      <c r="AD68" s="287" t="s">
        <v>2496</v>
      </c>
      <c r="AE68" s="287" t="s">
        <v>166</v>
      </c>
      <c r="AF68" s="287">
        <v>42</v>
      </c>
      <c r="AG68" s="287" t="s">
        <v>217</v>
      </c>
      <c r="AH68" s="287" t="s">
        <v>32</v>
      </c>
      <c r="AI68" s="287" t="s">
        <v>32</v>
      </c>
      <c r="AJ68" s="287" t="s">
        <v>32</v>
      </c>
      <c r="AK68" s="287" t="s">
        <v>32</v>
      </c>
      <c r="AL68" s="287" t="s">
        <v>588</v>
      </c>
    </row>
    <row r="69" spans="27:38" ht="44.25" customHeight="1">
      <c r="AA69" s="287" t="s">
        <v>2611</v>
      </c>
      <c r="AB69" s="287" t="s">
        <v>2561</v>
      </c>
      <c r="AC69" s="218">
        <f>IF($D$33&lt;&gt;"",$D$33,"")</f>
        <v>0</v>
      </c>
      <c r="AD69" s="287" t="s">
        <v>2496</v>
      </c>
      <c r="AE69" s="287" t="s">
        <v>166</v>
      </c>
      <c r="AF69" s="287">
        <v>43</v>
      </c>
      <c r="AG69" s="287" t="s">
        <v>217</v>
      </c>
      <c r="AH69" s="287" t="s">
        <v>32</v>
      </c>
      <c r="AI69" s="287" t="s">
        <v>32</v>
      </c>
      <c r="AJ69" s="287" t="s">
        <v>32</v>
      </c>
      <c r="AK69" s="287" t="s">
        <v>32</v>
      </c>
      <c r="AL69" s="287" t="s">
        <v>588</v>
      </c>
    </row>
    <row r="70" spans="27:38" ht="44.25" customHeight="1">
      <c r="AA70" s="287" t="s">
        <v>2612</v>
      </c>
      <c r="AB70" s="287" t="s">
        <v>2563</v>
      </c>
      <c r="AC70" s="218">
        <f>IF($D$34&lt;&gt;"",$D$34,"")</f>
        <v>0</v>
      </c>
      <c r="AD70" s="287" t="s">
        <v>2496</v>
      </c>
      <c r="AE70" s="287" t="s">
        <v>166</v>
      </c>
      <c r="AF70" s="287">
        <v>44</v>
      </c>
      <c r="AG70" s="287" t="s">
        <v>217</v>
      </c>
      <c r="AH70" s="287" t="s">
        <v>32</v>
      </c>
      <c r="AI70" s="287" t="s">
        <v>32</v>
      </c>
      <c r="AJ70" s="287" t="s">
        <v>32</v>
      </c>
      <c r="AK70" s="287" t="s">
        <v>32</v>
      </c>
      <c r="AL70" s="287" t="s">
        <v>588</v>
      </c>
    </row>
    <row r="71" spans="27:38" ht="44.25" customHeight="1">
      <c r="AA71" s="287" t="s">
        <v>2613</v>
      </c>
      <c r="AB71" s="287" t="s">
        <v>2565</v>
      </c>
      <c r="AC71" s="218">
        <f>IF($D$35&lt;&gt;"",$D$35,"")</f>
        <v>0</v>
      </c>
      <c r="AD71" s="287" t="s">
        <v>2496</v>
      </c>
      <c r="AE71" s="287" t="s">
        <v>166</v>
      </c>
      <c r="AF71" s="287">
        <v>45</v>
      </c>
      <c r="AG71" s="287" t="s">
        <v>217</v>
      </c>
      <c r="AH71" s="287" t="s">
        <v>32</v>
      </c>
      <c r="AI71" s="287" t="s">
        <v>32</v>
      </c>
      <c r="AJ71" s="287" t="s">
        <v>32</v>
      </c>
      <c r="AK71" s="287" t="s">
        <v>32</v>
      </c>
      <c r="AL71" s="287" t="s">
        <v>588</v>
      </c>
    </row>
    <row r="72" spans="27:38" ht="44.25" customHeight="1">
      <c r="AA72" s="287" t="s">
        <v>2614</v>
      </c>
      <c r="AB72" s="287" t="s">
        <v>2567</v>
      </c>
      <c r="AC72" s="218">
        <f>IF($D$36&lt;&gt;"",$D$36,"")</f>
        <v>0</v>
      </c>
      <c r="AD72" s="287" t="s">
        <v>2496</v>
      </c>
      <c r="AE72" s="287" t="s">
        <v>166</v>
      </c>
      <c r="AF72" s="287">
        <v>46</v>
      </c>
      <c r="AG72" s="287" t="s">
        <v>217</v>
      </c>
      <c r="AH72" s="287" t="s">
        <v>32</v>
      </c>
      <c r="AI72" s="287" t="s">
        <v>32</v>
      </c>
      <c r="AJ72" s="287" t="s">
        <v>32</v>
      </c>
      <c r="AK72" s="287" t="s">
        <v>32</v>
      </c>
      <c r="AL72" s="287" t="s">
        <v>588</v>
      </c>
    </row>
    <row r="73" spans="27:38" ht="44.25" customHeight="1">
      <c r="AA73" s="287" t="s">
        <v>2615</v>
      </c>
      <c r="AB73" s="287" t="s">
        <v>2569</v>
      </c>
      <c r="AC73" s="218">
        <f>IF($D$37&lt;&gt;"",$D$37,"")</f>
        <v>0</v>
      </c>
      <c r="AD73" s="287" t="s">
        <v>2496</v>
      </c>
      <c r="AE73" s="287" t="s">
        <v>166</v>
      </c>
      <c r="AF73" s="287">
        <v>47</v>
      </c>
      <c r="AG73" s="287" t="s">
        <v>217</v>
      </c>
      <c r="AH73" s="287" t="s">
        <v>32</v>
      </c>
      <c r="AI73" s="287" t="s">
        <v>32</v>
      </c>
      <c r="AJ73" s="287" t="s">
        <v>32</v>
      </c>
      <c r="AK73" s="287" t="s">
        <v>32</v>
      </c>
      <c r="AL73" s="287" t="s">
        <v>588</v>
      </c>
    </row>
    <row r="74" spans="27:38" ht="44.25" customHeight="1">
      <c r="AA74" s="287" t="s">
        <v>2616</v>
      </c>
      <c r="AB74" s="287" t="s">
        <v>2571</v>
      </c>
      <c r="AC74" s="218">
        <f>IF($D$38&lt;&gt;"",$D$38,"")</f>
        <v>0</v>
      </c>
      <c r="AD74" s="287" t="s">
        <v>2496</v>
      </c>
      <c r="AE74" s="287" t="s">
        <v>166</v>
      </c>
      <c r="AF74" s="287">
        <v>48</v>
      </c>
      <c r="AG74" s="287" t="s">
        <v>217</v>
      </c>
      <c r="AH74" s="287" t="s">
        <v>32</v>
      </c>
      <c r="AI74" s="287" t="s">
        <v>32</v>
      </c>
      <c r="AJ74" s="287" t="s">
        <v>32</v>
      </c>
      <c r="AK74" s="287" t="s">
        <v>32</v>
      </c>
      <c r="AL74" s="287" t="s">
        <v>588</v>
      </c>
    </row>
    <row r="75" spans="27:38" ht="44.25" customHeight="1">
      <c r="AA75" s="287" t="s">
        <v>2617</v>
      </c>
      <c r="AB75" s="287" t="s">
        <v>2573</v>
      </c>
      <c r="AC75" s="218">
        <f>IF($D$39&lt;&gt;"",$D$39,"")</f>
        <v>0</v>
      </c>
      <c r="AD75" s="287" t="s">
        <v>2496</v>
      </c>
      <c r="AE75" s="287" t="s">
        <v>166</v>
      </c>
      <c r="AF75" s="287">
        <v>49</v>
      </c>
      <c r="AG75" s="287" t="s">
        <v>217</v>
      </c>
      <c r="AH75" s="287" t="s">
        <v>32</v>
      </c>
      <c r="AI75" s="287" t="s">
        <v>32</v>
      </c>
      <c r="AJ75" s="287" t="s">
        <v>32</v>
      </c>
      <c r="AK75" s="287" t="s">
        <v>32</v>
      </c>
      <c r="AL75" s="287" t="s">
        <v>588</v>
      </c>
    </row>
    <row r="76" spans="27:38" ht="44.25" customHeight="1">
      <c r="AA76" s="287" t="s">
        <v>2618</v>
      </c>
      <c r="AB76" s="287" t="s">
        <v>2575</v>
      </c>
      <c r="AC76" s="218">
        <f>IF($D$40&lt;&gt;"",$D$40,"")</f>
        <v>0</v>
      </c>
      <c r="AD76" s="287" t="s">
        <v>2496</v>
      </c>
      <c r="AE76" s="287" t="s">
        <v>166</v>
      </c>
      <c r="AF76" s="287">
        <v>50</v>
      </c>
      <c r="AG76" s="287" t="s">
        <v>217</v>
      </c>
      <c r="AH76" s="287" t="s">
        <v>32</v>
      </c>
      <c r="AI76" s="287" t="s">
        <v>32</v>
      </c>
      <c r="AJ76" s="287" t="s">
        <v>32</v>
      </c>
      <c r="AK76" s="287" t="s">
        <v>32</v>
      </c>
      <c r="AL76" s="287" t="s">
        <v>588</v>
      </c>
    </row>
    <row r="77" spans="27:38" ht="44.25" customHeight="1">
      <c r="AA77" s="287" t="s">
        <v>2619</v>
      </c>
      <c r="AB77" s="287" t="s">
        <v>2577</v>
      </c>
      <c r="AC77" s="218">
        <f>IF($D$41&lt;&gt;"",$D$41,"")</f>
        <v>4.6751669702489368E-2</v>
      </c>
      <c r="AD77" s="287" t="s">
        <v>2496</v>
      </c>
      <c r="AE77" s="287" t="s">
        <v>166</v>
      </c>
      <c r="AF77" s="287">
        <v>51</v>
      </c>
      <c r="AG77" s="287" t="s">
        <v>217</v>
      </c>
      <c r="AH77" s="287" t="s">
        <v>32</v>
      </c>
      <c r="AI77" s="287" t="s">
        <v>32</v>
      </c>
      <c r="AJ77" s="287" t="s">
        <v>32</v>
      </c>
      <c r="AK77" s="287" t="s">
        <v>32</v>
      </c>
      <c r="AL77" s="287" t="s">
        <v>588</v>
      </c>
    </row>
    <row r="78" spans="27:38" ht="44.25" customHeight="1">
      <c r="AA78" s="287" t="s">
        <v>2620</v>
      </c>
      <c r="AB78" s="287" t="s">
        <v>2579</v>
      </c>
      <c r="AC78" s="218">
        <f>IF($D$42&lt;&gt;"",$D$42,"")</f>
        <v>0</v>
      </c>
      <c r="AD78" s="287" t="s">
        <v>2496</v>
      </c>
      <c r="AE78" s="287" t="s">
        <v>166</v>
      </c>
      <c r="AF78" s="287">
        <v>52</v>
      </c>
      <c r="AG78" s="287" t="s">
        <v>217</v>
      </c>
      <c r="AH78" s="287" t="s">
        <v>32</v>
      </c>
      <c r="AI78" s="287" t="s">
        <v>32</v>
      </c>
      <c r="AJ78" s="287" t="s">
        <v>32</v>
      </c>
      <c r="AK78" s="287" t="s">
        <v>32</v>
      </c>
      <c r="AL78" s="287" t="s">
        <v>588</v>
      </c>
    </row>
    <row r="79" spans="27:38" ht="44.25" customHeight="1">
      <c r="AA79" s="287" t="s">
        <v>2621</v>
      </c>
      <c r="AB79" s="287" t="s">
        <v>781</v>
      </c>
      <c r="AC79" s="218">
        <f>IF($D$43&lt;&gt;"",$D$43,"")</f>
        <v>0</v>
      </c>
      <c r="AD79" s="287" t="s">
        <v>2496</v>
      </c>
      <c r="AE79" s="287" t="s">
        <v>166</v>
      </c>
      <c r="AF79" s="287">
        <v>54</v>
      </c>
      <c r="AG79" s="287" t="s">
        <v>217</v>
      </c>
      <c r="AH79" s="287" t="s">
        <v>32</v>
      </c>
      <c r="AI79" s="287" t="s">
        <v>32</v>
      </c>
      <c r="AJ79" s="287" t="s">
        <v>32</v>
      </c>
      <c r="AK79" s="287" t="s">
        <v>32</v>
      </c>
      <c r="AL79" s="287" t="s">
        <v>588</v>
      </c>
    </row>
    <row r="80" spans="27:38" ht="44.25" customHeight="1">
      <c r="AA80" s="287" t="s">
        <v>2622</v>
      </c>
      <c r="AB80" s="287" t="s">
        <v>1289</v>
      </c>
      <c r="AC80" s="218">
        <f>IF($D$44&lt;&gt;"",$D$44,"")</f>
        <v>0</v>
      </c>
      <c r="AD80" s="287" t="s">
        <v>2496</v>
      </c>
      <c r="AE80" s="287" t="s">
        <v>166</v>
      </c>
      <c r="AF80" s="287" t="s">
        <v>1289</v>
      </c>
      <c r="AG80" s="287" t="s">
        <v>217</v>
      </c>
      <c r="AH80" s="287" t="s">
        <v>32</v>
      </c>
      <c r="AI80" s="287" t="s">
        <v>32</v>
      </c>
      <c r="AJ80" s="287" t="s">
        <v>32</v>
      </c>
      <c r="AK80" s="287" t="s">
        <v>32</v>
      </c>
      <c r="AL80" s="287" t="s">
        <v>588</v>
      </c>
    </row>
    <row r="81" spans="27:38" ht="44.25" customHeight="1">
      <c r="AA81" s="287" t="s">
        <v>2623</v>
      </c>
      <c r="AB81" s="287" t="s">
        <v>2583</v>
      </c>
      <c r="AC81" s="218">
        <f>IF($D$45&lt;&gt;"",$D$45,"")</f>
        <v>5.2216150576806307E-2</v>
      </c>
      <c r="AD81" s="287" t="s">
        <v>2496</v>
      </c>
      <c r="AE81" s="287" t="s">
        <v>166</v>
      </c>
      <c r="AF81" s="287" t="s">
        <v>234</v>
      </c>
      <c r="AG81" s="287" t="s">
        <v>217</v>
      </c>
      <c r="AH81" s="287" t="s">
        <v>32</v>
      </c>
      <c r="AI81" s="287" t="s">
        <v>32</v>
      </c>
      <c r="AJ81" s="287" t="s">
        <v>32</v>
      </c>
      <c r="AK81" s="287" t="s">
        <v>32</v>
      </c>
      <c r="AL81" s="287" t="s">
        <v>588</v>
      </c>
    </row>
    <row r="82" spans="27:38" ht="44.25" customHeight="1">
      <c r="AA82" s="287" t="s">
        <v>2624</v>
      </c>
      <c r="AB82" s="287" t="s">
        <v>2495</v>
      </c>
      <c r="AC82" s="218">
        <f>IF($E$6&lt;&gt;"",$E$6,"")</f>
        <v>2.0036429872495449E-2</v>
      </c>
      <c r="AD82" s="287" t="s">
        <v>2496</v>
      </c>
      <c r="AE82" s="287" t="s">
        <v>2625</v>
      </c>
      <c r="AF82" s="287" t="s">
        <v>2498</v>
      </c>
      <c r="AG82" s="287" t="s">
        <v>217</v>
      </c>
      <c r="AH82" s="287" t="s">
        <v>32</v>
      </c>
      <c r="AI82" s="287" t="s">
        <v>32</v>
      </c>
      <c r="AJ82" s="287" t="s">
        <v>32</v>
      </c>
      <c r="AK82" s="287" t="s">
        <v>32</v>
      </c>
      <c r="AL82" s="287" t="s">
        <v>588</v>
      </c>
    </row>
    <row r="83" spans="27:38" ht="44.25" customHeight="1">
      <c r="AA83" s="287" t="s">
        <v>2626</v>
      </c>
      <c r="AB83" s="287" t="s">
        <v>2502</v>
      </c>
      <c r="AC83" s="218">
        <f>IF($E$7&lt;&gt;"",$E$7,"")</f>
        <v>2.7322404371584699E-2</v>
      </c>
      <c r="AD83" s="287" t="s">
        <v>2496</v>
      </c>
      <c r="AE83" s="287" t="s">
        <v>2625</v>
      </c>
      <c r="AF83" s="287" t="s">
        <v>2503</v>
      </c>
      <c r="AG83" s="287" t="s">
        <v>217</v>
      </c>
      <c r="AH83" s="287" t="s">
        <v>32</v>
      </c>
      <c r="AI83" s="287" t="s">
        <v>32</v>
      </c>
      <c r="AJ83" s="287" t="s">
        <v>32</v>
      </c>
      <c r="AK83" s="287" t="s">
        <v>32</v>
      </c>
      <c r="AL83" s="287" t="s">
        <v>588</v>
      </c>
    </row>
    <row r="84" spans="27:38" ht="44.25" customHeight="1">
      <c r="AA84" s="287" t="s">
        <v>2627</v>
      </c>
      <c r="AB84" s="287" t="s">
        <v>2506</v>
      </c>
      <c r="AC84" s="218">
        <f>IF($E$8&lt;&gt;"",$E$8,"")</f>
        <v>2.2465088038858529E-2</v>
      </c>
      <c r="AD84" s="287" t="s">
        <v>2496</v>
      </c>
      <c r="AE84" s="287" t="s">
        <v>2625</v>
      </c>
      <c r="AF84" s="287" t="s">
        <v>2507</v>
      </c>
      <c r="AG84" s="287" t="s">
        <v>217</v>
      </c>
      <c r="AH84" s="287" t="s">
        <v>32</v>
      </c>
      <c r="AI84" s="287" t="s">
        <v>32</v>
      </c>
      <c r="AJ84" s="287" t="s">
        <v>32</v>
      </c>
      <c r="AK84" s="287" t="s">
        <v>32</v>
      </c>
      <c r="AL84" s="287" t="s">
        <v>588</v>
      </c>
    </row>
    <row r="85" spans="27:38" ht="44.25" customHeight="1">
      <c r="AA85" s="287" t="s">
        <v>2628</v>
      </c>
      <c r="AB85" s="287" t="s">
        <v>2511</v>
      </c>
      <c r="AC85" s="218">
        <f>IF($E$9&lt;&gt;"",$E$9,"")</f>
        <v>0</v>
      </c>
      <c r="AD85" s="287" t="s">
        <v>2496</v>
      </c>
      <c r="AE85" s="287" t="s">
        <v>2625</v>
      </c>
      <c r="AF85" s="287" t="s">
        <v>2512</v>
      </c>
      <c r="AG85" s="287" t="s">
        <v>217</v>
      </c>
      <c r="AH85" s="287" t="s">
        <v>32</v>
      </c>
      <c r="AI85" s="287" t="s">
        <v>32</v>
      </c>
      <c r="AJ85" s="287" t="s">
        <v>32</v>
      </c>
      <c r="AK85" s="287" t="s">
        <v>32</v>
      </c>
      <c r="AL85" s="287" t="s">
        <v>588</v>
      </c>
    </row>
    <row r="86" spans="27:38" ht="44.25" customHeight="1">
      <c r="AA86" s="287" t="s">
        <v>2629</v>
      </c>
      <c r="AB86" s="287" t="s">
        <v>2514</v>
      </c>
      <c r="AC86" s="218">
        <f>IF($E$10&lt;&gt;"",$E$10,"")</f>
        <v>9.7146326654523382E-3</v>
      </c>
      <c r="AD86" s="287" t="s">
        <v>2496</v>
      </c>
      <c r="AE86" s="287" t="s">
        <v>2625</v>
      </c>
      <c r="AF86" s="287" t="s">
        <v>2515</v>
      </c>
      <c r="AG86" s="287" t="s">
        <v>217</v>
      </c>
      <c r="AH86" s="287" t="s">
        <v>32</v>
      </c>
      <c r="AI86" s="287" t="s">
        <v>32</v>
      </c>
      <c r="AJ86" s="287" t="s">
        <v>32</v>
      </c>
      <c r="AK86" s="287" t="s">
        <v>32</v>
      </c>
      <c r="AL86" s="287" t="s">
        <v>588</v>
      </c>
    </row>
    <row r="87" spans="27:38" ht="44.25" customHeight="1">
      <c r="AA87" s="287" t="s">
        <v>2630</v>
      </c>
      <c r="AB87" s="287" t="s">
        <v>2517</v>
      </c>
      <c r="AC87" s="218">
        <f>IF($E$11&lt;&gt;"",$E$11,"")</f>
        <v>0</v>
      </c>
      <c r="AD87" s="287" t="s">
        <v>2496</v>
      </c>
      <c r="AE87" s="287" t="s">
        <v>2625</v>
      </c>
      <c r="AF87" s="287">
        <v>10</v>
      </c>
      <c r="AG87" s="287" t="s">
        <v>217</v>
      </c>
      <c r="AH87" s="287" t="s">
        <v>32</v>
      </c>
      <c r="AI87" s="287" t="s">
        <v>32</v>
      </c>
      <c r="AJ87" s="287" t="s">
        <v>32</v>
      </c>
      <c r="AK87" s="287" t="s">
        <v>32</v>
      </c>
      <c r="AL87" s="287" t="s">
        <v>588</v>
      </c>
    </row>
    <row r="88" spans="27:38" ht="44.25" customHeight="1">
      <c r="AA88" s="287" t="s">
        <v>2631</v>
      </c>
      <c r="AB88" s="287" t="s">
        <v>2519</v>
      </c>
      <c r="AC88" s="218">
        <f>IF($E$12&lt;&gt;"",$E$12,"")</f>
        <v>5.3430479659987859E-2</v>
      </c>
      <c r="AD88" s="287" t="s">
        <v>2496</v>
      </c>
      <c r="AE88" s="287" t="s">
        <v>2625</v>
      </c>
      <c r="AF88" s="287">
        <v>11</v>
      </c>
      <c r="AG88" s="287" t="s">
        <v>217</v>
      </c>
      <c r="AH88" s="287" t="s">
        <v>32</v>
      </c>
      <c r="AI88" s="287" t="s">
        <v>32</v>
      </c>
      <c r="AJ88" s="287" t="s">
        <v>32</v>
      </c>
      <c r="AK88" s="287" t="s">
        <v>32</v>
      </c>
      <c r="AL88" s="287" t="s">
        <v>588</v>
      </c>
    </row>
    <row r="89" spans="27:38" ht="44.25" customHeight="1">
      <c r="AA89" s="287" t="s">
        <v>2632</v>
      </c>
      <c r="AB89" s="287" t="s">
        <v>2521</v>
      </c>
      <c r="AC89" s="218">
        <f>IF($E$13&lt;&gt;"",$E$13,"")</f>
        <v>0</v>
      </c>
      <c r="AD89" s="287" t="s">
        <v>2496</v>
      </c>
      <c r="AE89" s="287" t="s">
        <v>2625</v>
      </c>
      <c r="AF89" s="287">
        <v>12</v>
      </c>
      <c r="AG89" s="287" t="s">
        <v>217</v>
      </c>
      <c r="AH89" s="287" t="s">
        <v>32</v>
      </c>
      <c r="AI89" s="287" t="s">
        <v>32</v>
      </c>
      <c r="AJ89" s="287" t="s">
        <v>32</v>
      </c>
      <c r="AK89" s="287" t="s">
        <v>32</v>
      </c>
      <c r="AL89" s="287" t="s">
        <v>588</v>
      </c>
    </row>
    <row r="90" spans="27:38" ht="44.25" customHeight="1">
      <c r="AA90" s="287" t="s">
        <v>2633</v>
      </c>
      <c r="AB90" s="287" t="s">
        <v>2523</v>
      </c>
      <c r="AC90" s="218">
        <f>IF($E$14&lt;&gt;"",$E$14,"")</f>
        <v>2.125075895567699E-2</v>
      </c>
      <c r="AD90" s="287" t="s">
        <v>2496</v>
      </c>
      <c r="AE90" s="287" t="s">
        <v>2625</v>
      </c>
      <c r="AF90" s="287">
        <v>13</v>
      </c>
      <c r="AG90" s="287" t="s">
        <v>217</v>
      </c>
      <c r="AH90" s="287" t="s">
        <v>32</v>
      </c>
      <c r="AI90" s="287" t="s">
        <v>32</v>
      </c>
      <c r="AJ90" s="287" t="s">
        <v>32</v>
      </c>
      <c r="AK90" s="287" t="s">
        <v>32</v>
      </c>
      <c r="AL90" s="287" t="s">
        <v>588</v>
      </c>
    </row>
    <row r="91" spans="27:38" ht="44.25" customHeight="1">
      <c r="AA91" s="287" t="s">
        <v>2634</v>
      </c>
      <c r="AB91" s="287" t="s">
        <v>2525</v>
      </c>
      <c r="AC91" s="218">
        <f>IF($E$15&lt;&gt;"",$E$15,"")</f>
        <v>0.12932604735883421</v>
      </c>
      <c r="AD91" s="287" t="s">
        <v>2496</v>
      </c>
      <c r="AE91" s="287" t="s">
        <v>2625</v>
      </c>
      <c r="AF91" s="287">
        <v>14</v>
      </c>
      <c r="AG91" s="287" t="s">
        <v>217</v>
      </c>
      <c r="AH91" s="287" t="s">
        <v>32</v>
      </c>
      <c r="AI91" s="287" t="s">
        <v>32</v>
      </c>
      <c r="AJ91" s="287" t="s">
        <v>32</v>
      </c>
      <c r="AK91" s="287" t="s">
        <v>32</v>
      </c>
      <c r="AL91" s="287" t="s">
        <v>588</v>
      </c>
    </row>
    <row r="92" spans="27:38" ht="44.25" customHeight="1">
      <c r="AA92" s="287" t="s">
        <v>2635</v>
      </c>
      <c r="AB92" s="287" t="s">
        <v>2527</v>
      </c>
      <c r="AC92" s="218">
        <f>IF($E$16&lt;&gt;"",$E$16,"")</f>
        <v>4.9180327868852458E-2</v>
      </c>
      <c r="AD92" s="287" t="s">
        <v>2496</v>
      </c>
      <c r="AE92" s="287" t="s">
        <v>2625</v>
      </c>
      <c r="AF92" s="287">
        <v>15</v>
      </c>
      <c r="AG92" s="287" t="s">
        <v>217</v>
      </c>
      <c r="AH92" s="287" t="s">
        <v>32</v>
      </c>
      <c r="AI92" s="287" t="s">
        <v>32</v>
      </c>
      <c r="AJ92" s="287" t="s">
        <v>32</v>
      </c>
      <c r="AK92" s="287" t="s">
        <v>32</v>
      </c>
      <c r="AL92" s="287" t="s">
        <v>588</v>
      </c>
    </row>
    <row r="93" spans="27:38" ht="44.25" customHeight="1">
      <c r="AA93" s="287" t="s">
        <v>2636</v>
      </c>
      <c r="AB93" s="287" t="s">
        <v>2529</v>
      </c>
      <c r="AC93" s="218">
        <f>IF($E$17&lt;&gt;"",$E$17,"")</f>
        <v>4.2501517911353974E-3</v>
      </c>
      <c r="AD93" s="287" t="s">
        <v>2496</v>
      </c>
      <c r="AE93" s="287" t="s">
        <v>2625</v>
      </c>
      <c r="AF93" s="287">
        <v>16</v>
      </c>
      <c r="AG93" s="287" t="s">
        <v>217</v>
      </c>
      <c r="AH93" s="287" t="s">
        <v>32</v>
      </c>
      <c r="AI93" s="287" t="s">
        <v>32</v>
      </c>
      <c r="AJ93" s="287" t="s">
        <v>32</v>
      </c>
      <c r="AK93" s="287" t="s">
        <v>32</v>
      </c>
      <c r="AL93" s="287" t="s">
        <v>588</v>
      </c>
    </row>
    <row r="94" spans="27:38" ht="44.25" customHeight="1">
      <c r="AA94" s="287" t="s">
        <v>2637</v>
      </c>
      <c r="AB94" s="287" t="s">
        <v>2531</v>
      </c>
      <c r="AC94" s="218">
        <f>IF($E$18&lt;&gt;"",$E$18,"")</f>
        <v>1.3964784456587741E-2</v>
      </c>
      <c r="AD94" s="287" t="s">
        <v>2496</v>
      </c>
      <c r="AE94" s="287" t="s">
        <v>2625</v>
      </c>
      <c r="AF94" s="287">
        <v>19</v>
      </c>
      <c r="AG94" s="287" t="s">
        <v>217</v>
      </c>
      <c r="AH94" s="287" t="s">
        <v>32</v>
      </c>
      <c r="AI94" s="287" t="s">
        <v>32</v>
      </c>
      <c r="AJ94" s="287" t="s">
        <v>32</v>
      </c>
      <c r="AK94" s="287" t="s">
        <v>32</v>
      </c>
      <c r="AL94" s="287" t="s">
        <v>588</v>
      </c>
    </row>
    <row r="95" spans="27:38" ht="44.25" customHeight="1">
      <c r="AA95" s="287" t="s">
        <v>2638</v>
      </c>
      <c r="AB95" s="287" t="s">
        <v>2533</v>
      </c>
      <c r="AC95" s="218">
        <f>IF($E$19&lt;&gt;"",$E$19,"")</f>
        <v>0</v>
      </c>
      <c r="AD95" s="287" t="s">
        <v>2496</v>
      </c>
      <c r="AE95" s="287" t="s">
        <v>2625</v>
      </c>
      <c r="AF95" s="287">
        <v>22</v>
      </c>
      <c r="AG95" s="287" t="s">
        <v>217</v>
      </c>
      <c r="AH95" s="287" t="s">
        <v>32</v>
      </c>
      <c r="AI95" s="287" t="s">
        <v>32</v>
      </c>
      <c r="AJ95" s="287" t="s">
        <v>32</v>
      </c>
      <c r="AK95" s="287" t="s">
        <v>32</v>
      </c>
      <c r="AL95" s="287" t="s">
        <v>588</v>
      </c>
    </row>
    <row r="96" spans="27:38" ht="44.25" customHeight="1">
      <c r="AA96" s="287" t="s">
        <v>2639</v>
      </c>
      <c r="AB96" s="287" t="s">
        <v>765</v>
      </c>
      <c r="AC96" s="218">
        <f>IF($E$20&lt;&gt;"",$E$20,"")</f>
        <v>1.092896174863388E-2</v>
      </c>
      <c r="AD96" s="287" t="s">
        <v>2496</v>
      </c>
      <c r="AE96" s="287" t="s">
        <v>2625</v>
      </c>
      <c r="AF96" s="287">
        <v>23</v>
      </c>
      <c r="AG96" s="287" t="s">
        <v>217</v>
      </c>
      <c r="AH96" s="287" t="s">
        <v>32</v>
      </c>
      <c r="AI96" s="287" t="s">
        <v>32</v>
      </c>
      <c r="AJ96" s="287" t="s">
        <v>32</v>
      </c>
      <c r="AK96" s="287" t="s">
        <v>32</v>
      </c>
      <c r="AL96" s="287" t="s">
        <v>588</v>
      </c>
    </row>
    <row r="97" spans="27:38" ht="44.25" customHeight="1">
      <c r="AA97" s="287" t="s">
        <v>2640</v>
      </c>
      <c r="AB97" s="287" t="s">
        <v>2536</v>
      </c>
      <c r="AC97" s="218">
        <f>IF($E$21&lt;&gt;"",$E$21,"")</f>
        <v>0</v>
      </c>
      <c r="AD97" s="287" t="s">
        <v>2496</v>
      </c>
      <c r="AE97" s="287" t="s">
        <v>2625</v>
      </c>
      <c r="AF97" s="287">
        <v>24</v>
      </c>
      <c r="AG97" s="287" t="s">
        <v>217</v>
      </c>
      <c r="AH97" s="287" t="s">
        <v>32</v>
      </c>
      <c r="AI97" s="287" t="s">
        <v>32</v>
      </c>
      <c r="AJ97" s="287" t="s">
        <v>32</v>
      </c>
      <c r="AK97" s="287" t="s">
        <v>32</v>
      </c>
      <c r="AL97" s="287" t="s">
        <v>588</v>
      </c>
    </row>
    <row r="98" spans="27:38" ht="44.25" customHeight="1">
      <c r="AA98" s="287" t="s">
        <v>2641</v>
      </c>
      <c r="AB98" s="287" t="s">
        <v>2538</v>
      </c>
      <c r="AC98" s="218">
        <f>IF($E$22&lt;&gt;"",$E$22,"")</f>
        <v>0</v>
      </c>
      <c r="AD98" s="287" t="s">
        <v>2496</v>
      </c>
      <c r="AE98" s="287" t="s">
        <v>2625</v>
      </c>
      <c r="AF98" s="287">
        <v>25</v>
      </c>
      <c r="AG98" s="287" t="s">
        <v>217</v>
      </c>
      <c r="AH98" s="287" t="s">
        <v>32</v>
      </c>
      <c r="AI98" s="287" t="s">
        <v>32</v>
      </c>
      <c r="AJ98" s="287" t="s">
        <v>32</v>
      </c>
      <c r="AK98" s="287" t="s">
        <v>32</v>
      </c>
      <c r="AL98" s="287" t="s">
        <v>588</v>
      </c>
    </row>
    <row r="99" spans="27:38" ht="44.25" customHeight="1">
      <c r="AA99" s="287" t="s">
        <v>2642</v>
      </c>
      <c r="AB99" s="287" t="s">
        <v>2540</v>
      </c>
      <c r="AC99" s="218">
        <f>IF($E$23&lt;&gt;"",$E$23,"")</f>
        <v>5.9502125075895571E-2</v>
      </c>
      <c r="AD99" s="287" t="s">
        <v>2496</v>
      </c>
      <c r="AE99" s="287" t="s">
        <v>2625</v>
      </c>
      <c r="AF99" s="287">
        <v>26</v>
      </c>
      <c r="AG99" s="287" t="s">
        <v>217</v>
      </c>
      <c r="AH99" s="287" t="s">
        <v>32</v>
      </c>
      <c r="AI99" s="287" t="s">
        <v>32</v>
      </c>
      <c r="AJ99" s="287" t="s">
        <v>32</v>
      </c>
      <c r="AK99" s="287" t="s">
        <v>32</v>
      </c>
      <c r="AL99" s="287" t="s">
        <v>588</v>
      </c>
    </row>
    <row r="100" spans="27:38" ht="44.25" customHeight="1">
      <c r="AA100" s="287" t="s">
        <v>2643</v>
      </c>
      <c r="AB100" s="287" t="s">
        <v>2542</v>
      </c>
      <c r="AC100" s="218">
        <f>IF($E$24&lt;&gt;"",$E$24,"")</f>
        <v>4.8573163327261691E-3</v>
      </c>
      <c r="AD100" s="287" t="s">
        <v>2496</v>
      </c>
      <c r="AE100" s="287" t="s">
        <v>2625</v>
      </c>
      <c r="AF100" s="287">
        <v>27</v>
      </c>
      <c r="AG100" s="287" t="s">
        <v>217</v>
      </c>
      <c r="AH100" s="287" t="s">
        <v>32</v>
      </c>
      <c r="AI100" s="287" t="s">
        <v>32</v>
      </c>
      <c r="AJ100" s="287" t="s">
        <v>32</v>
      </c>
      <c r="AK100" s="287" t="s">
        <v>32</v>
      </c>
      <c r="AL100" s="287" t="s">
        <v>588</v>
      </c>
    </row>
    <row r="101" spans="27:38" ht="44.25" customHeight="1">
      <c r="AA101" s="287" t="s">
        <v>2644</v>
      </c>
      <c r="AB101" s="287" t="s">
        <v>2544</v>
      </c>
      <c r="AC101" s="218">
        <f>IF($E$25&lt;&gt;"",$E$25,"")</f>
        <v>0</v>
      </c>
      <c r="AD101" s="287" t="s">
        <v>2496</v>
      </c>
      <c r="AE101" s="287" t="s">
        <v>2625</v>
      </c>
      <c r="AF101" s="287" t="s">
        <v>2545</v>
      </c>
      <c r="AG101" s="287" t="s">
        <v>217</v>
      </c>
      <c r="AH101" s="287" t="s">
        <v>32</v>
      </c>
      <c r="AI101" s="287" t="s">
        <v>32</v>
      </c>
      <c r="AJ101" s="287" t="s">
        <v>32</v>
      </c>
      <c r="AK101" s="287" t="s">
        <v>32</v>
      </c>
      <c r="AL101" s="287" t="s">
        <v>588</v>
      </c>
    </row>
    <row r="102" spans="27:38" ht="44.25" customHeight="1">
      <c r="AA102" s="287" t="s">
        <v>2645</v>
      </c>
      <c r="AB102" s="287" t="s">
        <v>2547</v>
      </c>
      <c r="AC102" s="218">
        <f>IF($E$26&lt;&gt;"",$E$26,"")</f>
        <v>4.2501517911353967E-2</v>
      </c>
      <c r="AD102" s="287" t="s">
        <v>2496</v>
      </c>
      <c r="AE102" s="287" t="s">
        <v>2625</v>
      </c>
      <c r="AF102" s="287">
        <v>30</v>
      </c>
      <c r="AG102" s="287" t="s">
        <v>217</v>
      </c>
      <c r="AH102" s="287" t="s">
        <v>32</v>
      </c>
      <c r="AI102" s="287" t="s">
        <v>32</v>
      </c>
      <c r="AJ102" s="287" t="s">
        <v>32</v>
      </c>
      <c r="AK102" s="287" t="s">
        <v>32</v>
      </c>
      <c r="AL102" s="287" t="s">
        <v>588</v>
      </c>
    </row>
    <row r="103" spans="27:38" ht="44.25" customHeight="1">
      <c r="AA103" s="287" t="s">
        <v>2646</v>
      </c>
      <c r="AB103" s="287" t="s">
        <v>2549</v>
      </c>
      <c r="AC103" s="218">
        <f>IF($E$27&lt;&gt;"",$E$27,"")</f>
        <v>6.6788099574984824E-3</v>
      </c>
      <c r="AD103" s="287" t="s">
        <v>2496</v>
      </c>
      <c r="AE103" s="287" t="s">
        <v>2625</v>
      </c>
      <c r="AF103" s="287">
        <v>31</v>
      </c>
      <c r="AG103" s="287" t="s">
        <v>217</v>
      </c>
      <c r="AH103" s="287" t="s">
        <v>32</v>
      </c>
      <c r="AI103" s="287" t="s">
        <v>32</v>
      </c>
      <c r="AJ103" s="287" t="s">
        <v>32</v>
      </c>
      <c r="AK103" s="287" t="s">
        <v>32</v>
      </c>
      <c r="AL103" s="287" t="s">
        <v>588</v>
      </c>
    </row>
    <row r="104" spans="27:38" ht="44.25" customHeight="1">
      <c r="AA104" s="287" t="s">
        <v>2647</v>
      </c>
      <c r="AB104" s="287" t="s">
        <v>2551</v>
      </c>
      <c r="AC104" s="218">
        <f>IF($E$28&lt;&gt;"",$E$28,"")</f>
        <v>0</v>
      </c>
      <c r="AD104" s="287" t="s">
        <v>2496</v>
      </c>
      <c r="AE104" s="287" t="s">
        <v>2625</v>
      </c>
      <c r="AF104" s="287">
        <v>38</v>
      </c>
      <c r="AG104" s="287" t="s">
        <v>217</v>
      </c>
      <c r="AH104" s="287" t="s">
        <v>32</v>
      </c>
      <c r="AI104" s="287" t="s">
        <v>32</v>
      </c>
      <c r="AJ104" s="287" t="s">
        <v>32</v>
      </c>
      <c r="AK104" s="287" t="s">
        <v>32</v>
      </c>
      <c r="AL104" s="287" t="s">
        <v>588</v>
      </c>
    </row>
    <row r="105" spans="27:38" ht="44.25" customHeight="1">
      <c r="AA105" s="287" t="s">
        <v>2648</v>
      </c>
      <c r="AB105" s="287" t="s">
        <v>2553</v>
      </c>
      <c r="AC105" s="218">
        <f>IF($E$29&lt;&gt;"",$E$29,"")</f>
        <v>0</v>
      </c>
      <c r="AD105" s="287" t="s">
        <v>2496</v>
      </c>
      <c r="AE105" s="287" t="s">
        <v>2625</v>
      </c>
      <c r="AF105" s="287">
        <v>39</v>
      </c>
      <c r="AG105" s="287" t="s">
        <v>217</v>
      </c>
      <c r="AH105" s="287" t="s">
        <v>32</v>
      </c>
      <c r="AI105" s="287" t="s">
        <v>32</v>
      </c>
      <c r="AJ105" s="287" t="s">
        <v>32</v>
      </c>
      <c r="AK105" s="287" t="s">
        <v>32</v>
      </c>
      <c r="AL105" s="287" t="s">
        <v>588</v>
      </c>
    </row>
    <row r="106" spans="27:38" ht="44.25" customHeight="1">
      <c r="AA106" s="287" t="s">
        <v>2649</v>
      </c>
      <c r="AB106" s="287" t="s">
        <v>2555</v>
      </c>
      <c r="AC106" s="218">
        <f>IF($E$30&lt;&gt;"",$E$30,"")</f>
        <v>1.335761991499696E-2</v>
      </c>
      <c r="AD106" s="287" t="s">
        <v>2496</v>
      </c>
      <c r="AE106" s="287" t="s">
        <v>2625</v>
      </c>
      <c r="AF106" s="287">
        <v>40</v>
      </c>
      <c r="AG106" s="287" t="s">
        <v>217</v>
      </c>
      <c r="AH106" s="287" t="s">
        <v>32</v>
      </c>
      <c r="AI106" s="287" t="s">
        <v>32</v>
      </c>
      <c r="AJ106" s="287" t="s">
        <v>32</v>
      </c>
      <c r="AK106" s="287" t="s">
        <v>32</v>
      </c>
      <c r="AL106" s="287" t="s">
        <v>588</v>
      </c>
    </row>
    <row r="107" spans="27:38" ht="44.25" customHeight="1">
      <c r="AA107" s="287" t="s">
        <v>2650</v>
      </c>
      <c r="AB107" s="287" t="s">
        <v>2557</v>
      </c>
      <c r="AC107" s="218">
        <f>IF($E$31&lt;&gt;"",$E$31,"")</f>
        <v>0</v>
      </c>
      <c r="AD107" s="287" t="s">
        <v>2496</v>
      </c>
      <c r="AE107" s="287" t="s">
        <v>2625</v>
      </c>
      <c r="AF107" s="287">
        <v>41</v>
      </c>
      <c r="AG107" s="287" t="s">
        <v>217</v>
      </c>
      <c r="AH107" s="287" t="s">
        <v>32</v>
      </c>
      <c r="AI107" s="287" t="s">
        <v>32</v>
      </c>
      <c r="AJ107" s="287" t="s">
        <v>32</v>
      </c>
      <c r="AK107" s="287" t="s">
        <v>32</v>
      </c>
      <c r="AL107" s="287" t="s">
        <v>588</v>
      </c>
    </row>
    <row r="108" spans="27:38" ht="44.25" customHeight="1">
      <c r="AA108" s="287" t="s">
        <v>2651</v>
      </c>
      <c r="AB108" s="287" t="s">
        <v>2559</v>
      </c>
      <c r="AC108" s="218">
        <f>IF($E$32&lt;&gt;"",$E$32,"")</f>
        <v>3.7037037037037028E-2</v>
      </c>
      <c r="AD108" s="287" t="s">
        <v>2496</v>
      </c>
      <c r="AE108" s="287" t="s">
        <v>2625</v>
      </c>
      <c r="AF108" s="287">
        <v>42</v>
      </c>
      <c r="AG108" s="287" t="s">
        <v>217</v>
      </c>
      <c r="AH108" s="287" t="s">
        <v>32</v>
      </c>
      <c r="AI108" s="287" t="s">
        <v>32</v>
      </c>
      <c r="AJ108" s="287" t="s">
        <v>32</v>
      </c>
      <c r="AK108" s="287" t="s">
        <v>32</v>
      </c>
      <c r="AL108" s="287" t="s">
        <v>588</v>
      </c>
    </row>
    <row r="109" spans="27:38" ht="44.25" customHeight="1">
      <c r="AA109" s="287" t="s">
        <v>2652</v>
      </c>
      <c r="AB109" s="287" t="s">
        <v>2561</v>
      </c>
      <c r="AC109" s="218">
        <f>IF($E$33&lt;&gt;"",$E$33,"")</f>
        <v>0</v>
      </c>
      <c r="AD109" s="287" t="s">
        <v>2496</v>
      </c>
      <c r="AE109" s="287" t="s">
        <v>2625</v>
      </c>
      <c r="AF109" s="287">
        <v>43</v>
      </c>
      <c r="AG109" s="287" t="s">
        <v>217</v>
      </c>
      <c r="AH109" s="287" t="s">
        <v>32</v>
      </c>
      <c r="AI109" s="287" t="s">
        <v>32</v>
      </c>
      <c r="AJ109" s="287" t="s">
        <v>32</v>
      </c>
      <c r="AK109" s="287" t="s">
        <v>32</v>
      </c>
      <c r="AL109" s="287" t="s">
        <v>588</v>
      </c>
    </row>
    <row r="110" spans="27:38" ht="44.25" customHeight="1">
      <c r="AA110" s="287" t="s">
        <v>2653</v>
      </c>
      <c r="AB110" s="287" t="s">
        <v>2563</v>
      </c>
      <c r="AC110" s="218">
        <f>IF($E$34&lt;&gt;"",$E$34,"")</f>
        <v>0</v>
      </c>
      <c r="AD110" s="287" t="s">
        <v>2496</v>
      </c>
      <c r="AE110" s="287" t="s">
        <v>2625</v>
      </c>
      <c r="AF110" s="287">
        <v>44</v>
      </c>
      <c r="AG110" s="287" t="s">
        <v>217</v>
      </c>
      <c r="AH110" s="287" t="s">
        <v>32</v>
      </c>
      <c r="AI110" s="287" t="s">
        <v>32</v>
      </c>
      <c r="AJ110" s="287" t="s">
        <v>32</v>
      </c>
      <c r="AK110" s="287" t="s">
        <v>32</v>
      </c>
      <c r="AL110" s="287" t="s">
        <v>588</v>
      </c>
    </row>
    <row r="111" spans="27:38" ht="44.25" customHeight="1">
      <c r="AA111" s="287" t="s">
        <v>2654</v>
      </c>
      <c r="AB111" s="287" t="s">
        <v>2565</v>
      </c>
      <c r="AC111" s="218">
        <f>IF($E$35&lt;&gt;"",$E$35,"")</f>
        <v>2.125075895567699E-2</v>
      </c>
      <c r="AD111" s="287" t="s">
        <v>2496</v>
      </c>
      <c r="AE111" s="287" t="s">
        <v>2625</v>
      </c>
      <c r="AF111" s="287">
        <v>45</v>
      </c>
      <c r="AG111" s="287" t="s">
        <v>217</v>
      </c>
      <c r="AH111" s="287" t="s">
        <v>32</v>
      </c>
      <c r="AI111" s="287" t="s">
        <v>32</v>
      </c>
      <c r="AJ111" s="287" t="s">
        <v>32</v>
      </c>
      <c r="AK111" s="287" t="s">
        <v>32</v>
      </c>
      <c r="AL111" s="287" t="s">
        <v>588</v>
      </c>
    </row>
    <row r="112" spans="27:38" ht="44.25" customHeight="1">
      <c r="AA112" s="287" t="s">
        <v>2655</v>
      </c>
      <c r="AB112" s="287" t="s">
        <v>2567</v>
      </c>
      <c r="AC112" s="218">
        <f>IF($E$36&lt;&gt;"",$E$36,"")</f>
        <v>0</v>
      </c>
      <c r="AD112" s="287" t="s">
        <v>2496</v>
      </c>
      <c r="AE112" s="287" t="s">
        <v>2625</v>
      </c>
      <c r="AF112" s="287">
        <v>46</v>
      </c>
      <c r="AG112" s="287" t="s">
        <v>217</v>
      </c>
      <c r="AH112" s="287" t="s">
        <v>32</v>
      </c>
      <c r="AI112" s="287" t="s">
        <v>32</v>
      </c>
      <c r="AJ112" s="287" t="s">
        <v>32</v>
      </c>
      <c r="AK112" s="287" t="s">
        <v>32</v>
      </c>
      <c r="AL112" s="287" t="s">
        <v>588</v>
      </c>
    </row>
    <row r="113" spans="27:38" ht="44.25" customHeight="1">
      <c r="AA113" s="287" t="s">
        <v>2656</v>
      </c>
      <c r="AB113" s="287" t="s">
        <v>2569</v>
      </c>
      <c r="AC113" s="218">
        <f>IF($E$37&lt;&gt;"",$E$37,"")</f>
        <v>0</v>
      </c>
      <c r="AD113" s="287" t="s">
        <v>2496</v>
      </c>
      <c r="AE113" s="287" t="s">
        <v>2625</v>
      </c>
      <c r="AF113" s="287">
        <v>47</v>
      </c>
      <c r="AG113" s="287" t="s">
        <v>217</v>
      </c>
      <c r="AH113" s="287" t="s">
        <v>32</v>
      </c>
      <c r="AI113" s="287" t="s">
        <v>32</v>
      </c>
      <c r="AJ113" s="287" t="s">
        <v>32</v>
      </c>
      <c r="AK113" s="287" t="s">
        <v>32</v>
      </c>
      <c r="AL113" s="287" t="s">
        <v>588</v>
      </c>
    </row>
    <row r="114" spans="27:38" ht="44.25" customHeight="1">
      <c r="AA114" s="287" t="s">
        <v>2657</v>
      </c>
      <c r="AB114" s="287" t="s">
        <v>2571</v>
      </c>
      <c r="AC114" s="218">
        <f>IF($E$38&lt;&gt;"",$E$38,"")</f>
        <v>0</v>
      </c>
      <c r="AD114" s="287" t="s">
        <v>2496</v>
      </c>
      <c r="AE114" s="287" t="s">
        <v>2625</v>
      </c>
      <c r="AF114" s="287">
        <v>48</v>
      </c>
      <c r="AG114" s="287" t="s">
        <v>217</v>
      </c>
      <c r="AH114" s="287" t="s">
        <v>32</v>
      </c>
      <c r="AI114" s="287" t="s">
        <v>32</v>
      </c>
      <c r="AJ114" s="287" t="s">
        <v>32</v>
      </c>
      <c r="AK114" s="287" t="s">
        <v>32</v>
      </c>
      <c r="AL114" s="287" t="s">
        <v>588</v>
      </c>
    </row>
    <row r="115" spans="27:38" ht="44.25" customHeight="1">
      <c r="AA115" s="287" t="s">
        <v>2658</v>
      </c>
      <c r="AB115" s="287" t="s">
        <v>2573</v>
      </c>
      <c r="AC115" s="218">
        <f>IF($E$39&lt;&gt;"",$E$39,"")</f>
        <v>2.4286581663630839E-2</v>
      </c>
      <c r="AD115" s="287" t="s">
        <v>2496</v>
      </c>
      <c r="AE115" s="287" t="s">
        <v>2625</v>
      </c>
      <c r="AF115" s="287">
        <v>49</v>
      </c>
      <c r="AG115" s="287" t="s">
        <v>217</v>
      </c>
      <c r="AH115" s="287" t="s">
        <v>32</v>
      </c>
      <c r="AI115" s="287" t="s">
        <v>32</v>
      </c>
      <c r="AJ115" s="287" t="s">
        <v>32</v>
      </c>
      <c r="AK115" s="287" t="s">
        <v>32</v>
      </c>
      <c r="AL115" s="287" t="s">
        <v>588</v>
      </c>
    </row>
    <row r="116" spans="27:38" ht="44.25" customHeight="1">
      <c r="AA116" s="287" t="s">
        <v>2659</v>
      </c>
      <c r="AB116" s="287" t="s">
        <v>2575</v>
      </c>
      <c r="AC116" s="218">
        <f>IF($E$40&lt;&gt;"",$E$40,"")</f>
        <v>2.853673345476624E-2</v>
      </c>
      <c r="AD116" s="287" t="s">
        <v>2496</v>
      </c>
      <c r="AE116" s="287" t="s">
        <v>2625</v>
      </c>
      <c r="AF116" s="287">
        <v>50</v>
      </c>
      <c r="AG116" s="287" t="s">
        <v>217</v>
      </c>
      <c r="AH116" s="287" t="s">
        <v>32</v>
      </c>
      <c r="AI116" s="287" t="s">
        <v>32</v>
      </c>
      <c r="AJ116" s="287" t="s">
        <v>32</v>
      </c>
      <c r="AK116" s="287" t="s">
        <v>32</v>
      </c>
      <c r="AL116" s="287" t="s">
        <v>588</v>
      </c>
    </row>
    <row r="117" spans="27:38" ht="44.25" customHeight="1">
      <c r="AA117" s="287" t="s">
        <v>2660</v>
      </c>
      <c r="AB117" s="287" t="s">
        <v>2577</v>
      </c>
      <c r="AC117" s="218">
        <f>IF($E$41&lt;&gt;"",$E$41,"")</f>
        <v>0.1147540983606557</v>
      </c>
      <c r="AD117" s="287" t="s">
        <v>2496</v>
      </c>
      <c r="AE117" s="287" t="s">
        <v>2625</v>
      </c>
      <c r="AF117" s="287">
        <v>51</v>
      </c>
      <c r="AG117" s="287" t="s">
        <v>217</v>
      </c>
      <c r="AH117" s="287" t="s">
        <v>32</v>
      </c>
      <c r="AI117" s="287" t="s">
        <v>32</v>
      </c>
      <c r="AJ117" s="287" t="s">
        <v>32</v>
      </c>
      <c r="AK117" s="287" t="s">
        <v>32</v>
      </c>
      <c r="AL117" s="287" t="s">
        <v>588</v>
      </c>
    </row>
    <row r="118" spans="27:38" ht="44.25" customHeight="1">
      <c r="AA118" s="287" t="s">
        <v>2661</v>
      </c>
      <c r="AB118" s="287" t="s">
        <v>2579</v>
      </c>
      <c r="AC118" s="218">
        <f>IF($E$42&lt;&gt;"",$E$42,"")</f>
        <v>0.18275652701882211</v>
      </c>
      <c r="AD118" s="287" t="s">
        <v>2496</v>
      </c>
      <c r="AE118" s="287" t="s">
        <v>2625</v>
      </c>
      <c r="AF118" s="287">
        <v>52</v>
      </c>
      <c r="AG118" s="287" t="s">
        <v>217</v>
      </c>
      <c r="AH118" s="287" t="s">
        <v>32</v>
      </c>
      <c r="AI118" s="287" t="s">
        <v>32</v>
      </c>
      <c r="AJ118" s="287" t="s">
        <v>32</v>
      </c>
      <c r="AK118" s="287" t="s">
        <v>32</v>
      </c>
      <c r="AL118" s="287" t="s">
        <v>588</v>
      </c>
    </row>
    <row r="119" spans="27:38" ht="44.25" customHeight="1">
      <c r="AA119" s="287" t="s">
        <v>2662</v>
      </c>
      <c r="AB119" s="287" t="s">
        <v>781</v>
      </c>
      <c r="AC119" s="218">
        <f>IF($E$43&lt;&gt;"",$E$43,"")</f>
        <v>4.8573163327261691E-3</v>
      </c>
      <c r="AD119" s="287" t="s">
        <v>2496</v>
      </c>
      <c r="AE119" s="287" t="s">
        <v>2625</v>
      </c>
      <c r="AF119" s="287">
        <v>54</v>
      </c>
      <c r="AG119" s="287" t="s">
        <v>217</v>
      </c>
      <c r="AH119" s="287" t="s">
        <v>32</v>
      </c>
      <c r="AI119" s="287" t="s">
        <v>32</v>
      </c>
      <c r="AJ119" s="287" t="s">
        <v>32</v>
      </c>
      <c r="AK119" s="287" t="s">
        <v>32</v>
      </c>
      <c r="AL119" s="287" t="s">
        <v>588</v>
      </c>
    </row>
    <row r="120" spans="27:38" ht="44.25" customHeight="1">
      <c r="AA120" s="287" t="s">
        <v>2663</v>
      </c>
      <c r="AB120" s="287" t="s">
        <v>1289</v>
      </c>
      <c r="AC120" s="218">
        <f>IF($E$44&lt;&gt;"",$E$44,"")</f>
        <v>0</v>
      </c>
      <c r="AD120" s="287" t="s">
        <v>2496</v>
      </c>
      <c r="AE120" s="287" t="s">
        <v>2625</v>
      </c>
      <c r="AF120" s="287" t="s">
        <v>1289</v>
      </c>
      <c r="AG120" s="287" t="s">
        <v>217</v>
      </c>
      <c r="AH120" s="287" t="s">
        <v>32</v>
      </c>
      <c r="AI120" s="287" t="s">
        <v>32</v>
      </c>
      <c r="AJ120" s="287" t="s">
        <v>32</v>
      </c>
      <c r="AK120" s="287" t="s">
        <v>32</v>
      </c>
      <c r="AL120" s="287" t="s">
        <v>588</v>
      </c>
    </row>
    <row r="121" spans="27:38" ht="44.25" customHeight="1">
      <c r="AA121" s="287" t="s">
        <v>2664</v>
      </c>
      <c r="AB121" s="287" t="s">
        <v>2583</v>
      </c>
      <c r="AC121" s="218">
        <f>IF($E$45&lt;&gt;"",$E$45,"")</f>
        <v>0.90224650880388579</v>
      </c>
      <c r="AD121" s="287" t="s">
        <v>2496</v>
      </c>
      <c r="AE121" s="287" t="s">
        <v>2625</v>
      </c>
      <c r="AF121" s="287" t="s">
        <v>234</v>
      </c>
      <c r="AG121" s="287" t="s">
        <v>217</v>
      </c>
      <c r="AH121" s="287" t="s">
        <v>32</v>
      </c>
      <c r="AI121" s="287" t="s">
        <v>32</v>
      </c>
      <c r="AJ121" s="287" t="s">
        <v>32</v>
      </c>
      <c r="AK121" s="287" t="s">
        <v>32</v>
      </c>
      <c r="AL121" s="287" t="s">
        <v>588</v>
      </c>
    </row>
  </sheetData>
  <sheetProtection algorithmName="SHA-512" hashValue="+cJDVzncnKBc5/dcxRTzpsp+31kQm5jIQOt6iDW3iez5NP8qVQIhOZvnI7UpQwlAVa0GbJ3dvJEu623GbrkmpQ==" saltValue="+m23UijI9Ww8Q6zTCSPKkw==" spinCount="100000" sheet="1" objects="1" scenarios="1"/>
  <autoFilter ref="AA1:AL121" xr:uid="{00000000-0009-0000-0000-00000A000000}"/>
  <pageMargins left="0.75" right="0.75" top="1" bottom="1" header="0" footer="0"/>
  <pageSetup scale="75" orientation="portrait"/>
  <headerFooter>
    <oddHeader>&amp;LCommon Data Set 2024-2025</oddHeader>
    <oddFooter>&amp;C&amp;A&amp;RPage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1106"/>
  <sheetViews>
    <sheetView workbookViewId="0">
      <selection activeCell="F12" sqref="F12"/>
    </sheetView>
  </sheetViews>
  <sheetFormatPr defaultColWidth="8.7109375" defaultRowHeight="12.75"/>
  <cols>
    <col min="1" max="1" width="14.7109375" style="13" customWidth="1"/>
    <col min="2" max="2" width="14.7109375" style="13" bestFit="1" customWidth="1"/>
    <col min="3" max="4" width="14.7109375" style="13" customWidth="1"/>
    <col min="5" max="5" width="30.42578125" style="13" customWidth="1"/>
    <col min="6" max="6" width="20.140625" style="13" customWidth="1"/>
    <col min="7" max="7" width="27.7109375" style="13" customWidth="1"/>
    <col min="8" max="8" width="20.5703125" style="13" customWidth="1"/>
    <col min="9" max="9" width="19.28515625" style="13" customWidth="1"/>
    <col min="10" max="10" width="8.7109375" style="13" customWidth="1"/>
    <col min="11" max="16384" width="8.7109375" style="13"/>
  </cols>
  <sheetData>
    <row r="1" spans="1:15" s="261" customFormat="1">
      <c r="A1" s="260" t="s">
        <v>2665</v>
      </c>
      <c r="B1" s="260" t="s">
        <v>16</v>
      </c>
      <c r="C1" s="260" t="s">
        <v>2666</v>
      </c>
      <c r="D1" s="260" t="s">
        <v>2667</v>
      </c>
      <c r="E1" s="260" t="s">
        <v>17</v>
      </c>
      <c r="F1" s="260" t="s">
        <v>18</v>
      </c>
      <c r="G1" s="260" t="s">
        <v>19</v>
      </c>
      <c r="H1" s="260" t="s">
        <v>20</v>
      </c>
      <c r="I1" s="260" t="s">
        <v>21</v>
      </c>
      <c r="J1" s="260" t="s">
        <v>22</v>
      </c>
      <c r="K1" s="260" t="s">
        <v>23</v>
      </c>
      <c r="L1" s="260" t="s">
        <v>24</v>
      </c>
      <c r="M1" s="260" t="s">
        <v>25</v>
      </c>
      <c r="N1" s="260" t="s">
        <v>26</v>
      </c>
      <c r="O1" s="260" t="s">
        <v>27</v>
      </c>
    </row>
    <row r="2" spans="1:15">
      <c r="A2" s="193">
        <v>1</v>
      </c>
      <c r="B2" s="193" t="s">
        <v>28</v>
      </c>
      <c r="C2" s="193" t="s">
        <v>2668</v>
      </c>
      <c r="D2" s="193" t="s">
        <v>2669</v>
      </c>
      <c r="E2" s="275" t="s">
        <v>29</v>
      </c>
      <c r="F2" s="275" t="str">
        <f>_xlfn.XLOOKUP($B2,'CDS-A'!$AA:$AA,'CDS-A'!$AC:$AC,"",0)</f>
        <v>Stacy</v>
      </c>
      <c r="G2" s="275" t="s">
        <v>30</v>
      </c>
      <c r="H2" s="275" t="s">
        <v>31</v>
      </c>
      <c r="I2" s="275" t="s">
        <v>32</v>
      </c>
      <c r="J2" s="275" t="s">
        <v>32</v>
      </c>
      <c r="K2" s="275" t="s">
        <v>32</v>
      </c>
      <c r="L2" s="275" t="s">
        <v>32</v>
      </c>
      <c r="M2" s="275" t="s">
        <v>32</v>
      </c>
      <c r="N2" s="275" t="s">
        <v>32</v>
      </c>
      <c r="O2" s="275" t="s">
        <v>33</v>
      </c>
    </row>
    <row r="3" spans="1:15">
      <c r="A3" s="193">
        <v>2</v>
      </c>
      <c r="B3" s="193" t="s">
        <v>36</v>
      </c>
      <c r="C3" s="193" t="s">
        <v>2670</v>
      </c>
      <c r="D3" s="193" t="s">
        <v>2671</v>
      </c>
      <c r="E3" s="275" t="s">
        <v>37</v>
      </c>
      <c r="F3" s="275" t="str">
        <f>_xlfn.XLOOKUP($B3,'CDS-A'!$AA:$AA,'CDS-A'!$AC:$AC,"",0)</f>
        <v>Lynch</v>
      </c>
      <c r="G3" s="275" t="s">
        <v>30</v>
      </c>
      <c r="H3" s="275" t="s">
        <v>31</v>
      </c>
      <c r="I3" s="275" t="s">
        <v>32</v>
      </c>
      <c r="J3" s="275" t="s">
        <v>32</v>
      </c>
      <c r="K3" s="275" t="s">
        <v>32</v>
      </c>
      <c r="L3" s="275" t="s">
        <v>32</v>
      </c>
      <c r="M3" s="275" t="s">
        <v>32</v>
      </c>
      <c r="N3" s="275" t="s">
        <v>32</v>
      </c>
      <c r="O3" s="275" t="s">
        <v>33</v>
      </c>
    </row>
    <row r="4" spans="1:15">
      <c r="A4" s="193">
        <v>3</v>
      </c>
      <c r="B4" s="193" t="s">
        <v>39</v>
      </c>
      <c r="C4" s="193" t="s">
        <v>2672</v>
      </c>
      <c r="D4" s="193" t="s">
        <v>2673</v>
      </c>
      <c r="E4" s="275" t="s">
        <v>40</v>
      </c>
      <c r="F4" s="275" t="str">
        <f>_xlfn.XLOOKUP($B4,'CDS-A'!$AA:$AA,'CDS-A'!$AC:$AC,"",0)</f>
        <v>Director of Institutional Research and Records Management</v>
      </c>
      <c r="G4" s="275" t="s">
        <v>30</v>
      </c>
      <c r="H4" s="275" t="s">
        <v>31</v>
      </c>
      <c r="I4" s="275" t="s">
        <v>32</v>
      </c>
      <c r="J4" s="275" t="s">
        <v>32</v>
      </c>
      <c r="K4" s="275" t="s">
        <v>32</v>
      </c>
      <c r="L4" s="275" t="s">
        <v>32</v>
      </c>
      <c r="M4" s="275" t="s">
        <v>32</v>
      </c>
      <c r="N4" s="275" t="s">
        <v>32</v>
      </c>
      <c r="O4" s="275" t="s">
        <v>33</v>
      </c>
    </row>
    <row r="5" spans="1:15">
      <c r="A5" s="193">
        <v>4</v>
      </c>
      <c r="B5" s="193" t="s">
        <v>42</v>
      </c>
      <c r="C5" s="193" t="s">
        <v>2674</v>
      </c>
      <c r="D5" s="193" t="s">
        <v>2675</v>
      </c>
      <c r="E5" s="275" t="s">
        <v>43</v>
      </c>
      <c r="F5" s="275" t="str">
        <f>_xlfn.XLOOKUP($B5,'CDS-A'!$AA:$AA,'CDS-A'!$AC:$AC,"",0)</f>
        <v>Office of Institutional Effectiveness, Research, and Planning</v>
      </c>
      <c r="G5" s="275" t="s">
        <v>30</v>
      </c>
      <c r="H5" s="275" t="s">
        <v>31</v>
      </c>
      <c r="I5" s="275" t="s">
        <v>32</v>
      </c>
      <c r="J5" s="275" t="s">
        <v>32</v>
      </c>
      <c r="K5" s="275" t="s">
        <v>32</v>
      </c>
      <c r="L5" s="275" t="s">
        <v>32</v>
      </c>
      <c r="M5" s="275" t="s">
        <v>32</v>
      </c>
      <c r="N5" s="275" t="s">
        <v>32</v>
      </c>
      <c r="O5" s="275" t="s">
        <v>33</v>
      </c>
    </row>
    <row r="6" spans="1:15">
      <c r="A6" s="193">
        <v>5</v>
      </c>
      <c r="B6" s="193" t="s">
        <v>45</v>
      </c>
      <c r="C6" s="193" t="s">
        <v>2676</v>
      </c>
      <c r="D6" s="193" t="s">
        <v>2677</v>
      </c>
      <c r="E6" s="275" t="s">
        <v>46</v>
      </c>
      <c r="F6" s="275" t="str">
        <f>_xlfn.XLOOKUP($B6,'CDS-A'!$AA:$AA,'CDS-A'!$AC:$AC,"",0)</f>
        <v>P. O. Box 3148</v>
      </c>
      <c r="G6" s="275" t="s">
        <v>30</v>
      </c>
      <c r="H6" s="275" t="s">
        <v>31</v>
      </c>
      <c r="I6" s="275" t="s">
        <v>32</v>
      </c>
      <c r="J6" s="275" t="s">
        <v>32</v>
      </c>
      <c r="K6" s="275" t="s">
        <v>32</v>
      </c>
      <c r="L6" s="275" t="s">
        <v>32</v>
      </c>
      <c r="M6" s="275" t="s">
        <v>32</v>
      </c>
      <c r="N6" s="275" t="s">
        <v>32</v>
      </c>
      <c r="O6" s="275" t="s">
        <v>33</v>
      </c>
    </row>
    <row r="7" spans="1:15">
      <c r="A7" s="193">
        <v>6</v>
      </c>
      <c r="B7" s="193" t="s">
        <v>48</v>
      </c>
      <c r="C7" s="193" t="s">
        <v>2678</v>
      </c>
      <c r="D7" s="193" t="s">
        <v>2679</v>
      </c>
      <c r="E7" s="275" t="s">
        <v>49</v>
      </c>
      <c r="F7" s="275" t="str">
        <f>_xlfn.XLOOKUP($B7,'CDS-A'!$AA:$AA,'CDS-A'!$AC:$AC,"",0)</f>
        <v/>
      </c>
      <c r="G7" s="275" t="s">
        <v>30</v>
      </c>
      <c r="H7" s="275" t="s">
        <v>31</v>
      </c>
      <c r="I7" s="275" t="s">
        <v>32</v>
      </c>
      <c r="J7" s="275" t="s">
        <v>32</v>
      </c>
      <c r="K7" s="275" t="s">
        <v>32</v>
      </c>
      <c r="L7" s="275" t="s">
        <v>32</v>
      </c>
      <c r="M7" s="275" t="s">
        <v>32</v>
      </c>
      <c r="N7" s="275" t="s">
        <v>32</v>
      </c>
      <c r="O7" s="275" t="s">
        <v>33</v>
      </c>
    </row>
    <row r="8" spans="1:15">
      <c r="A8" s="193">
        <v>7</v>
      </c>
      <c r="B8" s="193" t="s">
        <v>51</v>
      </c>
      <c r="C8" s="193" t="s">
        <v>2680</v>
      </c>
      <c r="D8" s="193" t="s">
        <v>2681</v>
      </c>
      <c r="E8" s="275" t="s">
        <v>52</v>
      </c>
      <c r="F8" s="275" t="str">
        <f>_xlfn.XLOOKUP($B8,'CDS-A'!$AA:$AA,'CDS-A'!$AC:$AC,"",0)</f>
        <v/>
      </c>
      <c r="G8" s="275"/>
      <c r="H8" s="275"/>
      <c r="I8" s="275"/>
      <c r="J8" s="275"/>
      <c r="K8" s="275"/>
      <c r="L8" s="275"/>
      <c r="M8" s="275"/>
      <c r="N8" s="275"/>
      <c r="O8" s="275" t="s">
        <v>33</v>
      </c>
    </row>
    <row r="9" spans="1:15">
      <c r="A9" s="193">
        <v>8</v>
      </c>
      <c r="B9" s="193" t="s">
        <v>53</v>
      </c>
      <c r="C9" s="193" t="s">
        <v>2682</v>
      </c>
      <c r="D9" s="193" t="s">
        <v>2683</v>
      </c>
      <c r="E9" s="275" t="s">
        <v>54</v>
      </c>
      <c r="F9" s="275" t="str">
        <f>_xlfn.XLOOKUP($B9,'CDS-A'!$AA:$AA,'CDS-A'!$AC:$AC,"",0)</f>
        <v>Ruston</v>
      </c>
      <c r="G9" s="275"/>
      <c r="H9" s="275"/>
      <c r="I9" s="275"/>
      <c r="J9" s="275"/>
      <c r="K9" s="275"/>
      <c r="L9" s="275"/>
      <c r="M9" s="275"/>
      <c r="N9" s="275"/>
      <c r="O9" s="275" t="s">
        <v>33</v>
      </c>
    </row>
    <row r="10" spans="1:15">
      <c r="A10" s="193">
        <v>9</v>
      </c>
      <c r="B10" s="193" t="s">
        <v>55</v>
      </c>
      <c r="C10" s="193" t="s">
        <v>2684</v>
      </c>
      <c r="D10" s="193" t="s">
        <v>2685</v>
      </c>
      <c r="E10" s="275" t="s">
        <v>56</v>
      </c>
      <c r="F10" s="275" t="str">
        <f>_xlfn.XLOOKUP($B10,'CDS-A'!$AA:$AA,'CDS-A'!$AC:$AC,"",0)</f>
        <v>LA</v>
      </c>
      <c r="G10" s="275"/>
      <c r="H10" s="275"/>
      <c r="I10" s="275"/>
      <c r="J10" s="275"/>
      <c r="K10" s="275"/>
      <c r="L10" s="275"/>
      <c r="M10" s="275"/>
      <c r="N10" s="275"/>
      <c r="O10" s="275" t="s">
        <v>33</v>
      </c>
    </row>
    <row r="11" spans="1:15">
      <c r="A11" s="193">
        <v>10</v>
      </c>
      <c r="B11" s="193" t="s">
        <v>58</v>
      </c>
      <c r="C11" s="193" t="s">
        <v>2686</v>
      </c>
      <c r="D11" s="193" t="s">
        <v>2687</v>
      </c>
      <c r="E11" s="275" t="s">
        <v>59</v>
      </c>
      <c r="F11" s="275">
        <f>_xlfn.XLOOKUP($B11,'CDS-A'!$AA:$AA,'CDS-A'!$AC:$AC,"",0)</f>
        <v>71272</v>
      </c>
      <c r="G11" s="275" t="s">
        <v>30</v>
      </c>
      <c r="H11" s="275" t="s">
        <v>31</v>
      </c>
      <c r="I11" s="275" t="s">
        <v>32</v>
      </c>
      <c r="J11" s="275" t="s">
        <v>32</v>
      </c>
      <c r="K11" s="275" t="s">
        <v>32</v>
      </c>
      <c r="L11" s="275" t="s">
        <v>32</v>
      </c>
      <c r="M11" s="275" t="s">
        <v>32</v>
      </c>
      <c r="N11" s="275" t="s">
        <v>32</v>
      </c>
      <c r="O11" s="275" t="s">
        <v>60</v>
      </c>
    </row>
    <row r="12" spans="1:15">
      <c r="A12" s="193">
        <v>11</v>
      </c>
      <c r="B12" s="193" t="s">
        <v>62</v>
      </c>
      <c r="C12" s="193" t="s">
        <v>2688</v>
      </c>
      <c r="D12" s="193" t="s">
        <v>2689</v>
      </c>
      <c r="E12" s="275" t="s">
        <v>63</v>
      </c>
      <c r="F12" s="275" t="str">
        <f>_xlfn.XLOOKUP($B12,'CDS-A'!$AA:$AA,'CDS-A'!$AC:$AC,"",0)</f>
        <v>United States</v>
      </c>
      <c r="G12" s="275" t="s">
        <v>30</v>
      </c>
      <c r="H12" s="275" t="s">
        <v>31</v>
      </c>
      <c r="I12" s="275" t="s">
        <v>32</v>
      </c>
      <c r="J12" s="275" t="s">
        <v>32</v>
      </c>
      <c r="K12" s="275" t="s">
        <v>32</v>
      </c>
      <c r="L12" s="275" t="s">
        <v>32</v>
      </c>
      <c r="M12" s="275" t="s">
        <v>32</v>
      </c>
      <c r="N12" s="275" t="s">
        <v>32</v>
      </c>
      <c r="O12" s="275" t="s">
        <v>33</v>
      </c>
    </row>
    <row r="13" spans="1:15">
      <c r="A13" s="193">
        <v>12</v>
      </c>
      <c r="B13" s="193" t="s">
        <v>64</v>
      </c>
      <c r="C13" s="193" t="s">
        <v>2690</v>
      </c>
      <c r="D13" s="193" t="s">
        <v>2691</v>
      </c>
      <c r="E13" s="275" t="s">
        <v>65</v>
      </c>
      <c r="F13" s="275" t="str">
        <f>_xlfn.XLOOKUP($B13,'CDS-A'!$AA:$AA,'CDS-A'!$AC:$AC,"",0)</f>
        <v>(318) 257 - 2372</v>
      </c>
      <c r="G13" s="275" t="s">
        <v>30</v>
      </c>
      <c r="H13" s="275" t="s">
        <v>31</v>
      </c>
      <c r="I13" s="275" t="s">
        <v>32</v>
      </c>
      <c r="J13" s="275" t="s">
        <v>32</v>
      </c>
      <c r="K13" s="275" t="s">
        <v>32</v>
      </c>
      <c r="L13" s="275" t="s">
        <v>32</v>
      </c>
      <c r="M13" s="275" t="s">
        <v>32</v>
      </c>
      <c r="N13" s="275" t="s">
        <v>32</v>
      </c>
      <c r="O13" s="275" t="s">
        <v>60</v>
      </c>
    </row>
    <row r="14" spans="1:15">
      <c r="A14" s="193">
        <v>13</v>
      </c>
      <c r="B14" s="193" t="s">
        <v>67</v>
      </c>
      <c r="C14" s="193" t="s">
        <v>2692</v>
      </c>
      <c r="D14" s="193" t="s">
        <v>2693</v>
      </c>
      <c r="E14" s="275" t="s">
        <v>68</v>
      </c>
      <c r="F14" s="275" t="str">
        <f>_xlfn.XLOOKUP($B14,'CDS-A'!$AA:$AA,'CDS-A'!$AC:$AC,"",0)</f>
        <v>slynch@latech.edu</v>
      </c>
      <c r="G14" s="275" t="s">
        <v>30</v>
      </c>
      <c r="H14" s="275" t="s">
        <v>31</v>
      </c>
      <c r="I14" s="275" t="s">
        <v>32</v>
      </c>
      <c r="J14" s="275" t="s">
        <v>32</v>
      </c>
      <c r="K14" s="275" t="s">
        <v>32</v>
      </c>
      <c r="L14" s="275" t="s">
        <v>32</v>
      </c>
      <c r="M14" s="275" t="s">
        <v>32</v>
      </c>
      <c r="N14" s="275" t="s">
        <v>32</v>
      </c>
      <c r="O14" s="275" t="s">
        <v>69</v>
      </c>
    </row>
    <row r="15" spans="1:15">
      <c r="A15" s="193">
        <v>14</v>
      </c>
      <c r="B15" s="193" t="s">
        <v>71</v>
      </c>
      <c r="C15" s="193" t="s">
        <v>2694</v>
      </c>
      <c r="D15" s="193" t="s">
        <v>2695</v>
      </c>
      <c r="E15" s="275" t="s">
        <v>72</v>
      </c>
      <c r="F15" s="275" t="str">
        <f>_xlfn.XLOOKUP($B15,'CDS-A'!$AA:$AA,'CDS-A'!$AC:$AC,"",0)</f>
        <v>Yes</v>
      </c>
      <c r="G15" s="275" t="s">
        <v>30</v>
      </c>
      <c r="H15" s="275" t="s">
        <v>31</v>
      </c>
      <c r="I15" s="275" t="s">
        <v>32</v>
      </c>
      <c r="J15" s="275" t="s">
        <v>32</v>
      </c>
      <c r="K15" s="275" t="s">
        <v>32</v>
      </c>
      <c r="L15" s="275" t="s">
        <v>32</v>
      </c>
      <c r="M15" s="275" t="s">
        <v>32</v>
      </c>
      <c r="N15" s="275" t="s">
        <v>32</v>
      </c>
      <c r="O15" s="275" t="s">
        <v>73</v>
      </c>
    </row>
    <row r="16" spans="1:15">
      <c r="A16" s="193">
        <v>15</v>
      </c>
      <c r="B16" s="193" t="s">
        <v>75</v>
      </c>
      <c r="C16" s="193" t="s">
        <v>2696</v>
      </c>
      <c r="D16" s="193" t="s">
        <v>2697</v>
      </c>
      <c r="E16" s="275" t="s">
        <v>76</v>
      </c>
      <c r="F16" s="275" t="str">
        <f>_xlfn.XLOOKUP($B16,'CDS-A'!$AA:$AA,'CDS-A'!$AC:$AC,"",0)</f>
        <v>https://oierp.latech.edu/common-data-set/</v>
      </c>
      <c r="G16" s="275" t="s">
        <v>30</v>
      </c>
      <c r="H16" s="275" t="s">
        <v>31</v>
      </c>
      <c r="I16" s="275" t="s">
        <v>32</v>
      </c>
      <c r="J16" s="275" t="s">
        <v>32</v>
      </c>
      <c r="K16" s="275" t="s">
        <v>32</v>
      </c>
      <c r="L16" s="275" t="s">
        <v>32</v>
      </c>
      <c r="M16" s="275" t="s">
        <v>32</v>
      </c>
      <c r="N16" s="275" t="s">
        <v>32</v>
      </c>
      <c r="O16" s="275" t="s">
        <v>77</v>
      </c>
    </row>
    <row r="17" spans="1:15">
      <c r="A17" s="193">
        <v>16</v>
      </c>
      <c r="B17" s="193" t="s">
        <v>78</v>
      </c>
      <c r="C17" s="193" t="s">
        <v>2698</v>
      </c>
      <c r="D17" s="193" t="s">
        <v>2699</v>
      </c>
      <c r="E17" s="275" t="s">
        <v>79</v>
      </c>
      <c r="F17" s="275" t="str">
        <f>_xlfn.XLOOKUP($B17,'CDS-A'!$AA:$AA,'CDS-A'!$AC:$AC,"",0)</f>
        <v/>
      </c>
      <c r="G17" s="275"/>
      <c r="H17" s="275"/>
      <c r="I17" s="275"/>
      <c r="J17" s="275"/>
      <c r="K17" s="275"/>
      <c r="L17" s="275"/>
      <c r="M17" s="275"/>
      <c r="N17" s="275"/>
      <c r="O17" s="275" t="s">
        <v>33</v>
      </c>
    </row>
    <row r="18" spans="1:15">
      <c r="A18" s="193">
        <v>17</v>
      </c>
      <c r="B18" s="193" t="s">
        <v>80</v>
      </c>
      <c r="C18" s="193" t="s">
        <v>2700</v>
      </c>
      <c r="D18" s="193" t="s">
        <v>2701</v>
      </c>
      <c r="E18" s="275" t="s">
        <v>81</v>
      </c>
      <c r="F18" s="275" t="str">
        <f>_xlfn.XLOOKUP($B18,'CDS-A'!$AA:$AA,'CDS-A'!$AC:$AC,"",0)</f>
        <v>Louisiana Tech University</v>
      </c>
      <c r="G18" s="275" t="s">
        <v>30</v>
      </c>
      <c r="H18" s="275" t="s">
        <v>82</v>
      </c>
      <c r="I18" s="275" t="s">
        <v>32</v>
      </c>
      <c r="J18" s="275" t="s">
        <v>32</v>
      </c>
      <c r="K18" s="275" t="s">
        <v>32</v>
      </c>
      <c r="L18" s="275" t="s">
        <v>32</v>
      </c>
      <c r="M18" s="275" t="s">
        <v>32</v>
      </c>
      <c r="N18" s="275" t="s">
        <v>32</v>
      </c>
      <c r="O18" s="275" t="s">
        <v>33</v>
      </c>
    </row>
    <row r="19" spans="1:15">
      <c r="A19" s="193">
        <v>18</v>
      </c>
      <c r="B19" s="193" t="s">
        <v>83</v>
      </c>
      <c r="C19" s="193" t="s">
        <v>2702</v>
      </c>
      <c r="D19" s="193" t="s">
        <v>2703</v>
      </c>
      <c r="E19" s="275" t="s">
        <v>84</v>
      </c>
      <c r="F19" s="275" t="str">
        <f>_xlfn.XLOOKUP($B19,'CDS-A'!$AA:$AA,'CDS-A'!$AC:$AC,"",0)</f>
        <v>305 Wisteria Street</v>
      </c>
      <c r="G19" s="275"/>
      <c r="H19" s="275" t="s">
        <v>82</v>
      </c>
      <c r="I19" s="275"/>
      <c r="J19" s="275"/>
      <c r="K19" s="275"/>
      <c r="L19" s="275"/>
      <c r="M19" s="275"/>
      <c r="N19" s="275"/>
      <c r="O19" s="275" t="s">
        <v>33</v>
      </c>
    </row>
    <row r="20" spans="1:15">
      <c r="A20" s="193">
        <v>19</v>
      </c>
      <c r="B20" s="193" t="s">
        <v>87</v>
      </c>
      <c r="C20" s="193" t="s">
        <v>2704</v>
      </c>
      <c r="D20" s="193" t="s">
        <v>2705</v>
      </c>
      <c r="E20" s="275" t="s">
        <v>88</v>
      </c>
      <c r="F20" s="275" t="str">
        <f>_xlfn.XLOOKUP($B20,'CDS-A'!$AA:$AA,'CDS-A'!$AC:$AC,"",0)</f>
        <v/>
      </c>
      <c r="G20" s="275" t="s">
        <v>30</v>
      </c>
      <c r="H20" s="275" t="s">
        <v>82</v>
      </c>
      <c r="I20" s="275" t="s">
        <v>32</v>
      </c>
      <c r="J20" s="275" t="s">
        <v>32</v>
      </c>
      <c r="K20" s="275" t="s">
        <v>32</v>
      </c>
      <c r="L20" s="275" t="s">
        <v>32</v>
      </c>
      <c r="M20" s="275" t="s">
        <v>32</v>
      </c>
      <c r="N20" s="275" t="s">
        <v>32</v>
      </c>
      <c r="O20" s="275" t="s">
        <v>33</v>
      </c>
    </row>
    <row r="21" spans="1:15">
      <c r="A21" s="193">
        <v>20</v>
      </c>
      <c r="B21" s="193" t="s">
        <v>89</v>
      </c>
      <c r="C21" s="193" t="s">
        <v>2706</v>
      </c>
      <c r="D21" s="193" t="s">
        <v>2707</v>
      </c>
      <c r="E21" s="275" t="s">
        <v>90</v>
      </c>
      <c r="F21" s="275" t="str">
        <f>_xlfn.XLOOKUP($B21,'CDS-A'!$AA:$AA,'CDS-A'!$AC:$AC,"",0)</f>
        <v/>
      </c>
      <c r="G21" s="275" t="s">
        <v>30</v>
      </c>
      <c r="H21" s="275" t="s">
        <v>82</v>
      </c>
      <c r="I21" s="275" t="s">
        <v>32</v>
      </c>
      <c r="J21" s="275" t="s">
        <v>32</v>
      </c>
      <c r="K21" s="275" t="s">
        <v>32</v>
      </c>
      <c r="L21" s="275" t="s">
        <v>32</v>
      </c>
      <c r="M21" s="275" t="s">
        <v>32</v>
      </c>
      <c r="N21" s="275" t="s">
        <v>32</v>
      </c>
      <c r="O21" s="275" t="s">
        <v>33</v>
      </c>
    </row>
    <row r="22" spans="1:15">
      <c r="A22" s="193">
        <v>21</v>
      </c>
      <c r="B22" s="193" t="s">
        <v>91</v>
      </c>
      <c r="C22" s="193" t="s">
        <v>2708</v>
      </c>
      <c r="D22" s="193" t="s">
        <v>2709</v>
      </c>
      <c r="E22" s="275" t="s">
        <v>92</v>
      </c>
      <c r="F22" s="275" t="str">
        <f>_xlfn.XLOOKUP($B22,'CDS-A'!$AA:$AA,'CDS-A'!$AC:$AC,"",0)</f>
        <v>Ruston</v>
      </c>
      <c r="G22" s="275" t="s">
        <v>30</v>
      </c>
      <c r="H22" s="275" t="s">
        <v>82</v>
      </c>
      <c r="I22" s="275" t="s">
        <v>32</v>
      </c>
      <c r="J22" s="275" t="s">
        <v>32</v>
      </c>
      <c r="K22" s="275" t="s">
        <v>32</v>
      </c>
      <c r="L22" s="275" t="s">
        <v>32</v>
      </c>
      <c r="M22" s="275" t="s">
        <v>32</v>
      </c>
      <c r="N22" s="275" t="s">
        <v>32</v>
      </c>
      <c r="O22" s="275" t="s">
        <v>33</v>
      </c>
    </row>
    <row r="23" spans="1:15">
      <c r="A23" s="193">
        <v>22</v>
      </c>
      <c r="B23" s="193" t="s">
        <v>93</v>
      </c>
      <c r="C23" s="193" t="s">
        <v>2710</v>
      </c>
      <c r="D23" s="193" t="s">
        <v>2711</v>
      </c>
      <c r="E23" s="275" t="s">
        <v>56</v>
      </c>
      <c r="F23" s="275" t="str">
        <f>_xlfn.XLOOKUP($B23,'CDS-A'!$AA:$AA,'CDS-A'!$AC:$AC,"",0)</f>
        <v>LA</v>
      </c>
      <c r="G23" s="275" t="s">
        <v>30</v>
      </c>
      <c r="H23" s="275" t="s">
        <v>82</v>
      </c>
      <c r="I23" s="275" t="s">
        <v>32</v>
      </c>
      <c r="J23" s="275" t="s">
        <v>32</v>
      </c>
      <c r="K23" s="275" t="s">
        <v>32</v>
      </c>
      <c r="L23" s="275" t="s">
        <v>32</v>
      </c>
      <c r="M23" s="275" t="s">
        <v>32</v>
      </c>
      <c r="N23" s="275" t="s">
        <v>32</v>
      </c>
      <c r="O23" s="275" t="s">
        <v>33</v>
      </c>
    </row>
    <row r="24" spans="1:15">
      <c r="A24" s="193">
        <v>23</v>
      </c>
      <c r="B24" s="193" t="s">
        <v>95</v>
      </c>
      <c r="C24" s="193" t="s">
        <v>2712</v>
      </c>
      <c r="D24" s="193" t="s">
        <v>2713</v>
      </c>
      <c r="E24" s="275" t="s">
        <v>96</v>
      </c>
      <c r="F24" s="275">
        <f>_xlfn.XLOOKUP($B24,'CDS-A'!$AA:$AA,'CDS-A'!$AC:$AC,"",0)</f>
        <v>71272</v>
      </c>
      <c r="G24" s="275" t="s">
        <v>30</v>
      </c>
      <c r="H24" s="275" t="s">
        <v>82</v>
      </c>
      <c r="I24" s="275" t="s">
        <v>32</v>
      </c>
      <c r="J24" s="275" t="s">
        <v>32</v>
      </c>
      <c r="K24" s="275" t="s">
        <v>32</v>
      </c>
      <c r="L24" s="275" t="s">
        <v>32</v>
      </c>
      <c r="M24" s="275" t="s">
        <v>32</v>
      </c>
      <c r="N24" s="275" t="s">
        <v>32</v>
      </c>
      <c r="O24" s="275" t="s">
        <v>60</v>
      </c>
    </row>
    <row r="25" spans="1:15">
      <c r="A25" s="193">
        <v>24</v>
      </c>
      <c r="B25" s="193" t="s">
        <v>97</v>
      </c>
      <c r="C25" s="193" t="s">
        <v>2714</v>
      </c>
      <c r="D25" s="193" t="s">
        <v>2715</v>
      </c>
      <c r="E25" s="275" t="s">
        <v>63</v>
      </c>
      <c r="F25" s="275" t="str">
        <f>_xlfn.XLOOKUP($B25,'CDS-A'!$AA:$AA,'CDS-A'!$AC:$AC,"",0)</f>
        <v>United States</v>
      </c>
      <c r="G25" s="275" t="s">
        <v>30</v>
      </c>
      <c r="H25" s="275" t="s">
        <v>82</v>
      </c>
      <c r="I25" s="275" t="s">
        <v>32</v>
      </c>
      <c r="J25" s="275" t="s">
        <v>32</v>
      </c>
      <c r="K25" s="275" t="s">
        <v>32</v>
      </c>
      <c r="L25" s="275" t="s">
        <v>32</v>
      </c>
      <c r="M25" s="275" t="s">
        <v>32</v>
      </c>
      <c r="N25" s="275" t="s">
        <v>32</v>
      </c>
      <c r="O25" s="275" t="s">
        <v>33</v>
      </c>
    </row>
    <row r="26" spans="1:15">
      <c r="A26" s="193">
        <v>25</v>
      </c>
      <c r="B26" s="193" t="s">
        <v>99</v>
      </c>
      <c r="C26" s="193" t="s">
        <v>2716</v>
      </c>
      <c r="D26" s="193" t="s">
        <v>2717</v>
      </c>
      <c r="E26" s="275" t="s">
        <v>100</v>
      </c>
      <c r="F26" s="275">
        <f>_xlfn.XLOOKUP($B26,'CDS-A'!$AA:$AA,'CDS-A'!$AC:$AC,"",0)</f>
        <v>318</v>
      </c>
      <c r="G26" s="275" t="s">
        <v>30</v>
      </c>
      <c r="H26" s="275" t="s">
        <v>82</v>
      </c>
      <c r="I26" s="275" t="s">
        <v>32</v>
      </c>
      <c r="J26" s="275" t="s">
        <v>32</v>
      </c>
      <c r="K26" s="275" t="s">
        <v>32</v>
      </c>
      <c r="L26" s="275" t="s">
        <v>32</v>
      </c>
      <c r="M26" s="275" t="s">
        <v>32</v>
      </c>
      <c r="N26" s="275" t="s">
        <v>32</v>
      </c>
      <c r="O26" s="275" t="s">
        <v>60</v>
      </c>
    </row>
    <row r="27" spans="1:15">
      <c r="A27" s="193">
        <v>26</v>
      </c>
      <c r="B27" s="193" t="s">
        <v>101</v>
      </c>
      <c r="C27" s="193" t="s">
        <v>2718</v>
      </c>
      <c r="D27" s="193" t="s">
        <v>2719</v>
      </c>
      <c r="E27" s="275" t="s">
        <v>102</v>
      </c>
      <c r="F27" s="275" t="str">
        <f>_xlfn.XLOOKUP($B27,'CDS-A'!$AA:$AA,'CDS-A'!$AC:$AC,"",0)</f>
        <v>(318) 257-0211</v>
      </c>
      <c r="G27" s="275" t="s">
        <v>30</v>
      </c>
      <c r="H27" s="275" t="s">
        <v>82</v>
      </c>
      <c r="I27" s="275" t="s">
        <v>32</v>
      </c>
      <c r="J27" s="275" t="s">
        <v>32</v>
      </c>
      <c r="K27" s="275" t="s">
        <v>32</v>
      </c>
      <c r="L27" s="275" t="s">
        <v>32</v>
      </c>
      <c r="M27" s="275" t="s">
        <v>32</v>
      </c>
      <c r="N27" s="275" t="s">
        <v>32</v>
      </c>
      <c r="O27" s="275" t="s">
        <v>60</v>
      </c>
    </row>
    <row r="28" spans="1:15">
      <c r="A28" s="193">
        <v>27</v>
      </c>
      <c r="B28" s="193" t="s">
        <v>103</v>
      </c>
      <c r="C28" s="193" t="s">
        <v>2720</v>
      </c>
      <c r="D28" s="193" t="s">
        <v>2721</v>
      </c>
      <c r="E28" s="275" t="s">
        <v>104</v>
      </c>
      <c r="F28" s="275" t="str">
        <f>_xlfn.XLOOKUP($B28,'CDS-A'!$AA:$AA,'CDS-A'!$AC:$AC,"",0)</f>
        <v/>
      </c>
      <c r="G28" s="275" t="s">
        <v>30</v>
      </c>
      <c r="H28" s="275" t="s">
        <v>82</v>
      </c>
      <c r="I28" s="275" t="s">
        <v>32</v>
      </c>
      <c r="J28" s="275" t="s">
        <v>32</v>
      </c>
      <c r="K28" s="275" t="s">
        <v>32</v>
      </c>
      <c r="L28" s="275" t="s">
        <v>32</v>
      </c>
      <c r="M28" s="275" t="s">
        <v>32</v>
      </c>
      <c r="N28" s="275" t="s">
        <v>32</v>
      </c>
      <c r="O28" s="275" t="s">
        <v>60</v>
      </c>
    </row>
    <row r="29" spans="1:15">
      <c r="A29" s="193">
        <v>28</v>
      </c>
      <c r="B29" s="193" t="s">
        <v>106</v>
      </c>
      <c r="C29" s="193" t="s">
        <v>2722</v>
      </c>
      <c r="D29" s="193" t="s">
        <v>2723</v>
      </c>
      <c r="E29" s="275" t="s">
        <v>107</v>
      </c>
      <c r="F29" s="275" t="str">
        <f>_xlfn.XLOOKUP($B29,'CDS-A'!$AA:$AA,'CDS-A'!$AC:$AC,"",0)</f>
        <v>https://www.latech.edu/</v>
      </c>
      <c r="G29" s="275" t="s">
        <v>30</v>
      </c>
      <c r="H29" s="275" t="s">
        <v>82</v>
      </c>
      <c r="I29" s="275" t="s">
        <v>32</v>
      </c>
      <c r="J29" s="275" t="s">
        <v>32</v>
      </c>
      <c r="K29" s="275" t="s">
        <v>32</v>
      </c>
      <c r="L29" s="275" t="s">
        <v>32</v>
      </c>
      <c r="M29" s="275" t="s">
        <v>32</v>
      </c>
      <c r="N29" s="275" t="s">
        <v>32</v>
      </c>
      <c r="O29" s="275" t="s">
        <v>77</v>
      </c>
    </row>
    <row r="30" spans="1:15">
      <c r="A30" s="193">
        <v>29</v>
      </c>
      <c r="B30" s="193" t="s">
        <v>109</v>
      </c>
      <c r="C30" s="193" t="s">
        <v>2724</v>
      </c>
      <c r="D30" s="193" t="s">
        <v>2725</v>
      </c>
      <c r="E30" s="275" t="s">
        <v>110</v>
      </c>
      <c r="F30" s="275" t="str">
        <f>_xlfn.XLOOKUP($B30,'CDS-A'!$AA:$AA,'CDS-A'!$AC:$AC,"",0)</f>
        <v/>
      </c>
      <c r="G30" s="275" t="s">
        <v>30</v>
      </c>
      <c r="H30" s="275" t="s">
        <v>82</v>
      </c>
      <c r="I30" s="275" t="s">
        <v>32</v>
      </c>
      <c r="J30" s="275" t="s">
        <v>32</v>
      </c>
      <c r="K30" s="275" t="s">
        <v>32</v>
      </c>
      <c r="L30" s="275" t="s">
        <v>32</v>
      </c>
      <c r="M30" s="275" t="s">
        <v>32</v>
      </c>
      <c r="N30" s="275" t="s">
        <v>32</v>
      </c>
      <c r="O30" s="275" t="s">
        <v>69</v>
      </c>
    </row>
    <row r="31" spans="1:15">
      <c r="A31" s="193">
        <v>30</v>
      </c>
      <c r="B31" s="193" t="s">
        <v>112</v>
      </c>
      <c r="C31" s="193" t="s">
        <v>2726</v>
      </c>
      <c r="D31" s="193" t="s">
        <v>2727</v>
      </c>
      <c r="E31" s="275" t="s">
        <v>113</v>
      </c>
      <c r="F31" s="275" t="str">
        <f>_xlfn.XLOOKUP($B31,'CDS-A'!$AA:$AA,'CDS-A'!$AC:$AC,"",0)</f>
        <v>201 Mayfield Ave</v>
      </c>
      <c r="G31" s="275" t="s">
        <v>30</v>
      </c>
      <c r="H31" s="275" t="s">
        <v>114</v>
      </c>
      <c r="I31" s="275" t="s">
        <v>32</v>
      </c>
      <c r="J31" s="275" t="s">
        <v>32</v>
      </c>
      <c r="K31" s="275" t="s">
        <v>32</v>
      </c>
      <c r="L31" s="275" t="s">
        <v>32</v>
      </c>
      <c r="M31" s="275" t="s">
        <v>32</v>
      </c>
      <c r="N31" s="275" t="s">
        <v>32</v>
      </c>
      <c r="O31" s="275" t="s">
        <v>33</v>
      </c>
    </row>
    <row r="32" spans="1:15">
      <c r="A32" s="193">
        <v>31</v>
      </c>
      <c r="B32" s="193" t="s">
        <v>115</v>
      </c>
      <c r="C32" s="193" t="s">
        <v>2728</v>
      </c>
      <c r="D32" s="193" t="s">
        <v>2729</v>
      </c>
      <c r="E32" s="275" t="s">
        <v>116</v>
      </c>
      <c r="F32" s="275" t="str">
        <f>_xlfn.XLOOKUP($B32,'CDS-A'!$AA:$AA,'CDS-A'!$AC:$AC,"",0)</f>
        <v/>
      </c>
      <c r="G32" s="275" t="s">
        <v>30</v>
      </c>
      <c r="H32" s="275" t="s">
        <v>114</v>
      </c>
      <c r="I32" s="275" t="s">
        <v>32</v>
      </c>
      <c r="J32" s="275" t="s">
        <v>32</v>
      </c>
      <c r="K32" s="275" t="s">
        <v>32</v>
      </c>
      <c r="L32" s="275" t="s">
        <v>32</v>
      </c>
      <c r="M32" s="275" t="s">
        <v>32</v>
      </c>
      <c r="N32" s="275" t="s">
        <v>32</v>
      </c>
      <c r="O32" s="275" t="s">
        <v>33</v>
      </c>
    </row>
    <row r="33" spans="1:15">
      <c r="A33" s="193">
        <v>32</v>
      </c>
      <c r="B33" s="193" t="s">
        <v>117</v>
      </c>
      <c r="C33" s="193" t="s">
        <v>2730</v>
      </c>
      <c r="D33" s="193" t="s">
        <v>2731</v>
      </c>
      <c r="E33" s="275" t="s">
        <v>118</v>
      </c>
      <c r="F33" s="275" t="str">
        <f>_xlfn.XLOOKUP($B33,'CDS-A'!$AA:$AA,'CDS-A'!$AC:$AC,"",0)</f>
        <v/>
      </c>
      <c r="G33" s="275" t="s">
        <v>30</v>
      </c>
      <c r="H33" s="275" t="s">
        <v>114</v>
      </c>
      <c r="I33" s="275" t="s">
        <v>32</v>
      </c>
      <c r="J33" s="275" t="s">
        <v>32</v>
      </c>
      <c r="K33" s="275" t="s">
        <v>32</v>
      </c>
      <c r="L33" s="275" t="s">
        <v>32</v>
      </c>
      <c r="M33" s="275" t="s">
        <v>32</v>
      </c>
      <c r="N33" s="275" t="s">
        <v>32</v>
      </c>
      <c r="O33" s="275" t="s">
        <v>33</v>
      </c>
    </row>
    <row r="34" spans="1:15">
      <c r="A34" s="193">
        <v>33</v>
      </c>
      <c r="B34" s="193" t="s">
        <v>119</v>
      </c>
      <c r="C34" s="193" t="s">
        <v>2732</v>
      </c>
      <c r="D34" s="193" t="s">
        <v>2733</v>
      </c>
      <c r="E34" s="275" t="s">
        <v>92</v>
      </c>
      <c r="F34" s="275" t="str">
        <f>_xlfn.XLOOKUP($B34,'CDS-A'!$AA:$AA,'CDS-A'!$AC:$AC,"",0)</f>
        <v>Ruston</v>
      </c>
      <c r="G34" s="275" t="s">
        <v>30</v>
      </c>
      <c r="H34" s="275" t="s">
        <v>114</v>
      </c>
      <c r="I34" s="275" t="s">
        <v>32</v>
      </c>
      <c r="J34" s="275" t="s">
        <v>32</v>
      </c>
      <c r="K34" s="275" t="s">
        <v>32</v>
      </c>
      <c r="L34" s="275" t="s">
        <v>32</v>
      </c>
      <c r="M34" s="275" t="s">
        <v>32</v>
      </c>
      <c r="N34" s="275" t="s">
        <v>32</v>
      </c>
      <c r="O34" s="275" t="s">
        <v>33</v>
      </c>
    </row>
    <row r="35" spans="1:15">
      <c r="A35" s="193">
        <v>34</v>
      </c>
      <c r="B35" s="193" t="s">
        <v>120</v>
      </c>
      <c r="C35" s="193" t="s">
        <v>2734</v>
      </c>
      <c r="D35" s="193" t="s">
        <v>2735</v>
      </c>
      <c r="E35" s="275" t="s">
        <v>56</v>
      </c>
      <c r="F35" s="275" t="str">
        <f>_xlfn.XLOOKUP($B35,'CDS-A'!$AA:$AA,'CDS-A'!$AC:$AC,"",0)</f>
        <v>LA</v>
      </c>
      <c r="G35" s="275" t="s">
        <v>30</v>
      </c>
      <c r="H35" s="275" t="s">
        <v>114</v>
      </c>
      <c r="I35" s="275" t="s">
        <v>32</v>
      </c>
      <c r="J35" s="275" t="s">
        <v>32</v>
      </c>
      <c r="K35" s="275" t="s">
        <v>32</v>
      </c>
      <c r="L35" s="275" t="s">
        <v>32</v>
      </c>
      <c r="M35" s="275" t="s">
        <v>32</v>
      </c>
      <c r="N35" s="275" t="s">
        <v>32</v>
      </c>
      <c r="O35" s="275" t="s">
        <v>33</v>
      </c>
    </row>
    <row r="36" spans="1:15">
      <c r="A36" s="193">
        <v>35</v>
      </c>
      <c r="B36" s="193" t="s">
        <v>121</v>
      </c>
      <c r="C36" s="193" t="s">
        <v>2736</v>
      </c>
      <c r="D36" s="193" t="s">
        <v>2737</v>
      </c>
      <c r="E36" s="275" t="s">
        <v>96</v>
      </c>
      <c r="F36" s="275">
        <f>_xlfn.XLOOKUP($B36,'CDS-A'!$AA:$AA,'CDS-A'!$AC:$AC,"",0)</f>
        <v>71272</v>
      </c>
      <c r="G36" s="275" t="s">
        <v>30</v>
      </c>
      <c r="H36" s="275" t="s">
        <v>114</v>
      </c>
      <c r="I36" s="275" t="s">
        <v>32</v>
      </c>
      <c r="J36" s="275" t="s">
        <v>32</v>
      </c>
      <c r="K36" s="275" t="s">
        <v>32</v>
      </c>
      <c r="L36" s="275" t="s">
        <v>32</v>
      </c>
      <c r="M36" s="275" t="s">
        <v>32</v>
      </c>
      <c r="N36" s="275" t="s">
        <v>32</v>
      </c>
      <c r="O36" s="275" t="s">
        <v>60</v>
      </c>
    </row>
    <row r="37" spans="1:15">
      <c r="A37" s="193">
        <v>36</v>
      </c>
      <c r="B37" s="193" t="s">
        <v>122</v>
      </c>
      <c r="C37" s="193" t="s">
        <v>2738</v>
      </c>
      <c r="D37" s="193" t="s">
        <v>2739</v>
      </c>
      <c r="E37" s="275" t="s">
        <v>63</v>
      </c>
      <c r="F37" s="275" t="str">
        <f>_xlfn.XLOOKUP($B37,'CDS-A'!$AA:$AA,'CDS-A'!$AC:$AC,"",0)</f>
        <v>United States</v>
      </c>
      <c r="G37" s="275" t="s">
        <v>30</v>
      </c>
      <c r="H37" s="275" t="s">
        <v>114</v>
      </c>
      <c r="I37" s="275" t="s">
        <v>32</v>
      </c>
      <c r="J37" s="275" t="s">
        <v>32</v>
      </c>
      <c r="K37" s="275" t="s">
        <v>32</v>
      </c>
      <c r="L37" s="275" t="s">
        <v>32</v>
      </c>
      <c r="M37" s="275" t="s">
        <v>32</v>
      </c>
      <c r="N37" s="275" t="s">
        <v>32</v>
      </c>
      <c r="O37" s="275" t="s">
        <v>33</v>
      </c>
    </row>
    <row r="38" spans="1:15">
      <c r="A38" s="193">
        <v>37</v>
      </c>
      <c r="B38" s="193" t="s">
        <v>123</v>
      </c>
      <c r="C38" s="193" t="s">
        <v>2740</v>
      </c>
      <c r="D38" s="193" t="s">
        <v>2741</v>
      </c>
      <c r="E38" s="275" t="s">
        <v>124</v>
      </c>
      <c r="F38" s="275">
        <f>_xlfn.XLOOKUP($B38,'CDS-A'!$AA:$AA,'CDS-A'!$AC:$AC,"",0)</f>
        <v>318</v>
      </c>
      <c r="G38" s="275" t="s">
        <v>30</v>
      </c>
      <c r="H38" s="275" t="s">
        <v>114</v>
      </c>
      <c r="I38" s="275" t="s">
        <v>32</v>
      </c>
      <c r="J38" s="275" t="s">
        <v>32</v>
      </c>
      <c r="K38" s="275" t="s">
        <v>32</v>
      </c>
      <c r="L38" s="275" t="s">
        <v>32</v>
      </c>
      <c r="M38" s="275" t="s">
        <v>32</v>
      </c>
      <c r="N38" s="275" t="s">
        <v>32</v>
      </c>
      <c r="O38" s="275" t="s">
        <v>60</v>
      </c>
    </row>
    <row r="39" spans="1:15">
      <c r="A39" s="193">
        <v>38</v>
      </c>
      <c r="B39" s="193" t="s">
        <v>126</v>
      </c>
      <c r="C39" s="193" t="s">
        <v>2742</v>
      </c>
      <c r="D39" s="193" t="s">
        <v>2743</v>
      </c>
      <c r="E39" s="275" t="s">
        <v>127</v>
      </c>
      <c r="F39" s="275" t="str">
        <f>_xlfn.XLOOKUP($B39,'CDS-A'!$AA:$AA,'CDS-A'!$AC:$AC,"",0)</f>
        <v>(318) 257-3036</v>
      </c>
      <c r="G39" s="275" t="s">
        <v>30</v>
      </c>
      <c r="H39" s="275" t="s">
        <v>114</v>
      </c>
      <c r="I39" s="275" t="s">
        <v>32</v>
      </c>
      <c r="J39" s="275" t="s">
        <v>32</v>
      </c>
      <c r="K39" s="275" t="s">
        <v>32</v>
      </c>
      <c r="L39" s="275" t="s">
        <v>32</v>
      </c>
      <c r="M39" s="275" t="s">
        <v>32</v>
      </c>
      <c r="N39" s="275" t="s">
        <v>32</v>
      </c>
      <c r="O39" s="275" t="s">
        <v>60</v>
      </c>
    </row>
    <row r="40" spans="1:15">
      <c r="A40" s="193">
        <v>39</v>
      </c>
      <c r="B40" s="193" t="s">
        <v>128</v>
      </c>
      <c r="C40" s="193" t="s">
        <v>2744</v>
      </c>
      <c r="D40" s="193" t="s">
        <v>2745</v>
      </c>
      <c r="E40" s="275" t="s">
        <v>129</v>
      </c>
      <c r="F40" s="275" t="str">
        <f>_xlfn.XLOOKUP($B40,'CDS-A'!$AA:$AA,'CDS-A'!$AC:$AC,"",0)</f>
        <v/>
      </c>
      <c r="G40" s="275" t="s">
        <v>30</v>
      </c>
      <c r="H40" s="275" t="s">
        <v>114</v>
      </c>
      <c r="I40" s="275" t="s">
        <v>32</v>
      </c>
      <c r="J40" s="275" t="s">
        <v>32</v>
      </c>
      <c r="K40" s="275" t="s">
        <v>32</v>
      </c>
      <c r="L40" s="275" t="s">
        <v>32</v>
      </c>
      <c r="M40" s="275" t="s">
        <v>32</v>
      </c>
      <c r="N40" s="275" t="s">
        <v>32</v>
      </c>
      <c r="O40" s="275" t="s">
        <v>60</v>
      </c>
    </row>
    <row r="41" spans="1:15">
      <c r="A41" s="193">
        <v>40</v>
      </c>
      <c r="B41" s="193" t="s">
        <v>131</v>
      </c>
      <c r="C41" s="193" t="s">
        <v>2746</v>
      </c>
      <c r="D41" s="193" t="s">
        <v>2747</v>
      </c>
      <c r="E41" s="275" t="s">
        <v>132</v>
      </c>
      <c r="F41" s="275" t="str">
        <f>_xlfn.XLOOKUP($B41,'CDS-A'!$AA:$AA,'CDS-A'!$AC:$AC,"",0)</f>
        <v/>
      </c>
      <c r="G41" s="275" t="s">
        <v>30</v>
      </c>
      <c r="H41" s="275" t="s">
        <v>114</v>
      </c>
      <c r="I41" s="275" t="s">
        <v>32</v>
      </c>
      <c r="J41" s="275" t="s">
        <v>32</v>
      </c>
      <c r="K41" s="275" t="s">
        <v>32</v>
      </c>
      <c r="L41" s="275" t="s">
        <v>32</v>
      </c>
      <c r="M41" s="275" t="s">
        <v>32</v>
      </c>
      <c r="N41" s="275" t="s">
        <v>32</v>
      </c>
      <c r="O41" s="275" t="s">
        <v>60</v>
      </c>
    </row>
    <row r="42" spans="1:15">
      <c r="A42" s="193">
        <v>41</v>
      </c>
      <c r="B42" s="193" t="s">
        <v>133</v>
      </c>
      <c r="C42" s="193" t="s">
        <v>2748</v>
      </c>
      <c r="D42" s="193" t="s">
        <v>2749</v>
      </c>
      <c r="E42" s="275" t="s">
        <v>134</v>
      </c>
      <c r="F42" s="275" t="str">
        <f>_xlfn.XLOOKUP($B42,'CDS-A'!$AA:$AA,'CDS-A'!$AC:$AC,"",0)</f>
        <v>1800LATECH1</v>
      </c>
      <c r="G42" s="275" t="s">
        <v>30</v>
      </c>
      <c r="H42" s="275" t="s">
        <v>114</v>
      </c>
      <c r="I42" s="275" t="s">
        <v>32</v>
      </c>
      <c r="J42" s="275" t="s">
        <v>32</v>
      </c>
      <c r="K42" s="275" t="s">
        <v>32</v>
      </c>
      <c r="L42" s="275" t="s">
        <v>32</v>
      </c>
      <c r="M42" s="275" t="s">
        <v>32</v>
      </c>
      <c r="N42" s="275" t="s">
        <v>32</v>
      </c>
      <c r="O42" s="275" t="s">
        <v>60</v>
      </c>
    </row>
    <row r="43" spans="1:15">
      <c r="A43" s="193">
        <v>42</v>
      </c>
      <c r="B43" s="193" t="s">
        <v>135</v>
      </c>
      <c r="C43" s="193" t="s">
        <v>2750</v>
      </c>
      <c r="D43" s="193" t="s">
        <v>2751</v>
      </c>
      <c r="E43" s="275" t="s">
        <v>136</v>
      </c>
      <c r="F43" s="275" t="str">
        <f>_xlfn.XLOOKUP($B43,'CDS-A'!$AA:$AA,'CDS-A'!$AC:$AC,"",0)</f>
        <v/>
      </c>
      <c r="G43" s="275" t="s">
        <v>30</v>
      </c>
      <c r="H43" s="275" t="s">
        <v>114</v>
      </c>
      <c r="I43" s="275" t="s">
        <v>32</v>
      </c>
      <c r="J43" s="275" t="s">
        <v>32</v>
      </c>
      <c r="K43" s="275" t="s">
        <v>32</v>
      </c>
      <c r="L43" s="275" t="s">
        <v>32</v>
      </c>
      <c r="M43" s="275" t="s">
        <v>32</v>
      </c>
      <c r="N43" s="275" t="s">
        <v>32</v>
      </c>
      <c r="O43" s="275" t="s">
        <v>60</v>
      </c>
    </row>
    <row r="44" spans="1:15">
      <c r="A44" s="193">
        <v>43</v>
      </c>
      <c r="B44" s="193" t="s">
        <v>137</v>
      </c>
      <c r="C44" s="193" t="s">
        <v>2752</v>
      </c>
      <c r="D44" s="193" t="s">
        <v>2753</v>
      </c>
      <c r="E44" s="275" t="s">
        <v>138</v>
      </c>
      <c r="F44" s="275" t="str">
        <f>_xlfn.XLOOKUP($B44,'CDS-A'!$AA:$AA,'CDS-A'!$AC:$AC,"",0)</f>
        <v>bulldog@latech.edu</v>
      </c>
      <c r="G44" s="275"/>
      <c r="H44" s="275" t="s">
        <v>114</v>
      </c>
      <c r="I44" s="275"/>
      <c r="J44" s="275"/>
      <c r="K44" s="275"/>
      <c r="L44" s="275"/>
      <c r="M44" s="275"/>
      <c r="N44" s="275"/>
      <c r="O44" s="275" t="s">
        <v>69</v>
      </c>
    </row>
    <row r="45" spans="1:15">
      <c r="A45" s="193">
        <v>44</v>
      </c>
      <c r="B45" s="193" t="s">
        <v>141</v>
      </c>
      <c r="C45" s="193" t="s">
        <v>2754</v>
      </c>
      <c r="D45" s="193" t="s">
        <v>2755</v>
      </c>
      <c r="E45" s="275" t="s">
        <v>142</v>
      </c>
      <c r="F45" s="275" t="str">
        <f>_xlfn.XLOOKUP($B45,'CDS-A'!$AA:$AA,'CDS-A'!$AC:$AC,"",0)</f>
        <v/>
      </c>
      <c r="G45" s="275"/>
      <c r="H45" s="275" t="s">
        <v>114</v>
      </c>
      <c r="I45" s="275"/>
      <c r="J45" s="275"/>
      <c r="K45" s="275"/>
      <c r="L45" s="275"/>
      <c r="M45" s="275"/>
      <c r="N45" s="275"/>
      <c r="O45" s="275" t="s">
        <v>77</v>
      </c>
    </row>
    <row r="46" spans="1:15">
      <c r="A46" s="193">
        <v>45</v>
      </c>
      <c r="B46" s="193" t="s">
        <v>143</v>
      </c>
      <c r="C46" s="193" t="s">
        <v>2756</v>
      </c>
      <c r="D46" s="193" t="s">
        <v>2757</v>
      </c>
      <c r="E46" s="275" t="s">
        <v>144</v>
      </c>
      <c r="F46" s="275" t="str">
        <f>_xlfn.XLOOKUP($B46,'CDS-A'!$AA:$AA,'CDS-A'!$AC:$AC,"",0)</f>
        <v/>
      </c>
      <c r="G46" s="275" t="s">
        <v>30</v>
      </c>
      <c r="H46" s="275" t="s">
        <v>114</v>
      </c>
      <c r="I46" s="275" t="s">
        <v>32</v>
      </c>
      <c r="J46" s="275" t="s">
        <v>32</v>
      </c>
      <c r="K46" s="275" t="s">
        <v>32</v>
      </c>
      <c r="L46" s="275" t="s">
        <v>32</v>
      </c>
      <c r="M46" s="275" t="s">
        <v>32</v>
      </c>
      <c r="N46" s="275" t="s">
        <v>32</v>
      </c>
      <c r="O46" s="275" t="s">
        <v>33</v>
      </c>
    </row>
    <row r="47" spans="1:15">
      <c r="A47" s="193">
        <v>46</v>
      </c>
      <c r="B47" s="275" t="s">
        <v>145</v>
      </c>
      <c r="C47" s="193" t="s">
        <v>2758</v>
      </c>
      <c r="D47" s="193" t="s">
        <v>2759</v>
      </c>
      <c r="E47" s="275" t="s">
        <v>146</v>
      </c>
      <c r="F47" s="275" t="str">
        <f>_xlfn.XLOOKUP($B47,'CDS-A'!$AA:$AA,'CDS-A'!$AC:$AC,"",0)</f>
        <v>Public</v>
      </c>
      <c r="G47" s="275" t="s">
        <v>30</v>
      </c>
      <c r="H47" s="275" t="s">
        <v>147</v>
      </c>
      <c r="I47" s="275" t="s">
        <v>32</v>
      </c>
      <c r="J47" s="275" t="s">
        <v>32</v>
      </c>
      <c r="K47" s="275" t="s">
        <v>32</v>
      </c>
      <c r="L47" s="275" t="s">
        <v>32</v>
      </c>
      <c r="M47" s="275" t="s">
        <v>32</v>
      </c>
      <c r="N47" s="275" t="s">
        <v>32</v>
      </c>
      <c r="O47" s="275" t="s">
        <v>33</v>
      </c>
    </row>
    <row r="48" spans="1:15">
      <c r="A48" s="193">
        <v>47</v>
      </c>
      <c r="B48" s="275" t="s">
        <v>148</v>
      </c>
      <c r="C48" s="193" t="s">
        <v>2760</v>
      </c>
      <c r="D48" s="193" t="s">
        <v>2761</v>
      </c>
      <c r="E48" s="275" t="s">
        <v>149</v>
      </c>
      <c r="F48" s="275" t="str">
        <f>_xlfn.XLOOKUP($B48,'CDS-A'!$AA:$AA,'CDS-A'!$AC:$AC,"",0)</f>
        <v>Coeducational college</v>
      </c>
      <c r="G48" s="275" t="s">
        <v>30</v>
      </c>
      <c r="H48" s="275" t="s">
        <v>150</v>
      </c>
      <c r="I48" s="275" t="s">
        <v>32</v>
      </c>
      <c r="J48" s="275" t="s">
        <v>32</v>
      </c>
      <c r="K48" s="275" t="s">
        <v>32</v>
      </c>
      <c r="L48" s="275" t="s">
        <v>32</v>
      </c>
      <c r="M48" s="275" t="s">
        <v>32</v>
      </c>
      <c r="N48" s="275" t="s">
        <v>32</v>
      </c>
      <c r="O48" s="275" t="s">
        <v>33</v>
      </c>
    </row>
    <row r="49" spans="1:15">
      <c r="A49" s="193">
        <v>48</v>
      </c>
      <c r="B49" s="275" t="s">
        <v>151</v>
      </c>
      <c r="C49" s="193" t="s">
        <v>2762</v>
      </c>
      <c r="D49" s="193" t="s">
        <v>2763</v>
      </c>
      <c r="E49" s="275" t="s">
        <v>152</v>
      </c>
      <c r="F49" s="275" t="str">
        <f>_xlfn.XLOOKUP($B49,'CDS-A'!$AA:$AA,'CDS-A'!$AC:$AC,"",0)</f>
        <v>Quarter</v>
      </c>
      <c r="G49" s="275" t="s">
        <v>30</v>
      </c>
      <c r="H49" s="275" t="s">
        <v>153</v>
      </c>
      <c r="I49" s="275" t="s">
        <v>32</v>
      </c>
      <c r="J49" s="275" t="s">
        <v>32</v>
      </c>
      <c r="K49" s="275" t="s">
        <v>32</v>
      </c>
      <c r="L49" s="275" t="s">
        <v>32</v>
      </c>
      <c r="M49" s="275" t="s">
        <v>32</v>
      </c>
      <c r="N49" s="275" t="s">
        <v>32</v>
      </c>
      <c r="O49" s="275" t="s">
        <v>33</v>
      </c>
    </row>
    <row r="50" spans="1:15">
      <c r="A50" s="193">
        <v>49</v>
      </c>
      <c r="B50" s="275" t="s">
        <v>154</v>
      </c>
      <c r="C50" s="193" t="s">
        <v>2764</v>
      </c>
      <c r="D50" s="193" t="s">
        <v>2765</v>
      </c>
      <c r="E50" s="275" t="s">
        <v>155</v>
      </c>
      <c r="F50" s="275" t="str">
        <f>_xlfn.XLOOKUP($B50,'CDS-A'!$AA:$AA,'CDS-A'!$AC:$AC,"",0)</f>
        <v/>
      </c>
      <c r="G50" s="275"/>
      <c r="H50" s="275" t="s">
        <v>156</v>
      </c>
      <c r="I50" s="275"/>
      <c r="J50" s="275"/>
      <c r="K50" s="275"/>
      <c r="L50" s="275"/>
      <c r="M50" s="275"/>
      <c r="N50" s="275"/>
      <c r="O50" s="275" t="s">
        <v>33</v>
      </c>
    </row>
    <row r="51" spans="1:15">
      <c r="A51" s="193">
        <v>50</v>
      </c>
      <c r="B51" s="275" t="s">
        <v>157</v>
      </c>
      <c r="C51" s="193" t="s">
        <v>2766</v>
      </c>
      <c r="D51" s="193" t="s">
        <v>2767</v>
      </c>
      <c r="E51" s="275" t="s">
        <v>158</v>
      </c>
      <c r="F51" s="275" t="str">
        <f>_xlfn.XLOOKUP($B51,'CDS-A'!$AA:$AA,'CDS-A'!$AC:$AC,"",0)</f>
        <v/>
      </c>
      <c r="G51" s="275"/>
      <c r="H51" s="275" t="s">
        <v>156</v>
      </c>
      <c r="I51" s="275"/>
      <c r="J51" s="275"/>
      <c r="K51" s="275"/>
      <c r="L51" s="275"/>
      <c r="M51" s="275"/>
      <c r="N51" s="275"/>
      <c r="O51" s="275" t="s">
        <v>33</v>
      </c>
    </row>
    <row r="52" spans="1:15">
      <c r="A52" s="193">
        <v>51</v>
      </c>
      <c r="B52" s="275" t="s">
        <v>159</v>
      </c>
      <c r="C52" s="193" t="s">
        <v>2768</v>
      </c>
      <c r="D52" s="193" t="s">
        <v>2769</v>
      </c>
      <c r="E52" s="275" t="s">
        <v>160</v>
      </c>
      <c r="F52" s="275" t="str">
        <f>_xlfn.XLOOKUP($B52,'CDS-A'!$AA:$AA,'CDS-A'!$AC:$AC,"",0)</f>
        <v>X</v>
      </c>
      <c r="G52" s="275" t="s">
        <v>30</v>
      </c>
      <c r="H52" s="275" t="s">
        <v>156</v>
      </c>
      <c r="I52" s="275" t="s">
        <v>32</v>
      </c>
      <c r="J52" s="275" t="s">
        <v>32</v>
      </c>
      <c r="K52" s="275" t="s">
        <v>32</v>
      </c>
      <c r="L52" s="275" t="s">
        <v>32</v>
      </c>
      <c r="M52" s="275" t="s">
        <v>32</v>
      </c>
      <c r="N52" s="275" t="s">
        <v>32</v>
      </c>
      <c r="O52" s="275" t="s">
        <v>161</v>
      </c>
    </row>
    <row r="53" spans="1:15">
      <c r="A53" s="193">
        <v>52</v>
      </c>
      <c r="B53" s="275" t="s">
        <v>163</v>
      </c>
      <c r="C53" s="193" t="s">
        <v>2770</v>
      </c>
      <c r="D53" s="193" t="s">
        <v>2771</v>
      </c>
      <c r="E53" s="275" t="s">
        <v>164</v>
      </c>
      <c r="F53" s="275" t="str">
        <f>_xlfn.XLOOKUP($B53,'CDS-A'!$AA:$AA,'CDS-A'!$AC:$AC,"",0)</f>
        <v/>
      </c>
      <c r="G53" s="275" t="s">
        <v>30</v>
      </c>
      <c r="H53" s="275" t="s">
        <v>156</v>
      </c>
      <c r="I53" s="275" t="s">
        <v>32</v>
      </c>
      <c r="J53" s="275" t="s">
        <v>32</v>
      </c>
      <c r="K53" s="275" t="s">
        <v>32</v>
      </c>
      <c r="L53" s="275" t="s">
        <v>32</v>
      </c>
      <c r="M53" s="275" t="s">
        <v>32</v>
      </c>
      <c r="N53" s="275" t="s">
        <v>32</v>
      </c>
      <c r="O53" s="275" t="s">
        <v>161</v>
      </c>
    </row>
    <row r="54" spans="1:15">
      <c r="A54" s="193">
        <v>53</v>
      </c>
      <c r="B54" s="275" t="s">
        <v>165</v>
      </c>
      <c r="C54" s="193" t="s">
        <v>2772</v>
      </c>
      <c r="D54" s="193" t="s">
        <v>2773</v>
      </c>
      <c r="E54" s="275" t="s">
        <v>166</v>
      </c>
      <c r="F54" s="275" t="str">
        <f>_xlfn.XLOOKUP($B54,'CDS-A'!$AA:$AA,'CDS-A'!$AC:$AC,"",0)</f>
        <v>X</v>
      </c>
      <c r="G54" s="275" t="s">
        <v>30</v>
      </c>
      <c r="H54" s="275" t="s">
        <v>156</v>
      </c>
      <c r="I54" s="275" t="s">
        <v>32</v>
      </c>
      <c r="J54" s="275" t="s">
        <v>32</v>
      </c>
      <c r="K54" s="275" t="s">
        <v>32</v>
      </c>
      <c r="L54" s="275" t="s">
        <v>32</v>
      </c>
      <c r="M54" s="275" t="s">
        <v>32</v>
      </c>
      <c r="N54" s="275" t="s">
        <v>32</v>
      </c>
      <c r="O54" s="275" t="s">
        <v>161</v>
      </c>
    </row>
    <row r="55" spans="1:15">
      <c r="A55" s="193">
        <v>54</v>
      </c>
      <c r="B55" s="275" t="s">
        <v>167</v>
      </c>
      <c r="C55" s="193" t="s">
        <v>2774</v>
      </c>
      <c r="D55" s="193" t="s">
        <v>2775</v>
      </c>
      <c r="E55" s="275" t="s">
        <v>168</v>
      </c>
      <c r="F55" s="275" t="str">
        <f>_xlfn.XLOOKUP($B55,'CDS-A'!$AA:$AA,'CDS-A'!$AC:$AC,"",0)</f>
        <v/>
      </c>
      <c r="G55" s="275" t="s">
        <v>30</v>
      </c>
      <c r="H55" s="275" t="s">
        <v>156</v>
      </c>
      <c r="I55" s="275" t="s">
        <v>32</v>
      </c>
      <c r="J55" s="275" t="s">
        <v>32</v>
      </c>
      <c r="K55" s="275" t="s">
        <v>32</v>
      </c>
      <c r="L55" s="275" t="s">
        <v>32</v>
      </c>
      <c r="M55" s="275" t="s">
        <v>32</v>
      </c>
      <c r="N55" s="275" t="s">
        <v>32</v>
      </c>
      <c r="O55" s="275" t="s">
        <v>161</v>
      </c>
    </row>
    <row r="56" spans="1:15">
      <c r="A56" s="193">
        <v>55</v>
      </c>
      <c r="B56" s="275" t="s">
        <v>170</v>
      </c>
      <c r="C56" s="193" t="s">
        <v>2776</v>
      </c>
      <c r="D56" s="193" t="s">
        <v>2777</v>
      </c>
      <c r="E56" s="275" t="s">
        <v>171</v>
      </c>
      <c r="F56" s="275" t="str">
        <f>_xlfn.XLOOKUP($B56,'CDS-A'!$AA:$AA,'CDS-A'!$AC:$AC,"",0)</f>
        <v>X</v>
      </c>
      <c r="G56" s="275" t="s">
        <v>30</v>
      </c>
      <c r="H56" s="275" t="s">
        <v>156</v>
      </c>
      <c r="I56" s="275" t="s">
        <v>32</v>
      </c>
      <c r="J56" s="275" t="s">
        <v>32</v>
      </c>
      <c r="K56" s="275" t="s">
        <v>32</v>
      </c>
      <c r="L56" s="275" t="s">
        <v>32</v>
      </c>
      <c r="M56" s="275" t="s">
        <v>32</v>
      </c>
      <c r="N56" s="275" t="s">
        <v>32</v>
      </c>
      <c r="O56" s="275" t="s">
        <v>161</v>
      </c>
    </row>
    <row r="57" spans="1:15">
      <c r="A57" s="193">
        <v>56</v>
      </c>
      <c r="B57" s="275" t="s">
        <v>172</v>
      </c>
      <c r="C57" s="193" t="s">
        <v>2778</v>
      </c>
      <c r="D57" s="193" t="s">
        <v>2779</v>
      </c>
      <c r="E57" s="275" t="s">
        <v>173</v>
      </c>
      <c r="F57" s="275" t="str">
        <f>_xlfn.XLOOKUP($B57,'CDS-A'!$AA:$AA,'CDS-A'!$AC:$AC,"",0)</f>
        <v>X</v>
      </c>
      <c r="G57" s="275" t="s">
        <v>30</v>
      </c>
      <c r="H57" s="275" t="s">
        <v>156</v>
      </c>
      <c r="I57" s="275" t="s">
        <v>32</v>
      </c>
      <c r="J57" s="275" t="s">
        <v>32</v>
      </c>
      <c r="K57" s="275" t="s">
        <v>32</v>
      </c>
      <c r="L57" s="275" t="s">
        <v>32</v>
      </c>
      <c r="M57" s="275" t="s">
        <v>32</v>
      </c>
      <c r="N57" s="275" t="s">
        <v>32</v>
      </c>
      <c r="O57" s="275" t="s">
        <v>161</v>
      </c>
    </row>
    <row r="58" spans="1:15">
      <c r="A58" s="193">
        <v>57</v>
      </c>
      <c r="B58" s="275" t="s">
        <v>175</v>
      </c>
      <c r="C58" s="193" t="s">
        <v>2780</v>
      </c>
      <c r="D58" s="193" t="s">
        <v>2781</v>
      </c>
      <c r="E58" s="275" t="s">
        <v>176</v>
      </c>
      <c r="F58" s="275" t="str">
        <f>_xlfn.XLOOKUP($B58,'CDS-A'!$AA:$AA,'CDS-A'!$AC:$AC,"",0)</f>
        <v>X</v>
      </c>
      <c r="G58" s="275" t="s">
        <v>30</v>
      </c>
      <c r="H58" s="275" t="s">
        <v>156</v>
      </c>
      <c r="I58" s="275" t="s">
        <v>32</v>
      </c>
      <c r="J58" s="275" t="s">
        <v>32</v>
      </c>
      <c r="K58" s="275" t="s">
        <v>32</v>
      </c>
      <c r="L58" s="275" t="s">
        <v>32</v>
      </c>
      <c r="M58" s="275" t="s">
        <v>32</v>
      </c>
      <c r="N58" s="275" t="s">
        <v>32</v>
      </c>
      <c r="O58" s="275" t="s">
        <v>161</v>
      </c>
    </row>
    <row r="59" spans="1:15">
      <c r="A59" s="193">
        <v>58</v>
      </c>
      <c r="B59" s="275" t="s">
        <v>177</v>
      </c>
      <c r="C59" s="193" t="s">
        <v>2782</v>
      </c>
      <c r="D59" s="193" t="s">
        <v>2783</v>
      </c>
      <c r="E59" s="275" t="s">
        <v>178</v>
      </c>
      <c r="F59" s="275" t="str">
        <f>_xlfn.XLOOKUP($B59,'CDS-A'!$AA:$AA,'CDS-A'!$AC:$AC,"",0)</f>
        <v>X</v>
      </c>
      <c r="G59" s="275" t="s">
        <v>30</v>
      </c>
      <c r="H59" s="275" t="s">
        <v>156</v>
      </c>
      <c r="I59" s="275" t="s">
        <v>32</v>
      </c>
      <c r="J59" s="275" t="s">
        <v>32</v>
      </c>
      <c r="K59" s="275" t="s">
        <v>32</v>
      </c>
      <c r="L59" s="275" t="s">
        <v>32</v>
      </c>
      <c r="M59" s="275" t="s">
        <v>32</v>
      </c>
      <c r="N59" s="275" t="s">
        <v>32</v>
      </c>
      <c r="O59" s="275" t="s">
        <v>161</v>
      </c>
    </row>
    <row r="60" spans="1:15">
      <c r="A60" s="193">
        <v>59</v>
      </c>
      <c r="B60" s="275" t="s">
        <v>179</v>
      </c>
      <c r="C60" s="193" t="s">
        <v>2784</v>
      </c>
      <c r="D60" s="193" t="s">
        <v>2785</v>
      </c>
      <c r="E60" s="275" t="s">
        <v>180</v>
      </c>
      <c r="F60" s="275" t="str">
        <f>_xlfn.XLOOKUP($B60,'CDS-A'!$AA:$AA,'CDS-A'!$AC:$AC,"",0)</f>
        <v>X</v>
      </c>
      <c r="G60" s="275" t="s">
        <v>30</v>
      </c>
      <c r="H60" s="275" t="s">
        <v>156</v>
      </c>
      <c r="I60" s="275" t="s">
        <v>32</v>
      </c>
      <c r="J60" s="275" t="s">
        <v>32</v>
      </c>
      <c r="K60" s="275" t="s">
        <v>32</v>
      </c>
      <c r="L60" s="275" t="s">
        <v>32</v>
      </c>
      <c r="M60" s="275" t="s">
        <v>32</v>
      </c>
      <c r="N60" s="275" t="s">
        <v>32</v>
      </c>
      <c r="O60" s="275" t="s">
        <v>161</v>
      </c>
    </row>
    <row r="61" spans="1:15">
      <c r="A61" s="193">
        <v>60</v>
      </c>
      <c r="B61" s="275" t="s">
        <v>181</v>
      </c>
      <c r="C61" s="193" t="s">
        <v>2786</v>
      </c>
      <c r="D61" s="193" t="s">
        <v>2787</v>
      </c>
      <c r="E61" s="275" t="s">
        <v>182</v>
      </c>
      <c r="F61" s="275" t="str">
        <f>_xlfn.XLOOKUP($B61,'CDS-A'!$AA:$AA,'CDS-A'!$AC:$AC,"",0)</f>
        <v>X</v>
      </c>
      <c r="G61" s="275" t="s">
        <v>30</v>
      </c>
      <c r="H61" s="275" t="s">
        <v>156</v>
      </c>
      <c r="I61" s="275" t="s">
        <v>32</v>
      </c>
      <c r="J61" s="275" t="s">
        <v>32</v>
      </c>
      <c r="K61" s="275" t="s">
        <v>32</v>
      </c>
      <c r="L61" s="275" t="s">
        <v>32</v>
      </c>
      <c r="M61" s="275" t="s">
        <v>32</v>
      </c>
      <c r="N61" s="275" t="s">
        <v>32</v>
      </c>
      <c r="O61" s="275" t="s">
        <v>161</v>
      </c>
    </row>
    <row r="62" spans="1:15">
      <c r="A62" s="193">
        <v>61</v>
      </c>
      <c r="B62" s="275" t="s">
        <v>183</v>
      </c>
      <c r="C62" s="193" t="s">
        <v>2788</v>
      </c>
      <c r="D62" s="193" t="s">
        <v>2789</v>
      </c>
      <c r="E62" s="275" t="s">
        <v>184</v>
      </c>
      <c r="F62" s="275" t="str">
        <f>_xlfn.XLOOKUP($B62,'CDS-A'!$AA:$AA,'CDS-A'!$AC:$AC,"",0)</f>
        <v>X</v>
      </c>
      <c r="G62" s="275" t="s">
        <v>30</v>
      </c>
      <c r="H62" s="275" t="s">
        <v>156</v>
      </c>
      <c r="I62" s="275" t="s">
        <v>32</v>
      </c>
      <c r="J62" s="275" t="s">
        <v>32</v>
      </c>
      <c r="K62" s="275" t="s">
        <v>32</v>
      </c>
      <c r="L62" s="275" t="s">
        <v>32</v>
      </c>
      <c r="M62" s="275" t="s">
        <v>32</v>
      </c>
      <c r="N62" s="275" t="s">
        <v>32</v>
      </c>
      <c r="O62" s="275" t="s">
        <v>161</v>
      </c>
    </row>
    <row r="63" spans="1:15">
      <c r="A63" s="193">
        <v>62</v>
      </c>
      <c r="B63" s="275" t="s">
        <v>185</v>
      </c>
      <c r="C63" s="193" t="s">
        <v>2790</v>
      </c>
      <c r="D63" s="193" t="s">
        <v>2791</v>
      </c>
      <c r="E63" s="275" t="s">
        <v>186</v>
      </c>
      <c r="F63" s="275" t="str">
        <f>_xlfn.XLOOKUP($B63,'CDS-A'!$AA:$AA,'CDS-A'!$AC:$AC,"",0)</f>
        <v/>
      </c>
      <c r="G63" s="275" t="s">
        <v>30</v>
      </c>
      <c r="H63" s="275" t="s">
        <v>156</v>
      </c>
      <c r="I63" s="275" t="s">
        <v>32</v>
      </c>
      <c r="J63" s="275" t="s">
        <v>32</v>
      </c>
      <c r="K63" s="275" t="s">
        <v>32</v>
      </c>
      <c r="L63" s="275" t="s">
        <v>32</v>
      </c>
      <c r="M63" s="275" t="s">
        <v>32</v>
      </c>
      <c r="N63" s="275" t="s">
        <v>32</v>
      </c>
      <c r="O63" s="275" t="s">
        <v>161</v>
      </c>
    </row>
    <row r="64" spans="1:15">
      <c r="A64" s="193">
        <v>63</v>
      </c>
      <c r="B64" s="275" t="s">
        <v>188</v>
      </c>
      <c r="C64" s="193" t="s">
        <v>2792</v>
      </c>
      <c r="D64" s="193" t="s">
        <v>2793</v>
      </c>
      <c r="E64" s="275" t="s">
        <v>189</v>
      </c>
      <c r="F64" s="275" t="str">
        <f>_xlfn.XLOOKUP($B64,'CDS-A'!$AA:$AA,'CDS-A'!$AC:$AC,"",0)</f>
        <v/>
      </c>
      <c r="G64" s="275" t="s">
        <v>30</v>
      </c>
      <c r="H64" s="275" t="s">
        <v>153</v>
      </c>
      <c r="I64" s="275" t="s">
        <v>32</v>
      </c>
      <c r="J64" s="275" t="s">
        <v>32</v>
      </c>
      <c r="K64" s="275" t="s">
        <v>32</v>
      </c>
      <c r="L64" s="275" t="s">
        <v>32</v>
      </c>
      <c r="M64" s="275" t="s">
        <v>32</v>
      </c>
      <c r="N64" s="275" t="s">
        <v>32</v>
      </c>
      <c r="O64" s="275" t="s">
        <v>161</v>
      </c>
    </row>
    <row r="65" spans="1:17">
      <c r="A65" s="193">
        <v>64</v>
      </c>
      <c r="B65" s="275" t="s">
        <v>212</v>
      </c>
      <c r="C65" s="193" t="s">
        <v>2794</v>
      </c>
      <c r="D65" s="193" t="s">
        <v>2795</v>
      </c>
      <c r="E65" s="193" t="s">
        <v>213</v>
      </c>
      <c r="F65" s="287">
        <f>_xlfn.XLOOKUP($B65,'CDS-B'!$AA:$AA,'CDS-B'!$AC:$AC,"",0)</f>
        <v>1272</v>
      </c>
      <c r="G65" s="275" t="s">
        <v>214</v>
      </c>
      <c r="H65" s="275" t="s">
        <v>215</v>
      </c>
      <c r="I65" s="275" t="s">
        <v>216</v>
      </c>
      <c r="J65" s="275" t="s">
        <v>217</v>
      </c>
      <c r="K65" s="275" t="s">
        <v>218</v>
      </c>
      <c r="L65" s="275" t="s">
        <v>32</v>
      </c>
      <c r="M65" s="275" t="s">
        <v>219</v>
      </c>
      <c r="N65" s="275" t="s">
        <v>220</v>
      </c>
      <c r="O65" s="275" t="s">
        <v>221</v>
      </c>
      <c r="P65" s="275"/>
      <c r="Q65" s="275"/>
    </row>
    <row r="66" spans="1:17">
      <c r="A66" s="193">
        <v>65</v>
      </c>
      <c r="B66" s="275" t="s">
        <v>224</v>
      </c>
      <c r="C66" s="193" t="s">
        <v>2796</v>
      </c>
      <c r="D66" s="193" t="s">
        <v>2797</v>
      </c>
      <c r="E66" s="193" t="s">
        <v>225</v>
      </c>
      <c r="F66" s="287">
        <f>_xlfn.XLOOKUP($B66,'CDS-B'!$AA:$AA,'CDS-B'!$AC:$AC,"",0)</f>
        <v>124</v>
      </c>
      <c r="G66" s="275" t="s">
        <v>214</v>
      </c>
      <c r="H66" s="275" t="s">
        <v>215</v>
      </c>
      <c r="I66" s="275" t="s">
        <v>216</v>
      </c>
      <c r="J66" s="275" t="s">
        <v>217</v>
      </c>
      <c r="K66" s="275" t="s">
        <v>226</v>
      </c>
      <c r="L66" s="275" t="s">
        <v>32</v>
      </c>
      <c r="M66" s="275" t="s">
        <v>219</v>
      </c>
      <c r="N66" s="275" t="s">
        <v>220</v>
      </c>
      <c r="O66" s="275" t="s">
        <v>221</v>
      </c>
      <c r="P66" s="275"/>
      <c r="Q66" s="275"/>
    </row>
    <row r="67" spans="1:17">
      <c r="A67" s="193">
        <v>66</v>
      </c>
      <c r="B67" s="275" t="s">
        <v>228</v>
      </c>
      <c r="C67" s="193" t="s">
        <v>2798</v>
      </c>
      <c r="D67" s="193" t="s">
        <v>2799</v>
      </c>
      <c r="E67" s="193" t="s">
        <v>229</v>
      </c>
      <c r="F67" s="287">
        <f>_xlfn.XLOOKUP($B67,'CDS-B'!$AA:$AA,'CDS-B'!$AC:$AC,"",0)</f>
        <v>3087</v>
      </c>
      <c r="G67" s="275" t="s">
        <v>214</v>
      </c>
      <c r="H67" s="275" t="s">
        <v>215</v>
      </c>
      <c r="I67" s="275" t="s">
        <v>216</v>
      </c>
      <c r="J67" s="275" t="s">
        <v>217</v>
      </c>
      <c r="K67" s="275" t="s">
        <v>230</v>
      </c>
      <c r="L67" s="275" t="s">
        <v>32</v>
      </c>
      <c r="M67" s="275" t="s">
        <v>219</v>
      </c>
      <c r="N67" s="275" t="s">
        <v>220</v>
      </c>
      <c r="O67" s="275" t="s">
        <v>221</v>
      </c>
      <c r="P67" s="275"/>
      <c r="Q67" s="275"/>
    </row>
    <row r="68" spans="1:17">
      <c r="A68" s="193">
        <v>67</v>
      </c>
      <c r="B68" s="275" t="s">
        <v>232</v>
      </c>
      <c r="C68" s="193" t="s">
        <v>2800</v>
      </c>
      <c r="D68" s="193" t="s">
        <v>2801</v>
      </c>
      <c r="E68" s="193" t="s">
        <v>233</v>
      </c>
      <c r="F68" s="287">
        <f>_xlfn.XLOOKUP($B68,'CDS-B'!$AA:$AA,'CDS-B'!$AC:$AC,"",0)</f>
        <v>4483</v>
      </c>
      <c r="G68" s="275" t="s">
        <v>214</v>
      </c>
      <c r="H68" s="275" t="s">
        <v>215</v>
      </c>
      <c r="I68" s="275" t="s">
        <v>216</v>
      </c>
      <c r="J68" s="275" t="s">
        <v>217</v>
      </c>
      <c r="K68" s="275" t="s">
        <v>234</v>
      </c>
      <c r="L68" s="275" t="s">
        <v>32</v>
      </c>
      <c r="M68" s="275" t="s">
        <v>219</v>
      </c>
      <c r="N68" s="275" t="s">
        <v>220</v>
      </c>
      <c r="O68" s="275" t="s">
        <v>221</v>
      </c>
      <c r="P68" s="275"/>
      <c r="Q68" s="275"/>
    </row>
    <row r="69" spans="1:17">
      <c r="A69" s="193">
        <v>68</v>
      </c>
      <c r="B69" s="275" t="s">
        <v>236</v>
      </c>
      <c r="C69" s="193" t="s">
        <v>2802</v>
      </c>
      <c r="D69" s="193" t="s">
        <v>2803</v>
      </c>
      <c r="E69" s="193" t="s">
        <v>237</v>
      </c>
      <c r="F69" s="287">
        <f>_xlfn.XLOOKUP($B69,'CDS-B'!$AA:$AA,'CDS-B'!$AC:$AC,"",0)</f>
        <v>197</v>
      </c>
      <c r="G69" s="275" t="s">
        <v>214</v>
      </c>
      <c r="H69" s="275" t="s">
        <v>215</v>
      </c>
      <c r="I69" s="275" t="s">
        <v>238</v>
      </c>
      <c r="J69" s="275" t="s">
        <v>217</v>
      </c>
      <c r="K69" s="275" t="s">
        <v>230</v>
      </c>
      <c r="L69" s="275" t="s">
        <v>32</v>
      </c>
      <c r="M69" s="275" t="s">
        <v>219</v>
      </c>
      <c r="N69" s="275" t="s">
        <v>220</v>
      </c>
      <c r="O69" s="275" t="s">
        <v>221</v>
      </c>
      <c r="P69" s="275"/>
      <c r="Q69" s="275"/>
    </row>
    <row r="70" spans="1:17">
      <c r="A70" s="193">
        <v>69</v>
      </c>
      <c r="B70" s="275" t="s">
        <v>240</v>
      </c>
      <c r="C70" s="193" t="s">
        <v>2804</v>
      </c>
      <c r="D70" s="193" t="s">
        <v>2805</v>
      </c>
      <c r="E70" s="193" t="s">
        <v>241</v>
      </c>
      <c r="F70" s="287">
        <f>_xlfn.XLOOKUP($B70,'CDS-B'!$AA:$AA,'CDS-B'!$AC:$AC,"",0)</f>
        <v>4680</v>
      </c>
      <c r="G70" s="275" t="s">
        <v>214</v>
      </c>
      <c r="H70" s="275" t="s">
        <v>215</v>
      </c>
      <c r="I70" s="275" t="s">
        <v>32</v>
      </c>
      <c r="J70" s="275" t="s">
        <v>217</v>
      </c>
      <c r="K70" s="275" t="s">
        <v>234</v>
      </c>
      <c r="L70" s="275" t="s">
        <v>32</v>
      </c>
      <c r="M70" s="275" t="s">
        <v>219</v>
      </c>
      <c r="N70" s="275" t="s">
        <v>220</v>
      </c>
      <c r="O70" s="275" t="s">
        <v>221</v>
      </c>
      <c r="P70" s="275"/>
      <c r="Q70" s="275"/>
    </row>
    <row r="71" spans="1:17">
      <c r="A71" s="193">
        <v>70</v>
      </c>
      <c r="B71" s="275" t="s">
        <v>243</v>
      </c>
      <c r="C71" s="193" t="s">
        <v>2806</v>
      </c>
      <c r="D71" s="193" t="s">
        <v>2807</v>
      </c>
      <c r="E71" s="193" t="s">
        <v>213</v>
      </c>
      <c r="F71" s="287">
        <f>_xlfn.XLOOKUP($B71,'CDS-B'!$AA:$AA,'CDS-B'!$AC:$AC,"",0)</f>
        <v>8</v>
      </c>
      <c r="G71" s="275" t="s">
        <v>214</v>
      </c>
      <c r="H71" s="275" t="s">
        <v>215</v>
      </c>
      <c r="I71" s="275" t="s">
        <v>216</v>
      </c>
      <c r="J71" s="275" t="s">
        <v>217</v>
      </c>
      <c r="K71" s="275" t="s">
        <v>218</v>
      </c>
      <c r="L71" s="275" t="s">
        <v>32</v>
      </c>
      <c r="M71" s="275" t="s">
        <v>244</v>
      </c>
      <c r="N71" s="275" t="s">
        <v>220</v>
      </c>
      <c r="O71" s="275" t="s">
        <v>221</v>
      </c>
      <c r="P71" s="275"/>
      <c r="Q71" s="275"/>
    </row>
    <row r="72" spans="1:17">
      <c r="A72" s="193">
        <v>71</v>
      </c>
      <c r="B72" s="275" t="s">
        <v>246</v>
      </c>
      <c r="C72" s="193" t="s">
        <v>2808</v>
      </c>
      <c r="D72" s="193" t="s">
        <v>2809</v>
      </c>
      <c r="E72" s="193" t="s">
        <v>225</v>
      </c>
      <c r="F72" s="287">
        <f>_xlfn.XLOOKUP($B72,'CDS-B'!$AA:$AA,'CDS-B'!$AC:$AC,"",0)</f>
        <v>2</v>
      </c>
      <c r="G72" s="275" t="s">
        <v>214</v>
      </c>
      <c r="H72" s="275" t="s">
        <v>215</v>
      </c>
      <c r="I72" s="275" t="s">
        <v>216</v>
      </c>
      <c r="J72" s="275" t="s">
        <v>217</v>
      </c>
      <c r="K72" s="275" t="s">
        <v>226</v>
      </c>
      <c r="L72" s="275" t="s">
        <v>32</v>
      </c>
      <c r="M72" s="275" t="s">
        <v>244</v>
      </c>
      <c r="N72" s="275" t="s">
        <v>220</v>
      </c>
      <c r="O72" s="275" t="s">
        <v>221</v>
      </c>
      <c r="P72" s="275"/>
      <c r="Q72" s="275"/>
    </row>
    <row r="73" spans="1:17">
      <c r="A73" s="193">
        <v>72</v>
      </c>
      <c r="B73" s="275" t="s">
        <v>247</v>
      </c>
      <c r="C73" s="193" t="s">
        <v>2810</v>
      </c>
      <c r="D73" s="193" t="s">
        <v>2811</v>
      </c>
      <c r="E73" s="193" t="s">
        <v>229</v>
      </c>
      <c r="F73" s="287">
        <f>_xlfn.XLOOKUP($B73,'CDS-B'!$AA:$AA,'CDS-B'!$AC:$AC,"",0)</f>
        <v>201</v>
      </c>
      <c r="G73" s="275" t="s">
        <v>214</v>
      </c>
      <c r="H73" s="275" t="s">
        <v>215</v>
      </c>
      <c r="I73" s="275" t="s">
        <v>216</v>
      </c>
      <c r="J73" s="275" t="s">
        <v>217</v>
      </c>
      <c r="K73" s="275" t="s">
        <v>230</v>
      </c>
      <c r="L73" s="275" t="s">
        <v>32</v>
      </c>
      <c r="M73" s="275" t="s">
        <v>244</v>
      </c>
      <c r="N73" s="275" t="s">
        <v>220</v>
      </c>
      <c r="O73" s="275" t="s">
        <v>221</v>
      </c>
      <c r="P73" s="275"/>
      <c r="Q73" s="275"/>
    </row>
    <row r="74" spans="1:17">
      <c r="A74" s="193">
        <v>73</v>
      </c>
      <c r="B74" s="275" t="s">
        <v>248</v>
      </c>
      <c r="C74" s="193" t="s">
        <v>2812</v>
      </c>
      <c r="D74" s="193" t="s">
        <v>2813</v>
      </c>
      <c r="E74" s="193" t="s">
        <v>233</v>
      </c>
      <c r="F74" s="287">
        <f>_xlfn.XLOOKUP($B74,'CDS-B'!$AA:$AA,'CDS-B'!$AC:$AC,"",0)</f>
        <v>211</v>
      </c>
      <c r="G74" s="275" t="s">
        <v>214</v>
      </c>
      <c r="H74" s="275" t="s">
        <v>215</v>
      </c>
      <c r="I74" s="275" t="s">
        <v>216</v>
      </c>
      <c r="J74" s="275" t="s">
        <v>217</v>
      </c>
      <c r="K74" s="275" t="s">
        <v>234</v>
      </c>
      <c r="L74" s="275" t="s">
        <v>32</v>
      </c>
      <c r="M74" s="275" t="s">
        <v>244</v>
      </c>
      <c r="N74" s="275" t="s">
        <v>220</v>
      </c>
      <c r="O74" s="275" t="s">
        <v>221</v>
      </c>
      <c r="P74" s="275"/>
      <c r="Q74" s="275"/>
    </row>
    <row r="75" spans="1:17">
      <c r="A75" s="193">
        <v>74</v>
      </c>
      <c r="B75" s="275" t="s">
        <v>252</v>
      </c>
      <c r="C75" s="193" t="s">
        <v>2814</v>
      </c>
      <c r="D75" s="193" t="s">
        <v>2815</v>
      </c>
      <c r="E75" s="193" t="s">
        <v>237</v>
      </c>
      <c r="F75" s="287">
        <f>_xlfn.XLOOKUP($B75,'CDS-B'!$AA:$AA,'CDS-B'!$AC:$AC,"",0)</f>
        <v>817</v>
      </c>
      <c r="G75" s="275" t="s">
        <v>214</v>
      </c>
      <c r="H75" s="275" t="s">
        <v>215</v>
      </c>
      <c r="I75" s="275" t="s">
        <v>238</v>
      </c>
      <c r="J75" s="275" t="s">
        <v>217</v>
      </c>
      <c r="K75" s="275" t="s">
        <v>253</v>
      </c>
      <c r="L75" s="275" t="s">
        <v>32</v>
      </c>
      <c r="M75" s="275" t="s">
        <v>244</v>
      </c>
      <c r="N75" s="275" t="s">
        <v>220</v>
      </c>
      <c r="O75" s="275" t="s">
        <v>221</v>
      </c>
      <c r="P75" s="275"/>
      <c r="Q75" s="275"/>
    </row>
    <row r="76" spans="1:17">
      <c r="A76" s="193">
        <v>75</v>
      </c>
      <c r="B76" s="275" t="s">
        <v>255</v>
      </c>
      <c r="C76" s="193" t="s">
        <v>2816</v>
      </c>
      <c r="D76" s="193" t="s">
        <v>2817</v>
      </c>
      <c r="E76" s="193" t="s">
        <v>256</v>
      </c>
      <c r="F76" s="287">
        <f>_xlfn.XLOOKUP($B76,'CDS-B'!$AA:$AA,'CDS-B'!$AC:$AC,"",0)</f>
        <v>1028</v>
      </c>
      <c r="G76" s="275" t="s">
        <v>214</v>
      </c>
      <c r="H76" s="275" t="s">
        <v>215</v>
      </c>
      <c r="I76" s="275" t="s">
        <v>32</v>
      </c>
      <c r="J76" s="275" t="s">
        <v>217</v>
      </c>
      <c r="K76" s="275" t="s">
        <v>234</v>
      </c>
      <c r="L76" s="275" t="s">
        <v>32</v>
      </c>
      <c r="M76" s="275" t="s">
        <v>244</v>
      </c>
      <c r="N76" s="275" t="s">
        <v>220</v>
      </c>
      <c r="O76" s="275" t="s">
        <v>221</v>
      </c>
      <c r="P76" s="275"/>
      <c r="Q76" s="275"/>
    </row>
    <row r="77" spans="1:17">
      <c r="A77" s="193">
        <v>76</v>
      </c>
      <c r="B77" s="275" t="s">
        <v>258</v>
      </c>
      <c r="C77" s="193"/>
      <c r="D77" s="193"/>
      <c r="E77" s="193" t="s">
        <v>259</v>
      </c>
      <c r="F77" s="287">
        <f>_xlfn.XLOOKUP($B77,'CDS-B'!$AA:$AA,'CDS-B'!$AC:$AC,"",0)</f>
        <v>5708</v>
      </c>
      <c r="G77" s="275" t="s">
        <v>214</v>
      </c>
      <c r="H77" s="275" t="s">
        <v>215</v>
      </c>
      <c r="I77" s="275" t="s">
        <v>32</v>
      </c>
      <c r="J77" s="275" t="s">
        <v>217</v>
      </c>
      <c r="K77" s="275" t="s">
        <v>260</v>
      </c>
      <c r="L77" s="275" t="s">
        <v>32</v>
      </c>
      <c r="M77" s="275" t="s">
        <v>32</v>
      </c>
      <c r="N77" s="275" t="s">
        <v>220</v>
      </c>
      <c r="O77" s="275" t="s">
        <v>221</v>
      </c>
      <c r="P77" s="275"/>
      <c r="Q77" s="275"/>
    </row>
    <row r="78" spans="1:17">
      <c r="A78" s="193">
        <v>77</v>
      </c>
      <c r="B78" s="275" t="s">
        <v>262</v>
      </c>
      <c r="C78" s="193" t="s">
        <v>2818</v>
      </c>
      <c r="D78" s="193" t="s">
        <v>2819</v>
      </c>
      <c r="E78" s="193" t="s">
        <v>263</v>
      </c>
      <c r="F78" s="287">
        <f>_xlfn.XLOOKUP($B78,'CDS-B'!$AA:$AA,'CDS-B'!$AC:$AC,"",0)</f>
        <v>55</v>
      </c>
      <c r="G78" s="275" t="s">
        <v>214</v>
      </c>
      <c r="H78" s="275" t="s">
        <v>215</v>
      </c>
      <c r="I78" s="275" t="s">
        <v>216</v>
      </c>
      <c r="J78" s="275" t="s">
        <v>264</v>
      </c>
      <c r="K78" s="275" t="s">
        <v>265</v>
      </c>
      <c r="L78" s="275" t="s">
        <v>32</v>
      </c>
      <c r="M78" s="275" t="s">
        <v>219</v>
      </c>
      <c r="N78" s="275" t="s">
        <v>220</v>
      </c>
      <c r="O78" s="275" t="s">
        <v>221</v>
      </c>
      <c r="P78" s="275"/>
      <c r="Q78" s="275"/>
    </row>
    <row r="79" spans="1:17">
      <c r="A79" s="193">
        <v>78</v>
      </c>
      <c r="B79" s="275" t="s">
        <v>267</v>
      </c>
      <c r="C79" s="193" t="s">
        <v>2820</v>
      </c>
      <c r="D79" s="193" t="s">
        <v>2821</v>
      </c>
      <c r="E79" s="193" t="s">
        <v>229</v>
      </c>
      <c r="F79" s="287">
        <f>_xlfn.XLOOKUP($B79,'CDS-B'!$AA:$AA,'CDS-B'!$AC:$AC,"",0)</f>
        <v>282</v>
      </c>
      <c r="G79" s="275" t="s">
        <v>214</v>
      </c>
      <c r="H79" s="275" t="s">
        <v>215</v>
      </c>
      <c r="I79" s="275" t="s">
        <v>216</v>
      </c>
      <c r="J79" s="275" t="s">
        <v>264</v>
      </c>
      <c r="K79" s="275" t="s">
        <v>230</v>
      </c>
      <c r="L79" s="275" t="s">
        <v>32</v>
      </c>
      <c r="M79" s="275" t="s">
        <v>219</v>
      </c>
      <c r="N79" s="275" t="s">
        <v>220</v>
      </c>
      <c r="O79" s="275" t="s">
        <v>221</v>
      </c>
      <c r="P79" s="275"/>
      <c r="Q79" s="275"/>
    </row>
    <row r="80" spans="1:17">
      <c r="A80" s="193">
        <v>79</v>
      </c>
      <c r="B80" s="275" t="s">
        <v>269</v>
      </c>
      <c r="C80" s="193" t="s">
        <v>2822</v>
      </c>
      <c r="D80" s="193" t="s">
        <v>2823</v>
      </c>
      <c r="E80" s="193" t="s">
        <v>270</v>
      </c>
      <c r="F80" s="287">
        <f>_xlfn.XLOOKUP($B80,'CDS-B'!$AA:$AA,'CDS-B'!$AC:$AC,"",0)</f>
        <v>2</v>
      </c>
      <c r="G80" s="275" t="s">
        <v>214</v>
      </c>
      <c r="H80" s="275" t="s">
        <v>215</v>
      </c>
      <c r="I80" s="275" t="s">
        <v>238</v>
      </c>
      <c r="J80" s="275" t="s">
        <v>264</v>
      </c>
      <c r="K80" s="275" t="s">
        <v>230</v>
      </c>
      <c r="L80" s="275" t="s">
        <v>32</v>
      </c>
      <c r="M80" s="275" t="s">
        <v>219</v>
      </c>
      <c r="N80" s="275" t="s">
        <v>220</v>
      </c>
      <c r="O80" s="275" t="s">
        <v>221</v>
      </c>
      <c r="P80" s="275"/>
      <c r="Q80" s="275"/>
    </row>
    <row r="81" spans="1:17">
      <c r="A81" s="193">
        <v>80</v>
      </c>
      <c r="B81" s="275" t="s">
        <v>272</v>
      </c>
      <c r="C81" s="193" t="s">
        <v>2824</v>
      </c>
      <c r="D81" s="193" t="s">
        <v>2825</v>
      </c>
      <c r="E81" s="193" t="s">
        <v>273</v>
      </c>
      <c r="F81" s="287">
        <f>_xlfn.XLOOKUP($B81,'CDS-B'!$AA:$AA,'CDS-B'!$AC:$AC,"",0)</f>
        <v>339</v>
      </c>
      <c r="G81" s="275" t="s">
        <v>214</v>
      </c>
      <c r="H81" s="275" t="s">
        <v>32</v>
      </c>
      <c r="I81" s="275" t="s">
        <v>274</v>
      </c>
      <c r="J81" s="275" t="s">
        <v>264</v>
      </c>
      <c r="K81" s="275" t="s">
        <v>234</v>
      </c>
      <c r="L81" s="275" t="s">
        <v>32</v>
      </c>
      <c r="M81" s="275" t="s">
        <v>219</v>
      </c>
      <c r="N81" s="275" t="s">
        <v>220</v>
      </c>
      <c r="O81" s="275" t="s">
        <v>221</v>
      </c>
      <c r="P81" s="275"/>
      <c r="Q81" s="275"/>
    </row>
    <row r="82" spans="1:17">
      <c r="A82" s="193">
        <v>81</v>
      </c>
      <c r="B82" s="275" t="s">
        <v>275</v>
      </c>
      <c r="C82" s="193" t="s">
        <v>2826</v>
      </c>
      <c r="D82" s="193" t="s">
        <v>2827</v>
      </c>
      <c r="E82" s="193" t="s">
        <v>263</v>
      </c>
      <c r="F82" s="287">
        <f>_xlfn.XLOOKUP($B82,'CDS-B'!$AA:$AA,'CDS-B'!$AC:$AC,"",0)</f>
        <v>18</v>
      </c>
      <c r="G82" s="275" t="s">
        <v>214</v>
      </c>
      <c r="H82" s="275" t="s">
        <v>215</v>
      </c>
      <c r="I82" s="275" t="s">
        <v>216</v>
      </c>
      <c r="J82" s="275" t="s">
        <v>264</v>
      </c>
      <c r="K82" s="275" t="s">
        <v>265</v>
      </c>
      <c r="L82" s="275" t="s">
        <v>32</v>
      </c>
      <c r="M82" s="275" t="s">
        <v>244</v>
      </c>
      <c r="N82" s="275" t="s">
        <v>220</v>
      </c>
      <c r="O82" s="275" t="s">
        <v>221</v>
      </c>
      <c r="P82" s="275"/>
      <c r="Q82" s="275"/>
    </row>
    <row r="83" spans="1:17">
      <c r="A83" s="193">
        <v>82</v>
      </c>
      <c r="B83" s="275" t="s">
        <v>277</v>
      </c>
      <c r="C83" s="193" t="s">
        <v>2828</v>
      </c>
      <c r="D83" s="193" t="s">
        <v>2829</v>
      </c>
      <c r="E83" s="193" t="s">
        <v>229</v>
      </c>
      <c r="F83" s="287">
        <f>_xlfn.XLOOKUP($B83,'CDS-B'!$AA:$AA,'CDS-B'!$AC:$AC,"",0)</f>
        <v>114</v>
      </c>
      <c r="G83" s="275" t="s">
        <v>214</v>
      </c>
      <c r="H83" s="275" t="s">
        <v>215</v>
      </c>
      <c r="I83" s="275" t="s">
        <v>216</v>
      </c>
      <c r="J83" s="275" t="s">
        <v>264</v>
      </c>
      <c r="K83" s="275" t="s">
        <v>230</v>
      </c>
      <c r="L83" s="275" t="s">
        <v>32</v>
      </c>
      <c r="M83" s="275" t="s">
        <v>244</v>
      </c>
      <c r="N83" s="275" t="s">
        <v>220</v>
      </c>
      <c r="O83" s="275" t="s">
        <v>221</v>
      </c>
      <c r="P83" s="275"/>
      <c r="Q83" s="275"/>
    </row>
    <row r="84" spans="1:17">
      <c r="A84" s="193">
        <v>83</v>
      </c>
      <c r="B84" s="275" t="s">
        <v>278</v>
      </c>
      <c r="C84" s="193" t="s">
        <v>2830</v>
      </c>
      <c r="D84" s="193" t="s">
        <v>2831</v>
      </c>
      <c r="E84" s="193" t="s">
        <v>270</v>
      </c>
      <c r="F84" s="287">
        <f>_xlfn.XLOOKUP($B84,'CDS-B'!$AA:$AA,'CDS-B'!$AC:$AC,"",0)</f>
        <v>0</v>
      </c>
      <c r="G84" s="275" t="s">
        <v>214</v>
      </c>
      <c r="H84" s="275" t="s">
        <v>215</v>
      </c>
      <c r="I84" s="275" t="s">
        <v>238</v>
      </c>
      <c r="J84" s="275" t="s">
        <v>264</v>
      </c>
      <c r="K84" s="275" t="s">
        <v>230</v>
      </c>
      <c r="L84" s="275" t="s">
        <v>32</v>
      </c>
      <c r="M84" s="275" t="s">
        <v>244</v>
      </c>
      <c r="N84" s="275" t="s">
        <v>220</v>
      </c>
      <c r="O84" s="275" t="s">
        <v>221</v>
      </c>
      <c r="P84" s="275"/>
      <c r="Q84" s="275"/>
    </row>
    <row r="85" spans="1:17">
      <c r="A85" s="193">
        <v>84</v>
      </c>
      <c r="B85" s="275" t="s">
        <v>279</v>
      </c>
      <c r="C85" s="193" t="s">
        <v>2832</v>
      </c>
      <c r="D85" s="193" t="s">
        <v>2833</v>
      </c>
      <c r="E85" s="193" t="s">
        <v>280</v>
      </c>
      <c r="F85" s="287">
        <f>_xlfn.XLOOKUP($B85,'CDS-B'!$AA:$AA,'CDS-B'!$AC:$AC,"",0)</f>
        <v>132</v>
      </c>
      <c r="G85" s="275" t="s">
        <v>214</v>
      </c>
      <c r="H85" s="275" t="s">
        <v>215</v>
      </c>
      <c r="I85" s="275" t="s">
        <v>32</v>
      </c>
      <c r="J85" s="275" t="s">
        <v>264</v>
      </c>
      <c r="K85" s="275" t="s">
        <v>234</v>
      </c>
      <c r="L85" s="275" t="s">
        <v>32</v>
      </c>
      <c r="M85" s="275" t="s">
        <v>244</v>
      </c>
      <c r="N85" s="275" t="s">
        <v>220</v>
      </c>
      <c r="O85" s="275" t="s">
        <v>221</v>
      </c>
      <c r="P85" s="275"/>
      <c r="Q85" s="275"/>
    </row>
    <row r="86" spans="1:17">
      <c r="A86" s="193">
        <v>85</v>
      </c>
      <c r="B86" s="275" t="s">
        <v>281</v>
      </c>
      <c r="C86" s="193"/>
      <c r="D86" s="193"/>
      <c r="E86" s="193" t="s">
        <v>282</v>
      </c>
      <c r="F86" s="287" t="str">
        <f>_xlfn.XLOOKUP($B86,'CDS-B'!$AA:$AA,'CDS-B'!$AC:$AC,"",0)</f>
        <v/>
      </c>
      <c r="G86" s="275" t="s">
        <v>214</v>
      </c>
      <c r="H86" s="275" t="s">
        <v>215</v>
      </c>
      <c r="I86" s="275" t="s">
        <v>32</v>
      </c>
      <c r="J86" s="275" t="s">
        <v>264</v>
      </c>
      <c r="K86" s="275" t="s">
        <v>234</v>
      </c>
      <c r="L86" s="275" t="s">
        <v>32</v>
      </c>
      <c r="M86" s="275" t="s">
        <v>32</v>
      </c>
      <c r="N86" s="275" t="s">
        <v>220</v>
      </c>
      <c r="O86" s="275" t="s">
        <v>221</v>
      </c>
      <c r="P86" s="275"/>
      <c r="Q86" s="275"/>
    </row>
    <row r="87" spans="1:17">
      <c r="A87" s="193">
        <v>86</v>
      </c>
      <c r="B87" s="275" t="s">
        <v>283</v>
      </c>
      <c r="C87" s="193" t="s">
        <v>2834</v>
      </c>
      <c r="D87" s="193" t="s">
        <v>2835</v>
      </c>
      <c r="E87" s="193" t="s">
        <v>284</v>
      </c>
      <c r="F87" s="287">
        <f>_xlfn.XLOOKUP($B87,'CDS-B'!$AA:$AA,'CDS-B'!$AC:$AC,"",0)</f>
        <v>5019</v>
      </c>
      <c r="G87" s="275" t="s">
        <v>214</v>
      </c>
      <c r="H87" s="275" t="s">
        <v>215</v>
      </c>
      <c r="I87" s="275" t="s">
        <v>32</v>
      </c>
      <c r="J87" s="275" t="s">
        <v>285</v>
      </c>
      <c r="K87" s="275" t="s">
        <v>234</v>
      </c>
      <c r="L87" s="275" t="s">
        <v>32</v>
      </c>
      <c r="M87" s="275" t="s">
        <v>219</v>
      </c>
      <c r="N87" s="275" t="s">
        <v>220</v>
      </c>
      <c r="O87" s="275" t="s">
        <v>221</v>
      </c>
      <c r="P87" s="275"/>
      <c r="Q87" s="275"/>
    </row>
    <row r="88" spans="1:17">
      <c r="A88" s="193">
        <v>87</v>
      </c>
      <c r="B88" s="275" t="s">
        <v>286</v>
      </c>
      <c r="C88" s="193" t="s">
        <v>2836</v>
      </c>
      <c r="D88" s="193" t="s">
        <v>2837</v>
      </c>
      <c r="E88" s="193" t="s">
        <v>287</v>
      </c>
      <c r="F88" s="287">
        <f>_xlfn.XLOOKUP($B88,'CDS-B'!$AA:$AA,'CDS-B'!$AC:$AC,"",0)</f>
        <v>1160</v>
      </c>
      <c r="G88" s="275" t="s">
        <v>214</v>
      </c>
      <c r="H88" s="275" t="s">
        <v>215</v>
      </c>
      <c r="I88" s="275" t="s">
        <v>32</v>
      </c>
      <c r="J88" s="275" t="s">
        <v>285</v>
      </c>
      <c r="K88" s="275" t="s">
        <v>234</v>
      </c>
      <c r="L88" s="275" t="s">
        <v>32</v>
      </c>
      <c r="M88" s="275" t="s">
        <v>244</v>
      </c>
      <c r="N88" s="275" t="s">
        <v>220</v>
      </c>
      <c r="O88" s="275" t="s">
        <v>221</v>
      </c>
      <c r="P88" s="275"/>
      <c r="Q88" s="275"/>
    </row>
    <row r="89" spans="1:17">
      <c r="A89" s="193">
        <v>88</v>
      </c>
      <c r="B89" s="275" t="s">
        <v>289</v>
      </c>
      <c r="C89" s="193"/>
      <c r="D89" s="193"/>
      <c r="E89" s="193" t="s">
        <v>290</v>
      </c>
      <c r="F89" s="287">
        <f>_xlfn.XLOOKUP($B89,'CDS-B'!$AA:$AA,'CDS-B'!$AC:$AC,"",0)</f>
        <v>6179</v>
      </c>
      <c r="G89" s="275" t="s">
        <v>214</v>
      </c>
      <c r="H89" s="275" t="s">
        <v>215</v>
      </c>
      <c r="I89" s="275" t="s">
        <v>32</v>
      </c>
      <c r="J89" s="275" t="s">
        <v>285</v>
      </c>
      <c r="K89" s="275" t="s">
        <v>234</v>
      </c>
      <c r="L89" s="275" t="s">
        <v>32</v>
      </c>
      <c r="M89" s="275" t="s">
        <v>32</v>
      </c>
      <c r="N89" s="275" t="s">
        <v>220</v>
      </c>
      <c r="O89" s="275" t="s">
        <v>221</v>
      </c>
      <c r="P89" s="275"/>
      <c r="Q89" s="275"/>
    </row>
    <row r="90" spans="1:17">
      <c r="A90" s="193">
        <v>89</v>
      </c>
      <c r="B90" s="275" t="s">
        <v>291</v>
      </c>
      <c r="C90" s="193" t="s">
        <v>2838</v>
      </c>
      <c r="D90" s="193" t="s">
        <v>2839</v>
      </c>
      <c r="E90" s="193" t="s">
        <v>292</v>
      </c>
      <c r="F90" s="287">
        <f>_xlfn.XLOOKUP($B90,'CDS-B'!$AA:$AA,'CDS-B'!$AC:$AC,"",0)</f>
        <v>1125</v>
      </c>
      <c r="G90" s="275" t="s">
        <v>214</v>
      </c>
      <c r="H90" s="275" t="s">
        <v>215</v>
      </c>
      <c r="I90" s="275" t="s">
        <v>216</v>
      </c>
      <c r="J90" s="275" t="s">
        <v>217</v>
      </c>
      <c r="K90" s="275" t="s">
        <v>218</v>
      </c>
      <c r="L90" s="275" t="s">
        <v>32</v>
      </c>
      <c r="M90" s="275" t="s">
        <v>219</v>
      </c>
      <c r="N90" s="275" t="s">
        <v>250</v>
      </c>
      <c r="O90" s="275" t="s">
        <v>221</v>
      </c>
      <c r="P90" s="275"/>
      <c r="Q90" s="275"/>
    </row>
    <row r="91" spans="1:17">
      <c r="A91" s="193">
        <v>90</v>
      </c>
      <c r="B91" s="275" t="s">
        <v>294</v>
      </c>
      <c r="C91" s="193" t="s">
        <v>2840</v>
      </c>
      <c r="D91" s="193" t="s">
        <v>2841</v>
      </c>
      <c r="E91" s="193" t="s">
        <v>295</v>
      </c>
      <c r="F91" s="287">
        <f>_xlfn.XLOOKUP($B91,'CDS-B'!$AA:$AA,'CDS-B'!$AC:$AC,"",0)</f>
        <v>105</v>
      </c>
      <c r="G91" s="275" t="s">
        <v>214</v>
      </c>
      <c r="H91" s="275" t="s">
        <v>215</v>
      </c>
      <c r="I91" s="275" t="s">
        <v>216</v>
      </c>
      <c r="J91" s="275" t="s">
        <v>217</v>
      </c>
      <c r="K91" s="275" t="s">
        <v>226</v>
      </c>
      <c r="L91" s="275" t="s">
        <v>32</v>
      </c>
      <c r="M91" s="275" t="s">
        <v>219</v>
      </c>
      <c r="N91" s="275" t="s">
        <v>250</v>
      </c>
      <c r="O91" s="275" t="s">
        <v>221</v>
      </c>
      <c r="P91" s="275"/>
      <c r="Q91" s="275"/>
    </row>
    <row r="92" spans="1:17">
      <c r="A92" s="193">
        <v>91</v>
      </c>
      <c r="B92" s="275" t="s">
        <v>297</v>
      </c>
      <c r="C92" s="193" t="s">
        <v>2842</v>
      </c>
      <c r="D92" s="193" t="s">
        <v>2843</v>
      </c>
      <c r="E92" s="193" t="s">
        <v>298</v>
      </c>
      <c r="F92" s="287">
        <f>_xlfn.XLOOKUP($B92,'CDS-B'!$AA:$AA,'CDS-B'!$AC:$AC,"",0)</f>
        <v>2430</v>
      </c>
      <c r="G92" s="275" t="s">
        <v>214</v>
      </c>
      <c r="H92" s="275" t="s">
        <v>215</v>
      </c>
      <c r="I92" s="275" t="s">
        <v>216</v>
      </c>
      <c r="J92" s="275" t="s">
        <v>217</v>
      </c>
      <c r="K92" s="275" t="s">
        <v>230</v>
      </c>
      <c r="L92" s="275" t="s">
        <v>32</v>
      </c>
      <c r="M92" s="275" t="s">
        <v>219</v>
      </c>
      <c r="N92" s="275" t="s">
        <v>250</v>
      </c>
      <c r="O92" s="275" t="s">
        <v>221</v>
      </c>
      <c r="P92" s="275"/>
      <c r="Q92" s="275"/>
    </row>
    <row r="93" spans="1:17">
      <c r="A93" s="193">
        <v>92</v>
      </c>
      <c r="B93" s="275" t="s">
        <v>299</v>
      </c>
      <c r="C93" s="193" t="s">
        <v>2844</v>
      </c>
      <c r="D93" s="193" t="s">
        <v>2845</v>
      </c>
      <c r="E93" s="193" t="s">
        <v>300</v>
      </c>
      <c r="F93" s="287">
        <f>_xlfn.XLOOKUP($B93,'CDS-B'!$AA:$AA,'CDS-B'!$AC:$AC,"",0)</f>
        <v>3660</v>
      </c>
      <c r="G93" s="275" t="s">
        <v>214</v>
      </c>
      <c r="H93" s="275" t="s">
        <v>215</v>
      </c>
      <c r="I93" s="275" t="s">
        <v>216</v>
      </c>
      <c r="J93" s="275" t="s">
        <v>217</v>
      </c>
      <c r="K93" s="275" t="s">
        <v>234</v>
      </c>
      <c r="L93" s="275" t="s">
        <v>32</v>
      </c>
      <c r="M93" s="275" t="s">
        <v>219</v>
      </c>
      <c r="N93" s="275" t="s">
        <v>250</v>
      </c>
      <c r="O93" s="275" t="s">
        <v>221</v>
      </c>
      <c r="P93" s="275"/>
      <c r="Q93" s="275"/>
    </row>
    <row r="94" spans="1:17">
      <c r="A94" s="193">
        <v>93</v>
      </c>
      <c r="B94" s="275" t="s">
        <v>302</v>
      </c>
      <c r="C94" s="193" t="s">
        <v>2846</v>
      </c>
      <c r="D94" s="193" t="s">
        <v>2847</v>
      </c>
      <c r="E94" s="193" t="s">
        <v>303</v>
      </c>
      <c r="F94" s="287">
        <f>_xlfn.XLOOKUP($B94,'CDS-B'!$AA:$AA,'CDS-B'!$AC:$AC,"",0)</f>
        <v>255</v>
      </c>
      <c r="G94" s="275" t="s">
        <v>214</v>
      </c>
      <c r="H94" s="275" t="s">
        <v>215</v>
      </c>
      <c r="I94" s="275" t="s">
        <v>238</v>
      </c>
      <c r="J94" s="275" t="s">
        <v>217</v>
      </c>
      <c r="K94" s="275" t="s">
        <v>230</v>
      </c>
      <c r="L94" s="275" t="s">
        <v>32</v>
      </c>
      <c r="M94" s="275" t="s">
        <v>219</v>
      </c>
      <c r="N94" s="275" t="s">
        <v>250</v>
      </c>
      <c r="O94" s="275" t="s">
        <v>221</v>
      </c>
      <c r="P94" s="275"/>
      <c r="Q94" s="275"/>
    </row>
    <row r="95" spans="1:17">
      <c r="A95" s="193">
        <v>94</v>
      </c>
      <c r="B95" s="275" t="s">
        <v>305</v>
      </c>
      <c r="C95" s="193" t="s">
        <v>2848</v>
      </c>
      <c r="D95" s="193" t="s">
        <v>2849</v>
      </c>
      <c r="E95" s="193" t="s">
        <v>306</v>
      </c>
      <c r="F95" s="287">
        <f>_xlfn.XLOOKUP($B95,'CDS-B'!$AA:$AA,'CDS-B'!$AC:$AC,"",0)</f>
        <v>3915</v>
      </c>
      <c r="G95" s="275" t="s">
        <v>214</v>
      </c>
      <c r="H95" s="275" t="s">
        <v>215</v>
      </c>
      <c r="I95" s="275" t="s">
        <v>32</v>
      </c>
      <c r="J95" s="275" t="s">
        <v>217</v>
      </c>
      <c r="K95" s="275" t="s">
        <v>234</v>
      </c>
      <c r="L95" s="275" t="s">
        <v>32</v>
      </c>
      <c r="M95" s="275" t="s">
        <v>219</v>
      </c>
      <c r="N95" s="275" t="s">
        <v>250</v>
      </c>
      <c r="O95" s="275" t="s">
        <v>221</v>
      </c>
      <c r="P95" s="275"/>
      <c r="Q95" s="275"/>
    </row>
    <row r="96" spans="1:17">
      <c r="A96" s="193">
        <v>95</v>
      </c>
      <c r="B96" s="275" t="s">
        <v>307</v>
      </c>
      <c r="C96" s="193" t="s">
        <v>2850</v>
      </c>
      <c r="D96" s="193" t="s">
        <v>2851</v>
      </c>
      <c r="E96" s="193" t="s">
        <v>292</v>
      </c>
      <c r="F96" s="287">
        <f>_xlfn.XLOOKUP($B96,'CDS-B'!$AA:$AA,'CDS-B'!$AC:$AC,"",0)</f>
        <v>5</v>
      </c>
      <c r="G96" s="275" t="s">
        <v>214</v>
      </c>
      <c r="H96" s="275" t="s">
        <v>215</v>
      </c>
      <c r="I96" s="275" t="s">
        <v>216</v>
      </c>
      <c r="J96" s="275" t="s">
        <v>217</v>
      </c>
      <c r="K96" s="275" t="s">
        <v>218</v>
      </c>
      <c r="L96" s="275" t="s">
        <v>32</v>
      </c>
      <c r="M96" s="275" t="s">
        <v>244</v>
      </c>
      <c r="N96" s="275" t="s">
        <v>250</v>
      </c>
      <c r="O96" s="275" t="s">
        <v>221</v>
      </c>
      <c r="P96" s="275"/>
      <c r="Q96" s="275"/>
    </row>
    <row r="97" spans="1:17">
      <c r="A97" s="193">
        <v>96</v>
      </c>
      <c r="B97" s="275" t="s">
        <v>309</v>
      </c>
      <c r="C97" s="193" t="s">
        <v>2852</v>
      </c>
      <c r="D97" s="193" t="s">
        <v>2853</v>
      </c>
      <c r="E97" s="193" t="s">
        <v>295</v>
      </c>
      <c r="F97" s="287">
        <f>_xlfn.XLOOKUP($B97,'CDS-B'!$AA:$AA,'CDS-B'!$AC:$AC,"",0)</f>
        <v>6</v>
      </c>
      <c r="G97" s="275" t="s">
        <v>214</v>
      </c>
      <c r="H97" s="275" t="s">
        <v>215</v>
      </c>
      <c r="I97" s="275" t="s">
        <v>216</v>
      </c>
      <c r="J97" s="275" t="s">
        <v>217</v>
      </c>
      <c r="K97" s="275" t="s">
        <v>226</v>
      </c>
      <c r="L97" s="275" t="s">
        <v>32</v>
      </c>
      <c r="M97" s="275" t="s">
        <v>244</v>
      </c>
      <c r="N97" s="275" t="s">
        <v>250</v>
      </c>
      <c r="O97" s="275" t="s">
        <v>221</v>
      </c>
      <c r="P97" s="275"/>
      <c r="Q97" s="275"/>
    </row>
    <row r="98" spans="1:17">
      <c r="A98" s="193">
        <v>97</v>
      </c>
      <c r="B98" s="275" t="s">
        <v>311</v>
      </c>
      <c r="C98" s="193" t="s">
        <v>2854</v>
      </c>
      <c r="D98" s="193" t="s">
        <v>2855</v>
      </c>
      <c r="E98" s="193" t="s">
        <v>298</v>
      </c>
      <c r="F98" s="287">
        <f>_xlfn.XLOOKUP($B98,'CDS-B'!$AA:$AA,'CDS-B'!$AC:$AC,"",0)</f>
        <v>192</v>
      </c>
      <c r="G98" s="275" t="s">
        <v>214</v>
      </c>
      <c r="H98" s="275" t="s">
        <v>215</v>
      </c>
      <c r="I98" s="275" t="s">
        <v>216</v>
      </c>
      <c r="J98" s="275" t="s">
        <v>217</v>
      </c>
      <c r="K98" s="275" t="s">
        <v>230</v>
      </c>
      <c r="L98" s="275" t="s">
        <v>32</v>
      </c>
      <c r="M98" s="275" t="s">
        <v>244</v>
      </c>
      <c r="N98" s="275" t="s">
        <v>250</v>
      </c>
      <c r="O98" s="275" t="s">
        <v>221</v>
      </c>
      <c r="P98" s="275"/>
      <c r="Q98" s="275"/>
    </row>
    <row r="99" spans="1:17">
      <c r="A99" s="193">
        <v>98</v>
      </c>
      <c r="B99" s="275" t="s">
        <v>312</v>
      </c>
      <c r="C99" s="193" t="s">
        <v>2856</v>
      </c>
      <c r="D99" s="193" t="s">
        <v>2857</v>
      </c>
      <c r="E99" s="193" t="s">
        <v>300</v>
      </c>
      <c r="F99" s="287">
        <f>_xlfn.XLOOKUP($B99,'CDS-B'!$AA:$AA,'CDS-B'!$AC:$AC,"",0)</f>
        <v>203</v>
      </c>
      <c r="G99" s="275" t="s">
        <v>214</v>
      </c>
      <c r="H99" s="275" t="s">
        <v>215</v>
      </c>
      <c r="I99" s="275" t="s">
        <v>216</v>
      </c>
      <c r="J99" s="275" t="s">
        <v>217</v>
      </c>
      <c r="K99" s="275" t="s">
        <v>234</v>
      </c>
      <c r="L99" s="275" t="s">
        <v>32</v>
      </c>
      <c r="M99" s="275" t="s">
        <v>244</v>
      </c>
      <c r="N99" s="275" t="s">
        <v>250</v>
      </c>
      <c r="O99" s="275" t="s">
        <v>221</v>
      </c>
      <c r="P99" s="275"/>
      <c r="Q99" s="275"/>
    </row>
    <row r="100" spans="1:17">
      <c r="A100" s="193">
        <v>99</v>
      </c>
      <c r="B100" s="275" t="s">
        <v>314</v>
      </c>
      <c r="C100" s="193" t="s">
        <v>2858</v>
      </c>
      <c r="D100" s="193" t="s">
        <v>2859</v>
      </c>
      <c r="E100" s="193" t="s">
        <v>303</v>
      </c>
      <c r="F100" s="287">
        <f>_xlfn.XLOOKUP($B100,'CDS-B'!$AA:$AA,'CDS-B'!$AC:$AC,"",0)</f>
        <v>1142</v>
      </c>
      <c r="G100" s="275" t="s">
        <v>214</v>
      </c>
      <c r="H100" s="275" t="s">
        <v>215</v>
      </c>
      <c r="I100" s="275" t="s">
        <v>238</v>
      </c>
      <c r="J100" s="275" t="s">
        <v>217</v>
      </c>
      <c r="K100" s="275" t="s">
        <v>253</v>
      </c>
      <c r="L100" s="275" t="s">
        <v>32</v>
      </c>
      <c r="M100" s="275" t="s">
        <v>244</v>
      </c>
      <c r="N100" s="275" t="s">
        <v>250</v>
      </c>
      <c r="O100" s="275" t="s">
        <v>221</v>
      </c>
      <c r="P100" s="275"/>
      <c r="Q100" s="275"/>
    </row>
    <row r="101" spans="1:17">
      <c r="A101" s="193">
        <v>100</v>
      </c>
      <c r="B101" s="275" t="s">
        <v>315</v>
      </c>
      <c r="C101" s="193" t="s">
        <v>2860</v>
      </c>
      <c r="D101" s="193" t="s">
        <v>2861</v>
      </c>
      <c r="E101" s="193" t="s">
        <v>316</v>
      </c>
      <c r="F101" s="287">
        <f>_xlfn.XLOOKUP($B101,'CDS-B'!$AA:$AA,'CDS-B'!$AC:$AC,"",0)</f>
        <v>1345</v>
      </c>
      <c r="G101" s="275" t="s">
        <v>214</v>
      </c>
      <c r="H101" s="275" t="s">
        <v>215</v>
      </c>
      <c r="I101" s="275" t="s">
        <v>32</v>
      </c>
      <c r="J101" s="275" t="s">
        <v>217</v>
      </c>
      <c r="K101" s="275" t="s">
        <v>234</v>
      </c>
      <c r="L101" s="275" t="s">
        <v>32</v>
      </c>
      <c r="M101" s="275" t="s">
        <v>244</v>
      </c>
      <c r="N101" s="275" t="s">
        <v>250</v>
      </c>
      <c r="O101" s="275" t="s">
        <v>221</v>
      </c>
      <c r="P101" s="275"/>
      <c r="Q101" s="275"/>
    </row>
    <row r="102" spans="1:17">
      <c r="A102" s="193">
        <v>101</v>
      </c>
      <c r="B102" s="275" t="s">
        <v>317</v>
      </c>
      <c r="C102" s="193"/>
      <c r="D102" s="193"/>
      <c r="E102" s="193" t="s">
        <v>318</v>
      </c>
      <c r="F102" s="287">
        <f>_xlfn.XLOOKUP($B102,'CDS-B'!$AA:$AA,'CDS-B'!$AC:$AC,"",0)</f>
        <v>5260</v>
      </c>
      <c r="G102" s="275" t="s">
        <v>214</v>
      </c>
      <c r="H102" s="275" t="s">
        <v>215</v>
      </c>
      <c r="I102" s="275" t="s">
        <v>32</v>
      </c>
      <c r="J102" s="275" t="s">
        <v>217</v>
      </c>
      <c r="K102" s="275" t="s">
        <v>260</v>
      </c>
      <c r="L102" s="275" t="s">
        <v>32</v>
      </c>
      <c r="M102" s="275" t="s">
        <v>32</v>
      </c>
      <c r="N102" s="275" t="s">
        <v>250</v>
      </c>
      <c r="O102" s="275" t="s">
        <v>221</v>
      </c>
      <c r="P102" s="275"/>
      <c r="Q102" s="275"/>
    </row>
    <row r="103" spans="1:17">
      <c r="A103" s="193">
        <v>102</v>
      </c>
      <c r="B103" s="275" t="s">
        <v>319</v>
      </c>
      <c r="C103" s="193" t="s">
        <v>2862</v>
      </c>
      <c r="D103" s="193" t="s">
        <v>2863</v>
      </c>
      <c r="E103" s="193" t="s">
        <v>320</v>
      </c>
      <c r="F103" s="287">
        <f>_xlfn.XLOOKUP($B103,'CDS-B'!$AA:$AA,'CDS-B'!$AC:$AC,"",0)</f>
        <v>72</v>
      </c>
      <c r="G103" s="275" t="s">
        <v>214</v>
      </c>
      <c r="H103" s="275" t="s">
        <v>215</v>
      </c>
      <c r="I103" s="275" t="s">
        <v>216</v>
      </c>
      <c r="J103" s="275" t="s">
        <v>264</v>
      </c>
      <c r="K103" s="275" t="s">
        <v>265</v>
      </c>
      <c r="L103" s="275" t="s">
        <v>32</v>
      </c>
      <c r="M103" s="275" t="s">
        <v>219</v>
      </c>
      <c r="N103" s="275" t="s">
        <v>250</v>
      </c>
      <c r="O103" s="275" t="s">
        <v>221</v>
      </c>
      <c r="P103" s="275"/>
      <c r="Q103" s="275"/>
    </row>
    <row r="104" spans="1:17">
      <c r="A104" s="193">
        <v>103</v>
      </c>
      <c r="B104" s="275" t="s">
        <v>322</v>
      </c>
      <c r="C104" s="193" t="s">
        <v>2864</v>
      </c>
      <c r="D104" s="193" t="s">
        <v>2865</v>
      </c>
      <c r="E104" s="193" t="s">
        <v>298</v>
      </c>
      <c r="F104" s="287">
        <f>_xlfn.XLOOKUP($B104,'CDS-B'!$AA:$AA,'CDS-B'!$AC:$AC,"",0)</f>
        <v>290</v>
      </c>
      <c r="G104" s="275" t="s">
        <v>214</v>
      </c>
      <c r="H104" s="275" t="s">
        <v>215</v>
      </c>
      <c r="I104" s="275" t="s">
        <v>216</v>
      </c>
      <c r="J104" s="275" t="s">
        <v>264</v>
      </c>
      <c r="K104" s="275" t="s">
        <v>230</v>
      </c>
      <c r="L104" s="275" t="s">
        <v>32</v>
      </c>
      <c r="M104" s="275" t="s">
        <v>219</v>
      </c>
      <c r="N104" s="275" t="s">
        <v>250</v>
      </c>
      <c r="O104" s="275" t="s">
        <v>221</v>
      </c>
      <c r="P104" s="275"/>
      <c r="Q104" s="275"/>
    </row>
    <row r="105" spans="1:17">
      <c r="A105" s="193">
        <v>104</v>
      </c>
      <c r="B105" s="275" t="s">
        <v>323</v>
      </c>
      <c r="C105" s="193" t="s">
        <v>2866</v>
      </c>
      <c r="D105" s="193" t="s">
        <v>2867</v>
      </c>
      <c r="E105" s="193" t="s">
        <v>324</v>
      </c>
      <c r="F105" s="287">
        <f>_xlfn.XLOOKUP($B105,'CDS-B'!$AA:$AA,'CDS-B'!$AC:$AC,"",0)</f>
        <v>6</v>
      </c>
      <c r="G105" s="275" t="s">
        <v>214</v>
      </c>
      <c r="H105" s="275" t="s">
        <v>215</v>
      </c>
      <c r="I105" s="275" t="s">
        <v>238</v>
      </c>
      <c r="J105" s="275" t="s">
        <v>264</v>
      </c>
      <c r="K105" s="275" t="s">
        <v>230</v>
      </c>
      <c r="L105" s="275" t="s">
        <v>32</v>
      </c>
      <c r="M105" s="275" t="s">
        <v>219</v>
      </c>
      <c r="N105" s="275" t="s">
        <v>250</v>
      </c>
      <c r="O105" s="275" t="s">
        <v>221</v>
      </c>
      <c r="P105" s="275"/>
      <c r="Q105" s="275"/>
    </row>
    <row r="106" spans="1:17">
      <c r="A106" s="193">
        <v>105</v>
      </c>
      <c r="B106" s="275" t="s">
        <v>326</v>
      </c>
      <c r="C106" s="193" t="s">
        <v>2868</v>
      </c>
      <c r="D106" s="193" t="s">
        <v>2869</v>
      </c>
      <c r="E106" s="193" t="s">
        <v>327</v>
      </c>
      <c r="F106" s="287">
        <f>_xlfn.XLOOKUP($B106,'CDS-B'!$AA:$AA,'CDS-B'!$AC:$AC,"",0)</f>
        <v>368</v>
      </c>
      <c r="G106" s="275" t="s">
        <v>214</v>
      </c>
      <c r="H106" s="275" t="s">
        <v>32</v>
      </c>
      <c r="I106" s="275" t="s">
        <v>274</v>
      </c>
      <c r="J106" s="275" t="s">
        <v>264</v>
      </c>
      <c r="K106" s="275" t="s">
        <v>234</v>
      </c>
      <c r="L106" s="275" t="s">
        <v>32</v>
      </c>
      <c r="M106" s="275" t="s">
        <v>219</v>
      </c>
      <c r="N106" s="275" t="s">
        <v>250</v>
      </c>
      <c r="O106" s="275" t="s">
        <v>221</v>
      </c>
      <c r="P106" s="275"/>
      <c r="Q106" s="275"/>
    </row>
    <row r="107" spans="1:17">
      <c r="A107" s="193">
        <v>106</v>
      </c>
      <c r="B107" s="275" t="s">
        <v>329</v>
      </c>
      <c r="C107" s="193" t="s">
        <v>2870</v>
      </c>
      <c r="D107" s="193" t="s">
        <v>2871</v>
      </c>
      <c r="E107" s="193" t="s">
        <v>320</v>
      </c>
      <c r="F107" s="287">
        <f>_xlfn.XLOOKUP($B107,'CDS-B'!$AA:$AA,'CDS-B'!$AC:$AC,"",0)</f>
        <v>20</v>
      </c>
      <c r="G107" s="275" t="s">
        <v>214</v>
      </c>
      <c r="H107" s="275" t="s">
        <v>215</v>
      </c>
      <c r="I107" s="275" t="s">
        <v>216</v>
      </c>
      <c r="J107" s="275" t="s">
        <v>264</v>
      </c>
      <c r="K107" s="275" t="s">
        <v>265</v>
      </c>
      <c r="L107" s="275" t="s">
        <v>32</v>
      </c>
      <c r="M107" s="275" t="s">
        <v>244</v>
      </c>
      <c r="N107" s="275" t="s">
        <v>250</v>
      </c>
      <c r="O107" s="275" t="s">
        <v>221</v>
      </c>
      <c r="P107" s="275"/>
      <c r="Q107" s="275"/>
    </row>
    <row r="108" spans="1:17">
      <c r="A108" s="193">
        <v>107</v>
      </c>
      <c r="B108" s="275" t="s">
        <v>330</v>
      </c>
      <c r="C108" s="193" t="s">
        <v>2872</v>
      </c>
      <c r="D108" s="193" t="s">
        <v>2873</v>
      </c>
      <c r="E108" s="193" t="s">
        <v>298</v>
      </c>
      <c r="F108" s="287">
        <f>_xlfn.XLOOKUP($B108,'CDS-B'!$AA:$AA,'CDS-B'!$AC:$AC,"",0)</f>
        <v>116</v>
      </c>
      <c r="G108" s="275" t="s">
        <v>214</v>
      </c>
      <c r="H108" s="275" t="s">
        <v>215</v>
      </c>
      <c r="I108" s="275" t="s">
        <v>216</v>
      </c>
      <c r="J108" s="275" t="s">
        <v>264</v>
      </c>
      <c r="K108" s="275" t="s">
        <v>230</v>
      </c>
      <c r="L108" s="275" t="s">
        <v>32</v>
      </c>
      <c r="M108" s="275" t="s">
        <v>244</v>
      </c>
      <c r="N108" s="275" t="s">
        <v>250</v>
      </c>
      <c r="O108" s="275" t="s">
        <v>221</v>
      </c>
      <c r="P108" s="275"/>
      <c r="Q108" s="275"/>
    </row>
    <row r="109" spans="1:17">
      <c r="A109" s="193">
        <v>108</v>
      </c>
      <c r="B109" s="275" t="s">
        <v>332</v>
      </c>
      <c r="C109" s="193" t="s">
        <v>2874</v>
      </c>
      <c r="D109" s="193" t="s">
        <v>2875</v>
      </c>
      <c r="E109" s="193" t="s">
        <v>324</v>
      </c>
      <c r="F109" s="287">
        <f>_xlfn.XLOOKUP($B109,'CDS-B'!$AA:$AA,'CDS-B'!$AC:$AC,"",0)</f>
        <v>5</v>
      </c>
      <c r="G109" s="275" t="s">
        <v>214</v>
      </c>
      <c r="H109" s="275" t="s">
        <v>215</v>
      </c>
      <c r="I109" s="275" t="s">
        <v>238</v>
      </c>
      <c r="J109" s="275" t="s">
        <v>264</v>
      </c>
      <c r="K109" s="275" t="s">
        <v>230</v>
      </c>
      <c r="L109" s="275" t="s">
        <v>32</v>
      </c>
      <c r="M109" s="275" t="s">
        <v>244</v>
      </c>
      <c r="N109" s="275" t="s">
        <v>250</v>
      </c>
      <c r="O109" s="275" t="s">
        <v>221</v>
      </c>
      <c r="P109" s="275"/>
      <c r="Q109" s="275"/>
    </row>
    <row r="110" spans="1:17">
      <c r="A110" s="193">
        <v>109</v>
      </c>
      <c r="B110" s="275" t="s">
        <v>334</v>
      </c>
      <c r="C110" s="193" t="s">
        <v>2876</v>
      </c>
      <c r="D110" s="193" t="s">
        <v>2877</v>
      </c>
      <c r="E110" s="193" t="s">
        <v>335</v>
      </c>
      <c r="F110" s="287">
        <f>_xlfn.XLOOKUP($B110,'CDS-B'!$AA:$AA,'CDS-B'!$AC:$AC,"",0)</f>
        <v>141</v>
      </c>
      <c r="G110" s="275" t="s">
        <v>214</v>
      </c>
      <c r="H110" s="275" t="s">
        <v>215</v>
      </c>
      <c r="I110" s="275" t="s">
        <v>32</v>
      </c>
      <c r="J110" s="275" t="s">
        <v>264</v>
      </c>
      <c r="K110" s="275" t="s">
        <v>234</v>
      </c>
      <c r="L110" s="275" t="s">
        <v>32</v>
      </c>
      <c r="M110" s="275" t="s">
        <v>244</v>
      </c>
      <c r="N110" s="275" t="s">
        <v>250</v>
      </c>
      <c r="O110" s="275" t="s">
        <v>221</v>
      </c>
      <c r="P110" s="275"/>
      <c r="Q110" s="275"/>
    </row>
    <row r="111" spans="1:17">
      <c r="A111" s="193">
        <v>110</v>
      </c>
      <c r="B111" s="275" t="s">
        <v>337</v>
      </c>
      <c r="C111" s="193"/>
      <c r="D111" s="193"/>
      <c r="E111" s="193" t="s">
        <v>338</v>
      </c>
      <c r="F111" s="287" t="str">
        <f>_xlfn.XLOOKUP($B111,'CDS-B'!$AA:$AA,'CDS-B'!$AC:$AC,"",0)</f>
        <v/>
      </c>
      <c r="G111" s="275" t="s">
        <v>214</v>
      </c>
      <c r="H111" s="275" t="s">
        <v>215</v>
      </c>
      <c r="I111" s="275" t="s">
        <v>32</v>
      </c>
      <c r="J111" s="275" t="s">
        <v>264</v>
      </c>
      <c r="K111" s="275" t="s">
        <v>234</v>
      </c>
      <c r="L111" s="275" t="s">
        <v>32</v>
      </c>
      <c r="M111" s="275" t="s">
        <v>32</v>
      </c>
      <c r="N111" s="275" t="s">
        <v>250</v>
      </c>
      <c r="O111" s="275" t="s">
        <v>221</v>
      </c>
      <c r="P111" s="275"/>
      <c r="Q111" s="275"/>
    </row>
    <row r="112" spans="1:17">
      <c r="A112" s="193">
        <v>111</v>
      </c>
      <c r="B112" s="275" t="s">
        <v>340</v>
      </c>
      <c r="C112" s="193" t="s">
        <v>2878</v>
      </c>
      <c r="D112" s="193" t="s">
        <v>2879</v>
      </c>
      <c r="E112" s="193" t="s">
        <v>341</v>
      </c>
      <c r="F112" s="287">
        <f>_xlfn.XLOOKUP($B112,'CDS-B'!$AA:$AA,'CDS-B'!$AC:$AC,"",0)</f>
        <v>4283</v>
      </c>
      <c r="G112" s="275" t="s">
        <v>214</v>
      </c>
      <c r="H112" s="275" t="s">
        <v>215</v>
      </c>
      <c r="I112" s="275" t="s">
        <v>32</v>
      </c>
      <c r="J112" s="275" t="s">
        <v>285</v>
      </c>
      <c r="K112" s="275" t="s">
        <v>234</v>
      </c>
      <c r="L112" s="275" t="s">
        <v>32</v>
      </c>
      <c r="M112" s="275" t="s">
        <v>219</v>
      </c>
      <c r="N112" s="275" t="s">
        <v>250</v>
      </c>
      <c r="O112" s="275" t="s">
        <v>221</v>
      </c>
      <c r="P112" s="275"/>
      <c r="Q112" s="275"/>
    </row>
    <row r="113" spans="1:17">
      <c r="A113" s="193">
        <v>112</v>
      </c>
      <c r="B113" s="275" t="s">
        <v>342</v>
      </c>
      <c r="C113" s="193" t="s">
        <v>2880</v>
      </c>
      <c r="D113" s="193" t="s">
        <v>2881</v>
      </c>
      <c r="E113" s="193" t="s">
        <v>343</v>
      </c>
      <c r="F113" s="287">
        <f>_xlfn.XLOOKUP($B113,'CDS-B'!$AA:$AA,'CDS-B'!$AC:$AC,"",0)</f>
        <v>1486</v>
      </c>
      <c r="G113" s="275" t="s">
        <v>214</v>
      </c>
      <c r="H113" s="275" t="s">
        <v>215</v>
      </c>
      <c r="I113" s="275" t="s">
        <v>32</v>
      </c>
      <c r="J113" s="275" t="s">
        <v>285</v>
      </c>
      <c r="K113" s="275" t="s">
        <v>234</v>
      </c>
      <c r="L113" s="275" t="s">
        <v>32</v>
      </c>
      <c r="M113" s="275" t="s">
        <v>244</v>
      </c>
      <c r="N113" s="275" t="s">
        <v>250</v>
      </c>
      <c r="O113" s="275" t="s">
        <v>221</v>
      </c>
      <c r="P113" s="275"/>
      <c r="Q113" s="275"/>
    </row>
    <row r="114" spans="1:17">
      <c r="A114" s="193">
        <v>113</v>
      </c>
      <c r="B114" s="275" t="s">
        <v>345</v>
      </c>
      <c r="C114" s="193"/>
      <c r="D114" s="193"/>
      <c r="E114" s="193" t="s">
        <v>346</v>
      </c>
      <c r="F114" s="287">
        <f>_xlfn.XLOOKUP($B114,'CDS-B'!$AA:$AA,'CDS-B'!$AC:$AC,"",0)</f>
        <v>5769</v>
      </c>
      <c r="G114" s="275" t="s">
        <v>214</v>
      </c>
      <c r="H114" s="275" t="s">
        <v>215</v>
      </c>
      <c r="I114" s="275" t="s">
        <v>32</v>
      </c>
      <c r="J114" s="275" t="s">
        <v>285</v>
      </c>
      <c r="K114" s="275" t="s">
        <v>234</v>
      </c>
      <c r="L114" s="275" t="s">
        <v>32</v>
      </c>
      <c r="M114" s="275" t="s">
        <v>32</v>
      </c>
      <c r="N114" s="275" t="s">
        <v>250</v>
      </c>
      <c r="O114" s="275" t="s">
        <v>221</v>
      </c>
      <c r="P114" s="275"/>
      <c r="Q114" s="275"/>
    </row>
    <row r="115" spans="1:17">
      <c r="A115" s="193">
        <v>114</v>
      </c>
      <c r="B115" s="275" t="s">
        <v>348</v>
      </c>
      <c r="C115" s="193" t="s">
        <v>2882</v>
      </c>
      <c r="D115" s="193" t="s">
        <v>2883</v>
      </c>
      <c r="E115" s="193" t="s">
        <v>2884</v>
      </c>
      <c r="F115" s="287" t="str">
        <f>_xlfn.XLOOKUP($B115,'CDS-B'!$AA:$AA,'CDS-B'!$AC:$AC,"",0)</f>
        <v/>
      </c>
      <c r="G115" s="275" t="s">
        <v>214</v>
      </c>
      <c r="H115" s="275" t="s">
        <v>215</v>
      </c>
      <c r="I115" s="275" t="s">
        <v>216</v>
      </c>
      <c r="J115" s="275" t="s">
        <v>217</v>
      </c>
      <c r="K115" s="275" t="s">
        <v>218</v>
      </c>
      <c r="L115" s="275" t="s">
        <v>32</v>
      </c>
      <c r="M115" s="275" t="s">
        <v>219</v>
      </c>
      <c r="N115" s="275" t="s">
        <v>251</v>
      </c>
      <c r="O115" s="275" t="s">
        <v>221</v>
      </c>
      <c r="P115" s="275"/>
      <c r="Q115" s="275"/>
    </row>
    <row r="116" spans="1:17">
      <c r="A116" s="193">
        <v>115</v>
      </c>
      <c r="B116" s="275" t="s">
        <v>352</v>
      </c>
      <c r="C116" s="193" t="s">
        <v>2885</v>
      </c>
      <c r="D116" s="193" t="s">
        <v>2886</v>
      </c>
      <c r="E116" s="193" t="s">
        <v>353</v>
      </c>
      <c r="F116" s="287" t="str">
        <f>_xlfn.XLOOKUP($B116,'CDS-B'!$AA:$AA,'CDS-B'!$AC:$AC,"",0)</f>
        <v/>
      </c>
      <c r="G116" s="275" t="s">
        <v>214</v>
      </c>
      <c r="H116" s="275" t="s">
        <v>215</v>
      </c>
      <c r="I116" s="275" t="s">
        <v>216</v>
      </c>
      <c r="J116" s="275" t="s">
        <v>217</v>
      </c>
      <c r="K116" s="275" t="s">
        <v>226</v>
      </c>
      <c r="L116" s="275" t="s">
        <v>32</v>
      </c>
      <c r="M116" s="275" t="s">
        <v>219</v>
      </c>
      <c r="N116" s="275" t="s">
        <v>251</v>
      </c>
      <c r="O116" s="275" t="s">
        <v>221</v>
      </c>
      <c r="P116" s="275"/>
      <c r="Q116" s="275"/>
    </row>
    <row r="117" spans="1:17">
      <c r="A117" s="193">
        <v>116</v>
      </c>
      <c r="B117" s="275" t="s">
        <v>356</v>
      </c>
      <c r="C117" s="193" t="s">
        <v>2887</v>
      </c>
      <c r="D117" s="193" t="s">
        <v>2888</v>
      </c>
      <c r="E117" s="193" t="s">
        <v>2889</v>
      </c>
      <c r="F117" s="287" t="str">
        <f>_xlfn.XLOOKUP($B117,'CDS-B'!$AA:$AA,'CDS-B'!$AC:$AC,"",0)</f>
        <v/>
      </c>
      <c r="G117" s="275" t="s">
        <v>214</v>
      </c>
      <c r="H117" s="275" t="s">
        <v>215</v>
      </c>
      <c r="I117" s="275" t="s">
        <v>216</v>
      </c>
      <c r="J117" s="275" t="s">
        <v>217</v>
      </c>
      <c r="K117" s="275" t="s">
        <v>230</v>
      </c>
      <c r="L117" s="275" t="s">
        <v>32</v>
      </c>
      <c r="M117" s="275" t="s">
        <v>219</v>
      </c>
      <c r="N117" s="275" t="s">
        <v>251</v>
      </c>
      <c r="O117" s="275" t="s">
        <v>221</v>
      </c>
      <c r="P117" s="275"/>
      <c r="Q117" s="275"/>
    </row>
    <row r="118" spans="1:17">
      <c r="A118" s="193">
        <v>117</v>
      </c>
      <c r="B118" s="275" t="s">
        <v>359</v>
      </c>
      <c r="C118" s="193" t="s">
        <v>2890</v>
      </c>
      <c r="D118" s="193" t="s">
        <v>2891</v>
      </c>
      <c r="E118" s="193" t="s">
        <v>2892</v>
      </c>
      <c r="F118" s="287">
        <f>_xlfn.XLOOKUP($B118,'CDS-B'!$AA:$AA,'CDS-B'!$AC:$AC,"",0)</f>
        <v>0</v>
      </c>
      <c r="G118" s="275" t="s">
        <v>214</v>
      </c>
      <c r="H118" s="275" t="s">
        <v>215</v>
      </c>
      <c r="I118" s="275" t="s">
        <v>216</v>
      </c>
      <c r="J118" s="275" t="s">
        <v>217</v>
      </c>
      <c r="K118" s="275" t="s">
        <v>234</v>
      </c>
      <c r="L118" s="275" t="s">
        <v>32</v>
      </c>
      <c r="M118" s="275" t="s">
        <v>219</v>
      </c>
      <c r="N118" s="275" t="s">
        <v>251</v>
      </c>
      <c r="O118" s="275" t="s">
        <v>221</v>
      </c>
      <c r="P118" s="275"/>
      <c r="Q118" s="275"/>
    </row>
    <row r="119" spans="1:17">
      <c r="A119" s="193">
        <v>118</v>
      </c>
      <c r="B119" s="275" t="s">
        <v>362</v>
      </c>
      <c r="C119" s="193" t="s">
        <v>2893</v>
      </c>
      <c r="D119" s="193" t="s">
        <v>2894</v>
      </c>
      <c r="E119" s="193" t="s">
        <v>2895</v>
      </c>
      <c r="F119" s="287" t="str">
        <f>_xlfn.XLOOKUP($B119,'CDS-B'!$AA:$AA,'CDS-B'!$AC:$AC,"",0)</f>
        <v/>
      </c>
      <c r="G119" s="275" t="s">
        <v>214</v>
      </c>
      <c r="H119" s="275" t="s">
        <v>215</v>
      </c>
      <c r="I119" s="275" t="s">
        <v>238</v>
      </c>
      <c r="J119" s="275" t="s">
        <v>217</v>
      </c>
      <c r="K119" s="275" t="s">
        <v>230</v>
      </c>
      <c r="L119" s="275" t="s">
        <v>32</v>
      </c>
      <c r="M119" s="275" t="s">
        <v>219</v>
      </c>
      <c r="N119" s="275" t="s">
        <v>251</v>
      </c>
      <c r="O119" s="275" t="s">
        <v>221</v>
      </c>
      <c r="P119" s="275"/>
      <c r="Q119" s="275"/>
    </row>
    <row r="120" spans="1:17">
      <c r="A120" s="193">
        <v>119</v>
      </c>
      <c r="B120" s="275" t="s">
        <v>365</v>
      </c>
      <c r="C120" s="193" t="s">
        <v>2896</v>
      </c>
      <c r="D120" s="193" t="s">
        <v>2897</v>
      </c>
      <c r="E120" s="193" t="s">
        <v>2898</v>
      </c>
      <c r="F120" s="287">
        <f>_xlfn.XLOOKUP($B120,'CDS-B'!$AA:$AA,'CDS-B'!$AC:$AC,"",0)</f>
        <v>0</v>
      </c>
      <c r="G120" s="275" t="s">
        <v>214</v>
      </c>
      <c r="H120" s="275" t="s">
        <v>215</v>
      </c>
      <c r="I120" s="275" t="s">
        <v>32</v>
      </c>
      <c r="J120" s="275" t="s">
        <v>217</v>
      </c>
      <c r="K120" s="275" t="s">
        <v>234</v>
      </c>
      <c r="L120" s="275" t="s">
        <v>32</v>
      </c>
      <c r="M120" s="275" t="s">
        <v>219</v>
      </c>
      <c r="N120" s="275" t="s">
        <v>251</v>
      </c>
      <c r="O120" s="275" t="s">
        <v>221</v>
      </c>
      <c r="P120" s="275"/>
      <c r="Q120" s="275"/>
    </row>
    <row r="121" spans="1:17">
      <c r="A121" s="193">
        <v>120</v>
      </c>
      <c r="B121" s="275" t="s">
        <v>368</v>
      </c>
      <c r="C121" s="193" t="s">
        <v>2899</v>
      </c>
      <c r="D121" s="193" t="s">
        <v>2900</v>
      </c>
      <c r="E121" s="193" t="s">
        <v>2884</v>
      </c>
      <c r="F121" s="287" t="str">
        <f>_xlfn.XLOOKUP($B121,'CDS-B'!$AA:$AA,'CDS-B'!$AC:$AC,"",0)</f>
        <v/>
      </c>
      <c r="G121" s="275" t="s">
        <v>214</v>
      </c>
      <c r="H121" s="275" t="s">
        <v>215</v>
      </c>
      <c r="I121" s="275" t="s">
        <v>216</v>
      </c>
      <c r="J121" s="275" t="s">
        <v>217</v>
      </c>
      <c r="K121" s="275" t="s">
        <v>218</v>
      </c>
      <c r="L121" s="275" t="s">
        <v>32</v>
      </c>
      <c r="M121" s="275" t="s">
        <v>244</v>
      </c>
      <c r="N121" s="275" t="s">
        <v>251</v>
      </c>
      <c r="O121" s="275" t="s">
        <v>221</v>
      </c>
      <c r="P121" s="275"/>
      <c r="Q121" s="275"/>
    </row>
    <row r="122" spans="1:17">
      <c r="A122" s="193">
        <v>121</v>
      </c>
      <c r="B122" s="275" t="s">
        <v>370</v>
      </c>
      <c r="C122" s="193" t="s">
        <v>2901</v>
      </c>
      <c r="D122" s="193" t="s">
        <v>2902</v>
      </c>
      <c r="E122" s="193" t="s">
        <v>353</v>
      </c>
      <c r="F122" s="287" t="str">
        <f>_xlfn.XLOOKUP($B122,'CDS-B'!$AA:$AA,'CDS-B'!$AC:$AC,"",0)</f>
        <v/>
      </c>
      <c r="G122" s="275" t="s">
        <v>214</v>
      </c>
      <c r="H122" s="275" t="s">
        <v>215</v>
      </c>
      <c r="I122" s="275" t="s">
        <v>216</v>
      </c>
      <c r="J122" s="275" t="s">
        <v>217</v>
      </c>
      <c r="K122" s="275" t="s">
        <v>226</v>
      </c>
      <c r="L122" s="275" t="s">
        <v>32</v>
      </c>
      <c r="M122" s="275" t="s">
        <v>244</v>
      </c>
      <c r="N122" s="275" t="s">
        <v>251</v>
      </c>
      <c r="O122" s="275" t="s">
        <v>221</v>
      </c>
      <c r="P122" s="275"/>
      <c r="Q122" s="275"/>
    </row>
    <row r="123" spans="1:17">
      <c r="A123" s="193">
        <v>122</v>
      </c>
      <c r="B123" s="275" t="s">
        <v>373</v>
      </c>
      <c r="C123" s="193" t="s">
        <v>2903</v>
      </c>
      <c r="D123" s="193" t="s">
        <v>2904</v>
      </c>
      <c r="E123" s="193" t="s">
        <v>2889</v>
      </c>
      <c r="F123" s="287" t="str">
        <f>_xlfn.XLOOKUP($B123,'CDS-B'!$AA:$AA,'CDS-B'!$AC:$AC,"",0)</f>
        <v/>
      </c>
      <c r="G123" s="275" t="s">
        <v>214</v>
      </c>
      <c r="H123" s="275" t="s">
        <v>215</v>
      </c>
      <c r="I123" s="275" t="s">
        <v>216</v>
      </c>
      <c r="J123" s="275" t="s">
        <v>217</v>
      </c>
      <c r="K123" s="275" t="s">
        <v>230</v>
      </c>
      <c r="L123" s="275" t="s">
        <v>32</v>
      </c>
      <c r="M123" s="275" t="s">
        <v>244</v>
      </c>
      <c r="N123" s="275" t="s">
        <v>251</v>
      </c>
      <c r="O123" s="275" t="s">
        <v>221</v>
      </c>
      <c r="P123" s="275"/>
      <c r="Q123" s="275"/>
    </row>
    <row r="124" spans="1:17">
      <c r="A124" s="193">
        <v>123</v>
      </c>
      <c r="B124" s="275" t="s">
        <v>375</v>
      </c>
      <c r="C124" s="193" t="s">
        <v>2905</v>
      </c>
      <c r="D124" s="193" t="s">
        <v>2906</v>
      </c>
      <c r="E124" s="193" t="s">
        <v>2892</v>
      </c>
      <c r="F124" s="287">
        <f>_xlfn.XLOOKUP($B124,'CDS-B'!$AA:$AA,'CDS-B'!$AC:$AC,"",0)</f>
        <v>0</v>
      </c>
      <c r="G124" s="275" t="s">
        <v>214</v>
      </c>
      <c r="H124" s="275" t="s">
        <v>215</v>
      </c>
      <c r="I124" s="275" t="s">
        <v>216</v>
      </c>
      <c r="J124" s="275" t="s">
        <v>217</v>
      </c>
      <c r="K124" s="275" t="s">
        <v>234</v>
      </c>
      <c r="L124" s="275" t="s">
        <v>32</v>
      </c>
      <c r="M124" s="275" t="s">
        <v>244</v>
      </c>
      <c r="N124" s="275" t="s">
        <v>251</v>
      </c>
      <c r="O124" s="275" t="s">
        <v>221</v>
      </c>
      <c r="P124" s="275"/>
      <c r="Q124" s="275"/>
    </row>
    <row r="125" spans="1:17">
      <c r="A125" s="193">
        <v>124</v>
      </c>
      <c r="B125" s="275" t="s">
        <v>377</v>
      </c>
      <c r="C125" s="193" t="s">
        <v>2907</v>
      </c>
      <c r="D125" s="193" t="s">
        <v>2908</v>
      </c>
      <c r="E125" s="193" t="s">
        <v>2895</v>
      </c>
      <c r="F125" s="287" t="str">
        <f>_xlfn.XLOOKUP($B125,'CDS-B'!$AA:$AA,'CDS-B'!$AC:$AC,"",0)</f>
        <v/>
      </c>
      <c r="G125" s="275" t="s">
        <v>214</v>
      </c>
      <c r="H125" s="275" t="s">
        <v>215</v>
      </c>
      <c r="I125" s="275" t="s">
        <v>238</v>
      </c>
      <c r="J125" s="275" t="s">
        <v>217</v>
      </c>
      <c r="K125" s="275" t="s">
        <v>253</v>
      </c>
      <c r="L125" s="275" t="s">
        <v>32</v>
      </c>
      <c r="M125" s="275" t="s">
        <v>244</v>
      </c>
      <c r="N125" s="275" t="s">
        <v>251</v>
      </c>
      <c r="O125" s="275" t="s">
        <v>221</v>
      </c>
      <c r="P125" s="275"/>
      <c r="Q125" s="275"/>
    </row>
    <row r="126" spans="1:17">
      <c r="A126" s="193">
        <v>125</v>
      </c>
      <c r="B126" s="275" t="s">
        <v>379</v>
      </c>
      <c r="C126" s="193" t="s">
        <v>2909</v>
      </c>
      <c r="D126" s="193" t="s">
        <v>2910</v>
      </c>
      <c r="E126" s="193" t="s">
        <v>2911</v>
      </c>
      <c r="F126" s="287">
        <f>_xlfn.XLOOKUP($B126,'CDS-B'!$AA:$AA,'CDS-B'!$AC:$AC,"",0)</f>
        <v>0</v>
      </c>
      <c r="G126" s="275" t="s">
        <v>214</v>
      </c>
      <c r="H126" s="275" t="s">
        <v>215</v>
      </c>
      <c r="I126" s="275" t="s">
        <v>32</v>
      </c>
      <c r="J126" s="275" t="s">
        <v>217</v>
      </c>
      <c r="K126" s="275" t="s">
        <v>234</v>
      </c>
      <c r="L126" s="275" t="s">
        <v>32</v>
      </c>
      <c r="M126" s="275" t="s">
        <v>244</v>
      </c>
      <c r="N126" s="275" t="s">
        <v>251</v>
      </c>
      <c r="O126" s="275" t="s">
        <v>221</v>
      </c>
      <c r="P126" s="275"/>
      <c r="Q126" s="275"/>
    </row>
    <row r="127" spans="1:17">
      <c r="A127" s="193">
        <v>126</v>
      </c>
      <c r="B127" s="275" t="s">
        <v>382</v>
      </c>
      <c r="C127" s="193"/>
      <c r="D127" s="193"/>
      <c r="E127" s="193" t="s">
        <v>2912</v>
      </c>
      <c r="F127" s="287">
        <f>_xlfn.XLOOKUP($B127,'CDS-B'!$AA:$AA,'CDS-B'!$AC:$AC,"",0)</f>
        <v>0</v>
      </c>
      <c r="G127" s="275" t="s">
        <v>214</v>
      </c>
      <c r="H127" s="275" t="s">
        <v>215</v>
      </c>
      <c r="I127" s="275" t="s">
        <v>32</v>
      </c>
      <c r="J127" s="275" t="s">
        <v>217</v>
      </c>
      <c r="K127" s="275" t="s">
        <v>260</v>
      </c>
      <c r="L127" s="275" t="s">
        <v>32</v>
      </c>
      <c r="M127" s="275" t="s">
        <v>32</v>
      </c>
      <c r="N127" s="275" t="s">
        <v>251</v>
      </c>
      <c r="O127" s="275" t="s">
        <v>221</v>
      </c>
      <c r="P127" s="275"/>
      <c r="Q127" s="275"/>
    </row>
    <row r="128" spans="1:17">
      <c r="A128" s="193">
        <v>127</v>
      </c>
      <c r="B128" s="275" t="s">
        <v>385</v>
      </c>
      <c r="C128" s="193" t="s">
        <v>2913</v>
      </c>
      <c r="D128" s="193" t="s">
        <v>2914</v>
      </c>
      <c r="E128" s="193" t="s">
        <v>2915</v>
      </c>
      <c r="F128" s="287" t="str">
        <f>_xlfn.XLOOKUP($B128,'CDS-B'!$AA:$AA,'CDS-B'!$AC:$AC,"",0)</f>
        <v/>
      </c>
      <c r="G128" s="275" t="s">
        <v>214</v>
      </c>
      <c r="H128" s="275" t="s">
        <v>215</v>
      </c>
      <c r="I128" s="275" t="s">
        <v>216</v>
      </c>
      <c r="J128" s="275" t="s">
        <v>264</v>
      </c>
      <c r="K128" s="275" t="s">
        <v>265</v>
      </c>
      <c r="L128" s="275" t="s">
        <v>32</v>
      </c>
      <c r="M128" s="275" t="s">
        <v>219</v>
      </c>
      <c r="N128" s="275" t="s">
        <v>251</v>
      </c>
      <c r="O128" s="275" t="s">
        <v>221</v>
      </c>
      <c r="P128" s="275"/>
      <c r="Q128" s="275"/>
    </row>
    <row r="129" spans="1:17">
      <c r="A129" s="193">
        <v>128</v>
      </c>
      <c r="B129" s="275" t="s">
        <v>388</v>
      </c>
      <c r="C129" s="193" t="s">
        <v>2916</v>
      </c>
      <c r="D129" s="193" t="s">
        <v>2917</v>
      </c>
      <c r="E129" s="193" t="s">
        <v>2889</v>
      </c>
      <c r="F129" s="287" t="str">
        <f>_xlfn.XLOOKUP($B129,'CDS-B'!$AA:$AA,'CDS-B'!$AC:$AC,"",0)</f>
        <v/>
      </c>
      <c r="G129" s="275" t="s">
        <v>214</v>
      </c>
      <c r="H129" s="275" t="s">
        <v>215</v>
      </c>
      <c r="I129" s="275" t="s">
        <v>216</v>
      </c>
      <c r="J129" s="275" t="s">
        <v>264</v>
      </c>
      <c r="K129" s="275" t="s">
        <v>230</v>
      </c>
      <c r="L129" s="275" t="s">
        <v>32</v>
      </c>
      <c r="M129" s="275" t="s">
        <v>219</v>
      </c>
      <c r="N129" s="275" t="s">
        <v>251</v>
      </c>
      <c r="O129" s="275" t="s">
        <v>221</v>
      </c>
      <c r="P129" s="275"/>
      <c r="Q129" s="275"/>
    </row>
    <row r="130" spans="1:17">
      <c r="A130" s="193">
        <v>129</v>
      </c>
      <c r="B130" s="275" t="s">
        <v>390</v>
      </c>
      <c r="C130" s="193" t="s">
        <v>2918</v>
      </c>
      <c r="D130" s="193" t="s">
        <v>2919</v>
      </c>
      <c r="E130" s="193" t="s">
        <v>2920</v>
      </c>
      <c r="F130" s="287" t="str">
        <f>_xlfn.XLOOKUP($B130,'CDS-B'!$AA:$AA,'CDS-B'!$AC:$AC,"",0)</f>
        <v/>
      </c>
      <c r="G130" s="275" t="s">
        <v>214</v>
      </c>
      <c r="H130" s="275" t="s">
        <v>215</v>
      </c>
      <c r="I130" s="275" t="s">
        <v>238</v>
      </c>
      <c r="J130" s="275" t="s">
        <v>264</v>
      </c>
      <c r="K130" s="275" t="s">
        <v>230</v>
      </c>
      <c r="L130" s="275" t="s">
        <v>32</v>
      </c>
      <c r="M130" s="275" t="s">
        <v>219</v>
      </c>
      <c r="N130" s="275" t="s">
        <v>251</v>
      </c>
      <c r="O130" s="275" t="s">
        <v>221</v>
      </c>
      <c r="P130" s="275"/>
      <c r="Q130" s="275"/>
    </row>
    <row r="131" spans="1:17">
      <c r="A131" s="193">
        <v>130</v>
      </c>
      <c r="B131" s="275" t="s">
        <v>393</v>
      </c>
      <c r="C131" s="193" t="s">
        <v>2921</v>
      </c>
      <c r="D131" s="193" t="s">
        <v>2922</v>
      </c>
      <c r="E131" s="193" t="s">
        <v>2923</v>
      </c>
      <c r="F131" s="287">
        <f>_xlfn.XLOOKUP($B131,'CDS-B'!$AA:$AA,'CDS-B'!$AC:$AC,"",0)</f>
        <v>0</v>
      </c>
      <c r="G131" s="275" t="s">
        <v>214</v>
      </c>
      <c r="H131" s="275" t="s">
        <v>32</v>
      </c>
      <c r="I131" s="275" t="s">
        <v>274</v>
      </c>
      <c r="J131" s="275" t="s">
        <v>264</v>
      </c>
      <c r="K131" s="275" t="s">
        <v>234</v>
      </c>
      <c r="L131" s="275" t="s">
        <v>32</v>
      </c>
      <c r="M131" s="275" t="s">
        <v>219</v>
      </c>
      <c r="N131" s="275" t="s">
        <v>251</v>
      </c>
      <c r="O131" s="275" t="s">
        <v>221</v>
      </c>
      <c r="P131" s="275"/>
      <c r="Q131" s="275"/>
    </row>
    <row r="132" spans="1:17">
      <c r="A132" s="193">
        <v>131</v>
      </c>
      <c r="B132" s="275" t="s">
        <v>396</v>
      </c>
      <c r="C132" s="193" t="s">
        <v>2924</v>
      </c>
      <c r="D132" s="193" t="s">
        <v>2925</v>
      </c>
      <c r="E132" s="193" t="s">
        <v>2915</v>
      </c>
      <c r="F132" s="287" t="str">
        <f>_xlfn.XLOOKUP($B132,'CDS-B'!$AA:$AA,'CDS-B'!$AC:$AC,"",0)</f>
        <v/>
      </c>
      <c r="G132" s="275" t="s">
        <v>214</v>
      </c>
      <c r="H132" s="275" t="s">
        <v>215</v>
      </c>
      <c r="I132" s="275" t="s">
        <v>216</v>
      </c>
      <c r="J132" s="275" t="s">
        <v>264</v>
      </c>
      <c r="K132" s="275" t="s">
        <v>265</v>
      </c>
      <c r="L132" s="275" t="s">
        <v>32</v>
      </c>
      <c r="M132" s="275" t="s">
        <v>244</v>
      </c>
      <c r="N132" s="275" t="s">
        <v>251</v>
      </c>
      <c r="O132" s="275" t="s">
        <v>221</v>
      </c>
      <c r="P132" s="275"/>
      <c r="Q132" s="275"/>
    </row>
    <row r="133" spans="1:17">
      <c r="A133" s="193">
        <v>132</v>
      </c>
      <c r="B133" s="275" t="s">
        <v>398</v>
      </c>
      <c r="C133" s="193" t="s">
        <v>2926</v>
      </c>
      <c r="D133" s="193" t="s">
        <v>2927</v>
      </c>
      <c r="E133" s="193" t="s">
        <v>2889</v>
      </c>
      <c r="F133" s="287" t="str">
        <f>_xlfn.XLOOKUP($B133,'CDS-B'!$AA:$AA,'CDS-B'!$AC:$AC,"",0)</f>
        <v/>
      </c>
      <c r="G133" s="275" t="s">
        <v>214</v>
      </c>
      <c r="H133" s="275" t="s">
        <v>215</v>
      </c>
      <c r="I133" s="275" t="s">
        <v>216</v>
      </c>
      <c r="J133" s="275" t="s">
        <v>264</v>
      </c>
      <c r="K133" s="275" t="s">
        <v>230</v>
      </c>
      <c r="L133" s="275" t="s">
        <v>32</v>
      </c>
      <c r="M133" s="275" t="s">
        <v>244</v>
      </c>
      <c r="N133" s="275" t="s">
        <v>251</v>
      </c>
      <c r="O133" s="275" t="s">
        <v>221</v>
      </c>
      <c r="P133" s="275"/>
      <c r="Q133" s="275"/>
    </row>
    <row r="134" spans="1:17">
      <c r="A134" s="193">
        <v>133</v>
      </c>
      <c r="B134" s="275" t="s">
        <v>402</v>
      </c>
      <c r="C134" s="193" t="s">
        <v>2928</v>
      </c>
      <c r="D134" s="193" t="s">
        <v>2929</v>
      </c>
      <c r="E134" s="193" t="s">
        <v>2920</v>
      </c>
      <c r="F134" s="287" t="str">
        <f>_xlfn.XLOOKUP($B134,'CDS-B'!$AA:$AA,'CDS-B'!$AC:$AC,"",0)</f>
        <v/>
      </c>
      <c r="G134" s="275" t="s">
        <v>214</v>
      </c>
      <c r="H134" s="275" t="s">
        <v>215</v>
      </c>
      <c r="I134" s="275" t="s">
        <v>238</v>
      </c>
      <c r="J134" s="275" t="s">
        <v>264</v>
      </c>
      <c r="K134" s="275" t="s">
        <v>230</v>
      </c>
      <c r="L134" s="275" t="s">
        <v>32</v>
      </c>
      <c r="M134" s="275" t="s">
        <v>244</v>
      </c>
      <c r="N134" s="275" t="s">
        <v>251</v>
      </c>
      <c r="O134" s="275" t="s">
        <v>221</v>
      </c>
      <c r="P134" s="275"/>
      <c r="Q134" s="275"/>
    </row>
    <row r="135" spans="1:17">
      <c r="A135" s="193">
        <v>134</v>
      </c>
      <c r="B135" s="275" t="s">
        <v>404</v>
      </c>
      <c r="C135" s="193" t="s">
        <v>2930</v>
      </c>
      <c r="D135" s="193" t="s">
        <v>2931</v>
      </c>
      <c r="E135" s="193" t="s">
        <v>2932</v>
      </c>
      <c r="F135" s="287">
        <f>_xlfn.XLOOKUP($B135,'CDS-B'!$AA:$AA,'CDS-B'!$AC:$AC,"",0)</f>
        <v>0</v>
      </c>
      <c r="G135" s="275" t="s">
        <v>214</v>
      </c>
      <c r="H135" s="275" t="s">
        <v>215</v>
      </c>
      <c r="I135" s="275" t="s">
        <v>32</v>
      </c>
      <c r="J135" s="275" t="s">
        <v>264</v>
      </c>
      <c r="K135" s="275" t="s">
        <v>234</v>
      </c>
      <c r="L135" s="275" t="s">
        <v>32</v>
      </c>
      <c r="M135" s="275" t="s">
        <v>244</v>
      </c>
      <c r="N135" s="275" t="s">
        <v>251</v>
      </c>
      <c r="O135" s="275" t="s">
        <v>221</v>
      </c>
      <c r="P135" s="275"/>
      <c r="Q135" s="275"/>
    </row>
    <row r="136" spans="1:17">
      <c r="A136" s="193">
        <v>135</v>
      </c>
      <c r="B136" s="275" t="s">
        <v>407</v>
      </c>
      <c r="C136" s="193"/>
      <c r="D136" s="193"/>
      <c r="E136" s="193" t="s">
        <v>2933</v>
      </c>
      <c r="F136" s="287" t="str">
        <f>_xlfn.XLOOKUP($B136,'CDS-B'!$AA:$AA,'CDS-B'!$AC:$AC,"",0)</f>
        <v/>
      </c>
      <c r="G136" s="275" t="s">
        <v>214</v>
      </c>
      <c r="H136" s="275" t="s">
        <v>215</v>
      </c>
      <c r="I136" s="275" t="s">
        <v>32</v>
      </c>
      <c r="J136" s="275" t="s">
        <v>264</v>
      </c>
      <c r="K136" s="275" t="s">
        <v>234</v>
      </c>
      <c r="L136" s="275" t="s">
        <v>32</v>
      </c>
      <c r="M136" s="275" t="s">
        <v>32</v>
      </c>
      <c r="N136" s="275" t="s">
        <v>251</v>
      </c>
      <c r="O136" s="275" t="s">
        <v>221</v>
      </c>
      <c r="P136" s="275"/>
      <c r="Q136" s="275"/>
    </row>
    <row r="137" spans="1:17">
      <c r="A137" s="193">
        <v>136</v>
      </c>
      <c r="B137" s="275" t="s">
        <v>410</v>
      </c>
      <c r="C137" s="193" t="s">
        <v>2934</v>
      </c>
      <c r="D137" s="193" t="s">
        <v>2935</v>
      </c>
      <c r="E137" s="193" t="s">
        <v>2936</v>
      </c>
      <c r="F137" s="287">
        <f>_xlfn.XLOOKUP($B137,'CDS-B'!$AA:$AA,'CDS-B'!$AC:$AC,"",0)</f>
        <v>0</v>
      </c>
      <c r="G137" s="275" t="s">
        <v>214</v>
      </c>
      <c r="H137" s="275" t="s">
        <v>215</v>
      </c>
      <c r="I137" s="275" t="s">
        <v>32</v>
      </c>
      <c r="J137" s="275" t="s">
        <v>285</v>
      </c>
      <c r="K137" s="275" t="s">
        <v>234</v>
      </c>
      <c r="L137" s="275" t="s">
        <v>32</v>
      </c>
      <c r="M137" s="275" t="s">
        <v>219</v>
      </c>
      <c r="N137" s="275" t="s">
        <v>251</v>
      </c>
      <c r="O137" s="275" t="s">
        <v>221</v>
      </c>
      <c r="P137" s="275"/>
      <c r="Q137" s="275"/>
    </row>
    <row r="138" spans="1:17">
      <c r="A138" s="193">
        <v>137</v>
      </c>
      <c r="B138" s="275" t="s">
        <v>413</v>
      </c>
      <c r="C138" s="193" t="s">
        <v>2937</v>
      </c>
      <c r="D138" s="193" t="s">
        <v>2938</v>
      </c>
      <c r="E138" s="193" t="s">
        <v>2939</v>
      </c>
      <c r="F138" s="287">
        <f>_xlfn.XLOOKUP($B138,'CDS-B'!$AA:$AA,'CDS-B'!$AC:$AC,"",0)</f>
        <v>0</v>
      </c>
      <c r="G138" s="275" t="s">
        <v>214</v>
      </c>
      <c r="H138" s="275" t="s">
        <v>215</v>
      </c>
      <c r="I138" s="275" t="s">
        <v>32</v>
      </c>
      <c r="J138" s="275" t="s">
        <v>285</v>
      </c>
      <c r="K138" s="275" t="s">
        <v>234</v>
      </c>
      <c r="L138" s="275" t="s">
        <v>32</v>
      </c>
      <c r="M138" s="275" t="s">
        <v>244</v>
      </c>
      <c r="N138" s="275" t="s">
        <v>251</v>
      </c>
      <c r="O138" s="275" t="s">
        <v>221</v>
      </c>
      <c r="P138" s="275"/>
      <c r="Q138" s="275"/>
    </row>
    <row r="139" spans="1:17">
      <c r="A139" s="193">
        <v>138</v>
      </c>
      <c r="B139" s="275" t="s">
        <v>416</v>
      </c>
      <c r="C139" s="193"/>
      <c r="D139" s="193"/>
      <c r="E139" s="193" t="s">
        <v>2940</v>
      </c>
      <c r="F139" s="287">
        <f>_xlfn.XLOOKUP($B139,'CDS-B'!$AA:$AA,'CDS-B'!$AC:$AC,"",0)</f>
        <v>0</v>
      </c>
      <c r="G139" s="275" t="s">
        <v>214</v>
      </c>
      <c r="H139" s="275" t="s">
        <v>215</v>
      </c>
      <c r="I139" s="275" t="s">
        <v>32</v>
      </c>
      <c r="J139" s="275" t="s">
        <v>285</v>
      </c>
      <c r="K139" s="275" t="s">
        <v>234</v>
      </c>
      <c r="L139" s="275" t="s">
        <v>32</v>
      </c>
      <c r="M139" s="275" t="s">
        <v>32</v>
      </c>
      <c r="N139" s="275" t="s">
        <v>251</v>
      </c>
      <c r="O139" s="275" t="s">
        <v>221</v>
      </c>
      <c r="P139" s="275"/>
      <c r="Q139" s="275"/>
    </row>
    <row r="140" spans="1:17">
      <c r="A140" s="193">
        <v>139</v>
      </c>
      <c r="B140" s="275" t="s">
        <v>419</v>
      </c>
      <c r="C140" s="193" t="s">
        <v>2941</v>
      </c>
      <c r="D140" s="193" t="s">
        <v>2942</v>
      </c>
      <c r="E140" s="193" t="s">
        <v>344</v>
      </c>
      <c r="F140" s="287">
        <f>_xlfn.XLOOKUP($B140,'CDS-B'!$AA:$AA,'CDS-B'!$AC:$AC,"",0)</f>
        <v>10968</v>
      </c>
      <c r="G140" s="275" t="s">
        <v>214</v>
      </c>
      <c r="H140" s="275" t="s">
        <v>215</v>
      </c>
      <c r="I140" s="275" t="s">
        <v>32</v>
      </c>
      <c r="J140" s="275" t="s">
        <v>217</v>
      </c>
      <c r="K140" s="275" t="s">
        <v>234</v>
      </c>
      <c r="L140" s="275" t="s">
        <v>32</v>
      </c>
      <c r="M140" s="275" t="s">
        <v>32</v>
      </c>
      <c r="N140" s="275" t="s">
        <v>32</v>
      </c>
      <c r="O140" s="275" t="s">
        <v>221</v>
      </c>
      <c r="P140" s="275"/>
      <c r="Q140" s="275"/>
    </row>
    <row r="141" spans="1:17">
      <c r="A141" s="193">
        <v>140</v>
      </c>
      <c r="B141" s="275" t="s">
        <v>421</v>
      </c>
      <c r="C141" s="193" t="s">
        <v>2943</v>
      </c>
      <c r="D141" s="193" t="s">
        <v>2944</v>
      </c>
      <c r="E141" s="193" t="s">
        <v>347</v>
      </c>
      <c r="F141" s="287">
        <f>_xlfn.XLOOKUP($B141,'CDS-B'!$AA:$AA,'CDS-B'!$AC:$AC,"",0)</f>
        <v>980</v>
      </c>
      <c r="G141" s="275" t="s">
        <v>214</v>
      </c>
      <c r="H141" s="275" t="s">
        <v>215</v>
      </c>
      <c r="I141" s="275" t="s">
        <v>32</v>
      </c>
      <c r="J141" s="275" t="s">
        <v>264</v>
      </c>
      <c r="K141" s="275" t="s">
        <v>234</v>
      </c>
      <c r="L141" s="275" t="s">
        <v>32</v>
      </c>
      <c r="M141" s="275" t="s">
        <v>32</v>
      </c>
      <c r="N141" s="275" t="s">
        <v>32</v>
      </c>
      <c r="O141" s="275" t="s">
        <v>221</v>
      </c>
      <c r="P141" s="275"/>
      <c r="Q141" s="275"/>
    </row>
    <row r="142" spans="1:17">
      <c r="A142" s="193">
        <v>141</v>
      </c>
      <c r="B142" s="275" t="s">
        <v>423</v>
      </c>
      <c r="C142" s="193" t="s">
        <v>2945</v>
      </c>
      <c r="D142" s="193" t="s">
        <v>2946</v>
      </c>
      <c r="E142" s="193" t="s">
        <v>424</v>
      </c>
      <c r="F142" s="287">
        <f>_xlfn.XLOOKUP($B142,'CDS-B'!$AA:$AA,'CDS-B'!$AC:$AC,"",0)</f>
        <v>11948</v>
      </c>
      <c r="G142" s="275" t="s">
        <v>214</v>
      </c>
      <c r="H142" s="275" t="s">
        <v>215</v>
      </c>
      <c r="I142" s="275" t="s">
        <v>32</v>
      </c>
      <c r="J142" s="275" t="s">
        <v>285</v>
      </c>
      <c r="K142" s="275" t="s">
        <v>234</v>
      </c>
      <c r="L142" s="275" t="s">
        <v>32</v>
      </c>
      <c r="M142" s="275" t="s">
        <v>32</v>
      </c>
      <c r="N142" s="275" t="s">
        <v>32</v>
      </c>
      <c r="O142" s="275" t="s">
        <v>221</v>
      </c>
      <c r="P142" s="275"/>
      <c r="Q142" s="275"/>
    </row>
    <row r="143" spans="1:17">
      <c r="A143" s="193">
        <v>142</v>
      </c>
      <c r="B143" s="275" t="s">
        <v>426</v>
      </c>
      <c r="C143" s="193" t="s">
        <v>2947</v>
      </c>
      <c r="D143" s="193" t="s">
        <v>2948</v>
      </c>
      <c r="E143" s="193" t="s">
        <v>403</v>
      </c>
      <c r="F143" s="287">
        <f>_xlfn.XLOOKUP($B143,'CDS-B'!$AA:$AA,'CDS-B'!$AC:$AC,"",0)</f>
        <v>87</v>
      </c>
      <c r="G143" s="275" t="s">
        <v>214</v>
      </c>
      <c r="H143" s="275" t="s">
        <v>427</v>
      </c>
      <c r="I143" s="275" t="s">
        <v>216</v>
      </c>
      <c r="J143" s="275" t="s">
        <v>217</v>
      </c>
      <c r="K143" s="275" t="s">
        <v>218</v>
      </c>
      <c r="L143" s="275" t="s">
        <v>403</v>
      </c>
      <c r="M143" s="275" t="s">
        <v>32</v>
      </c>
      <c r="N143" s="275" t="s">
        <v>32</v>
      </c>
      <c r="O143" s="275" t="s">
        <v>221</v>
      </c>
      <c r="P143" s="275"/>
      <c r="Q143" s="275"/>
    </row>
    <row r="144" spans="1:17">
      <c r="A144" s="193">
        <v>143</v>
      </c>
      <c r="B144" s="275" t="s">
        <v>429</v>
      </c>
      <c r="C144" s="193" t="s">
        <v>2949</v>
      </c>
      <c r="D144" s="193" t="s">
        <v>2950</v>
      </c>
      <c r="E144" s="193" t="s">
        <v>406</v>
      </c>
      <c r="F144" s="287">
        <f>_xlfn.XLOOKUP($B144,'CDS-B'!$AA:$AA,'CDS-B'!$AC:$AC,"",0)</f>
        <v>24</v>
      </c>
      <c r="G144" s="275" t="s">
        <v>214</v>
      </c>
      <c r="H144" s="275" t="s">
        <v>427</v>
      </c>
      <c r="I144" s="275" t="s">
        <v>216</v>
      </c>
      <c r="J144" s="275" t="s">
        <v>217</v>
      </c>
      <c r="K144" s="275" t="s">
        <v>218</v>
      </c>
      <c r="L144" s="275" t="s">
        <v>430</v>
      </c>
      <c r="M144" s="275" t="s">
        <v>32</v>
      </c>
      <c r="N144" s="275" t="s">
        <v>32</v>
      </c>
      <c r="O144" s="275" t="s">
        <v>221</v>
      </c>
      <c r="P144" s="275"/>
      <c r="Q144" s="275"/>
    </row>
    <row r="145" spans="1:17">
      <c r="A145" s="193">
        <v>144</v>
      </c>
      <c r="B145" s="275" t="s">
        <v>431</v>
      </c>
      <c r="C145" s="193" t="s">
        <v>2951</v>
      </c>
      <c r="D145" s="193" t="s">
        <v>2952</v>
      </c>
      <c r="E145" s="193" t="s">
        <v>409</v>
      </c>
      <c r="F145" s="287">
        <f>_xlfn.XLOOKUP($B145,'CDS-B'!$AA:$AA,'CDS-B'!$AC:$AC,"",0)</f>
        <v>358</v>
      </c>
      <c r="G145" s="275" t="s">
        <v>214</v>
      </c>
      <c r="H145" s="275" t="s">
        <v>427</v>
      </c>
      <c r="I145" s="275" t="s">
        <v>216</v>
      </c>
      <c r="J145" s="275" t="s">
        <v>217</v>
      </c>
      <c r="K145" s="275" t="s">
        <v>218</v>
      </c>
      <c r="L145" s="275" t="s">
        <v>430</v>
      </c>
      <c r="M145" s="275" t="s">
        <v>32</v>
      </c>
      <c r="N145" s="275" t="s">
        <v>32</v>
      </c>
      <c r="O145" s="275" t="s">
        <v>221</v>
      </c>
      <c r="P145" s="275"/>
      <c r="Q145" s="275"/>
    </row>
    <row r="146" spans="1:17">
      <c r="A146" s="193">
        <v>145</v>
      </c>
      <c r="B146" s="275" t="s">
        <v>433</v>
      </c>
      <c r="C146" s="193" t="s">
        <v>2953</v>
      </c>
      <c r="D146" s="193" t="s">
        <v>2954</v>
      </c>
      <c r="E146" s="193" t="s">
        <v>412</v>
      </c>
      <c r="F146" s="287">
        <f>_xlfn.XLOOKUP($B146,'CDS-B'!$AA:$AA,'CDS-B'!$AC:$AC,"",0)</f>
        <v>1751</v>
      </c>
      <c r="G146" s="275" t="s">
        <v>214</v>
      </c>
      <c r="H146" s="275" t="s">
        <v>427</v>
      </c>
      <c r="I146" s="275" t="s">
        <v>216</v>
      </c>
      <c r="J146" s="275" t="s">
        <v>217</v>
      </c>
      <c r="K146" s="275" t="s">
        <v>218</v>
      </c>
      <c r="L146" s="275" t="s">
        <v>430</v>
      </c>
      <c r="M146" s="275" t="s">
        <v>32</v>
      </c>
      <c r="N146" s="275" t="s">
        <v>32</v>
      </c>
      <c r="O146" s="275" t="s">
        <v>221</v>
      </c>
      <c r="P146" s="275"/>
      <c r="Q146" s="275"/>
    </row>
    <row r="147" spans="1:17">
      <c r="A147" s="193">
        <v>146</v>
      </c>
      <c r="B147" s="275" t="s">
        <v>436</v>
      </c>
      <c r="C147" s="193" t="s">
        <v>2955</v>
      </c>
      <c r="D147" s="193" t="s">
        <v>2956</v>
      </c>
      <c r="E147" s="193" t="s">
        <v>415</v>
      </c>
      <c r="F147" s="287">
        <f>_xlfn.XLOOKUP($B147,'CDS-B'!$AA:$AA,'CDS-B'!$AC:$AC,"",0)</f>
        <v>20</v>
      </c>
      <c r="G147" s="275" t="s">
        <v>214</v>
      </c>
      <c r="H147" s="275" t="s">
        <v>427</v>
      </c>
      <c r="I147" s="275" t="s">
        <v>216</v>
      </c>
      <c r="J147" s="275" t="s">
        <v>217</v>
      </c>
      <c r="K147" s="275" t="s">
        <v>218</v>
      </c>
      <c r="L147" s="275" t="s">
        <v>430</v>
      </c>
      <c r="M147" s="275" t="s">
        <v>32</v>
      </c>
      <c r="N147" s="275" t="s">
        <v>32</v>
      </c>
      <c r="O147" s="275" t="s">
        <v>221</v>
      </c>
      <c r="P147" s="275"/>
      <c r="Q147" s="275"/>
    </row>
    <row r="148" spans="1:17">
      <c r="A148" s="193">
        <v>147</v>
      </c>
      <c r="B148" s="275" t="s">
        <v>438</v>
      </c>
      <c r="C148" s="193" t="s">
        <v>2957</v>
      </c>
      <c r="D148" s="193" t="s">
        <v>2958</v>
      </c>
      <c r="E148" s="193" t="s">
        <v>418</v>
      </c>
      <c r="F148" s="287">
        <f>_xlfn.XLOOKUP($B148,'CDS-B'!$AA:$AA,'CDS-B'!$AC:$AC,"",0)</f>
        <v>41</v>
      </c>
      <c r="G148" s="275" t="s">
        <v>214</v>
      </c>
      <c r="H148" s="275" t="s">
        <v>427</v>
      </c>
      <c r="I148" s="275" t="s">
        <v>216</v>
      </c>
      <c r="J148" s="275" t="s">
        <v>217</v>
      </c>
      <c r="K148" s="275" t="s">
        <v>218</v>
      </c>
      <c r="L148" s="275" t="s">
        <v>430</v>
      </c>
      <c r="M148" s="275" t="s">
        <v>32</v>
      </c>
      <c r="N148" s="275" t="s">
        <v>32</v>
      </c>
      <c r="O148" s="275" t="s">
        <v>221</v>
      </c>
      <c r="P148" s="275"/>
      <c r="Q148" s="275"/>
    </row>
    <row r="149" spans="1:17">
      <c r="A149" s="193">
        <v>148</v>
      </c>
      <c r="B149" s="275" t="s">
        <v>440</v>
      </c>
      <c r="C149" s="193" t="s">
        <v>2959</v>
      </c>
      <c r="D149" s="193" t="s">
        <v>2960</v>
      </c>
      <c r="E149" s="193" t="s">
        <v>420</v>
      </c>
      <c r="F149" s="287">
        <f>_xlfn.XLOOKUP($B149,'CDS-B'!$AA:$AA,'CDS-B'!$AC:$AC,"",0)</f>
        <v>3</v>
      </c>
      <c r="G149" s="275" t="s">
        <v>214</v>
      </c>
      <c r="H149" s="275" t="s">
        <v>427</v>
      </c>
      <c r="I149" s="275" t="s">
        <v>216</v>
      </c>
      <c r="J149" s="275" t="s">
        <v>217</v>
      </c>
      <c r="K149" s="275" t="s">
        <v>218</v>
      </c>
      <c r="L149" s="275" t="s">
        <v>430</v>
      </c>
      <c r="M149" s="275" t="s">
        <v>32</v>
      </c>
      <c r="N149" s="275" t="s">
        <v>32</v>
      </c>
      <c r="O149" s="275" t="s">
        <v>221</v>
      </c>
      <c r="P149" s="275"/>
      <c r="Q149" s="275"/>
    </row>
    <row r="150" spans="1:17">
      <c r="A150" s="193">
        <v>149</v>
      </c>
      <c r="B150" s="275" t="s">
        <v>442</v>
      </c>
      <c r="C150" s="193" t="s">
        <v>2961</v>
      </c>
      <c r="D150" s="193" t="s">
        <v>2962</v>
      </c>
      <c r="E150" s="193" t="s">
        <v>422</v>
      </c>
      <c r="F150" s="287">
        <f>_xlfn.XLOOKUP($B150,'CDS-B'!$AA:$AA,'CDS-B'!$AC:$AC,"",0)</f>
        <v>18</v>
      </c>
      <c r="G150" s="275" t="s">
        <v>214</v>
      </c>
      <c r="H150" s="275" t="s">
        <v>427</v>
      </c>
      <c r="I150" s="275" t="s">
        <v>216</v>
      </c>
      <c r="J150" s="275" t="s">
        <v>217</v>
      </c>
      <c r="K150" s="275" t="s">
        <v>218</v>
      </c>
      <c r="L150" s="275" t="s">
        <v>430</v>
      </c>
      <c r="M150" s="275" t="s">
        <v>32</v>
      </c>
      <c r="N150" s="275" t="s">
        <v>32</v>
      </c>
      <c r="O150" s="275" t="s">
        <v>221</v>
      </c>
      <c r="P150" s="275"/>
      <c r="Q150" s="275"/>
    </row>
    <row r="151" spans="1:17">
      <c r="A151" s="193">
        <v>150</v>
      </c>
      <c r="B151" s="275" t="s">
        <v>444</v>
      </c>
      <c r="C151" s="193" t="s">
        <v>2963</v>
      </c>
      <c r="D151" s="193" t="s">
        <v>2964</v>
      </c>
      <c r="E151" s="193" t="s">
        <v>425</v>
      </c>
      <c r="F151" s="287">
        <f>_xlfn.XLOOKUP($B151,'CDS-B'!$AA:$AA,'CDS-B'!$AC:$AC,"",0)</f>
        <v>108</v>
      </c>
      <c r="G151" s="275" t="s">
        <v>214</v>
      </c>
      <c r="H151" s="275" t="s">
        <v>427</v>
      </c>
      <c r="I151" s="275" t="s">
        <v>216</v>
      </c>
      <c r="J151" s="275" t="s">
        <v>217</v>
      </c>
      <c r="K151" s="275" t="s">
        <v>218</v>
      </c>
      <c r="L151" s="275" t="s">
        <v>430</v>
      </c>
      <c r="M151" s="275" t="s">
        <v>32</v>
      </c>
      <c r="N151" s="275" t="s">
        <v>32</v>
      </c>
      <c r="O151" s="275" t="s">
        <v>221</v>
      </c>
      <c r="P151" s="275"/>
      <c r="Q151" s="275"/>
    </row>
    <row r="152" spans="1:17">
      <c r="A152" s="193">
        <v>151</v>
      </c>
      <c r="B152" s="275" t="s">
        <v>446</v>
      </c>
      <c r="C152" s="193" t="s">
        <v>2965</v>
      </c>
      <c r="D152" s="193" t="s">
        <v>2966</v>
      </c>
      <c r="E152" s="193" t="s">
        <v>428</v>
      </c>
      <c r="F152" s="287">
        <f>_xlfn.XLOOKUP($B152,'CDS-B'!$AA:$AA,'CDS-B'!$AC:$AC,"",0)</f>
        <v>2410</v>
      </c>
      <c r="G152" s="275" t="s">
        <v>214</v>
      </c>
      <c r="H152" s="275" t="s">
        <v>427</v>
      </c>
      <c r="I152" s="275" t="s">
        <v>216</v>
      </c>
      <c r="J152" s="275" t="s">
        <v>217</v>
      </c>
      <c r="K152" s="275" t="s">
        <v>218</v>
      </c>
      <c r="L152" s="275" t="s">
        <v>430</v>
      </c>
      <c r="M152" s="275" t="s">
        <v>32</v>
      </c>
      <c r="N152" s="275" t="s">
        <v>32</v>
      </c>
      <c r="O152" s="275" t="s">
        <v>221</v>
      </c>
      <c r="P152" s="275"/>
      <c r="Q152" s="275"/>
    </row>
    <row r="153" spans="1:17">
      <c r="A153" s="193">
        <v>152</v>
      </c>
      <c r="B153" s="275" t="s">
        <v>448</v>
      </c>
      <c r="C153" s="193" t="s">
        <v>2967</v>
      </c>
      <c r="D153" s="193" t="s">
        <v>2968</v>
      </c>
      <c r="E153" s="193" t="s">
        <v>403</v>
      </c>
      <c r="F153" s="287">
        <f>_xlfn.XLOOKUP($B153,'CDS-B'!$AA:$AA,'CDS-B'!$AC:$AC,"",0)</f>
        <v>281</v>
      </c>
      <c r="G153" s="275" t="s">
        <v>214</v>
      </c>
      <c r="H153" s="275" t="s">
        <v>427</v>
      </c>
      <c r="I153" s="275" t="s">
        <v>216</v>
      </c>
      <c r="J153" s="275" t="s">
        <v>217</v>
      </c>
      <c r="K153" s="275" t="s">
        <v>32</v>
      </c>
      <c r="L153" s="275" t="s">
        <v>403</v>
      </c>
      <c r="M153" s="275" t="s">
        <v>32</v>
      </c>
      <c r="N153" s="275" t="s">
        <v>32</v>
      </c>
      <c r="O153" s="275" t="s">
        <v>221</v>
      </c>
      <c r="P153" s="275"/>
      <c r="Q153" s="275"/>
    </row>
    <row r="154" spans="1:17">
      <c r="A154" s="193">
        <v>153</v>
      </c>
      <c r="B154" s="275" t="s">
        <v>450</v>
      </c>
      <c r="C154" s="193" t="s">
        <v>2969</v>
      </c>
      <c r="D154" s="193" t="s">
        <v>2970</v>
      </c>
      <c r="E154" s="193" t="s">
        <v>406</v>
      </c>
      <c r="F154" s="287">
        <f>_xlfn.XLOOKUP($B154,'CDS-B'!$AA:$AA,'CDS-B'!$AC:$AC,"",0)</f>
        <v>241</v>
      </c>
      <c r="G154" s="275" t="s">
        <v>214</v>
      </c>
      <c r="H154" s="275" t="s">
        <v>427</v>
      </c>
      <c r="I154" s="275" t="s">
        <v>216</v>
      </c>
      <c r="J154" s="275" t="s">
        <v>217</v>
      </c>
      <c r="K154" s="275" t="s">
        <v>32</v>
      </c>
      <c r="L154" s="275" t="s">
        <v>430</v>
      </c>
      <c r="M154" s="275" t="s">
        <v>32</v>
      </c>
      <c r="N154" s="275" t="s">
        <v>32</v>
      </c>
      <c r="O154" s="275" t="s">
        <v>221</v>
      </c>
      <c r="P154" s="275"/>
      <c r="Q154" s="275"/>
    </row>
    <row r="155" spans="1:17">
      <c r="A155" s="193">
        <v>154</v>
      </c>
      <c r="B155" s="275" t="s">
        <v>452</v>
      </c>
      <c r="C155" s="193" t="s">
        <v>2971</v>
      </c>
      <c r="D155" s="193" t="s">
        <v>2972</v>
      </c>
      <c r="E155" s="193" t="s">
        <v>409</v>
      </c>
      <c r="F155" s="287">
        <f>_xlfn.XLOOKUP($B155,'CDS-B'!$AA:$AA,'CDS-B'!$AC:$AC,"",0)</f>
        <v>1030</v>
      </c>
      <c r="G155" s="275" t="s">
        <v>214</v>
      </c>
      <c r="H155" s="275" t="s">
        <v>427</v>
      </c>
      <c r="I155" s="275" t="s">
        <v>216</v>
      </c>
      <c r="J155" s="275" t="s">
        <v>217</v>
      </c>
      <c r="K155" s="275" t="s">
        <v>32</v>
      </c>
      <c r="L155" s="275" t="s">
        <v>430</v>
      </c>
      <c r="M155" s="275" t="s">
        <v>32</v>
      </c>
      <c r="N155" s="275" t="s">
        <v>32</v>
      </c>
      <c r="O155" s="275" t="s">
        <v>221</v>
      </c>
      <c r="P155" s="275"/>
      <c r="Q155" s="275"/>
    </row>
    <row r="156" spans="1:17">
      <c r="A156" s="193">
        <v>155</v>
      </c>
      <c r="B156" s="275" t="s">
        <v>454</v>
      </c>
      <c r="C156" s="193" t="s">
        <v>2973</v>
      </c>
      <c r="D156" s="193" t="s">
        <v>2974</v>
      </c>
      <c r="E156" s="193" t="s">
        <v>412</v>
      </c>
      <c r="F156" s="287">
        <f>_xlfn.XLOOKUP($B156,'CDS-B'!$AA:$AA,'CDS-B'!$AC:$AC,"",0)</f>
        <v>5656</v>
      </c>
      <c r="G156" s="275" t="s">
        <v>214</v>
      </c>
      <c r="H156" s="275" t="s">
        <v>427</v>
      </c>
      <c r="I156" s="275" t="s">
        <v>216</v>
      </c>
      <c r="J156" s="275" t="s">
        <v>217</v>
      </c>
      <c r="K156" s="275" t="s">
        <v>32</v>
      </c>
      <c r="L156" s="275" t="s">
        <v>430</v>
      </c>
      <c r="M156" s="275" t="s">
        <v>32</v>
      </c>
      <c r="N156" s="275" t="s">
        <v>32</v>
      </c>
      <c r="O156" s="275" t="s">
        <v>221</v>
      </c>
      <c r="P156" s="275"/>
      <c r="Q156" s="275"/>
    </row>
    <row r="157" spans="1:17">
      <c r="A157" s="193">
        <v>156</v>
      </c>
      <c r="B157" s="275" t="s">
        <v>456</v>
      </c>
      <c r="C157" s="193" t="s">
        <v>2975</v>
      </c>
      <c r="D157" s="193" t="s">
        <v>2976</v>
      </c>
      <c r="E157" s="193" t="s">
        <v>415</v>
      </c>
      <c r="F157" s="287">
        <f>_xlfn.XLOOKUP($B157,'CDS-B'!$AA:$AA,'CDS-B'!$AC:$AC,"",0)</f>
        <v>65</v>
      </c>
      <c r="G157" s="275" t="s">
        <v>214</v>
      </c>
      <c r="H157" s="275" t="s">
        <v>427</v>
      </c>
      <c r="I157" s="275" t="s">
        <v>216</v>
      </c>
      <c r="J157" s="275" t="s">
        <v>217</v>
      </c>
      <c r="K157" s="275" t="s">
        <v>32</v>
      </c>
      <c r="L157" s="275" t="s">
        <v>430</v>
      </c>
      <c r="M157" s="275" t="s">
        <v>32</v>
      </c>
      <c r="N157" s="275" t="s">
        <v>32</v>
      </c>
      <c r="O157" s="275" t="s">
        <v>221</v>
      </c>
      <c r="P157" s="275"/>
      <c r="Q157" s="275"/>
    </row>
    <row r="158" spans="1:17">
      <c r="A158" s="193">
        <v>157</v>
      </c>
      <c r="B158" s="275" t="s">
        <v>458</v>
      </c>
      <c r="C158" s="193" t="s">
        <v>2977</v>
      </c>
      <c r="D158" s="193" t="s">
        <v>2978</v>
      </c>
      <c r="E158" s="193" t="s">
        <v>418</v>
      </c>
      <c r="F158" s="287">
        <f>_xlfn.XLOOKUP($B158,'CDS-B'!$AA:$AA,'CDS-B'!$AC:$AC,"",0)</f>
        <v>146</v>
      </c>
      <c r="G158" s="275" t="s">
        <v>214</v>
      </c>
      <c r="H158" s="275" t="s">
        <v>427</v>
      </c>
      <c r="I158" s="275" t="s">
        <v>216</v>
      </c>
      <c r="J158" s="275" t="s">
        <v>217</v>
      </c>
      <c r="K158" s="275" t="s">
        <v>32</v>
      </c>
      <c r="L158" s="275" t="s">
        <v>430</v>
      </c>
      <c r="M158" s="275" t="s">
        <v>32</v>
      </c>
      <c r="N158" s="275" t="s">
        <v>32</v>
      </c>
      <c r="O158" s="275" t="s">
        <v>221</v>
      </c>
      <c r="P158" s="275"/>
      <c r="Q158" s="275"/>
    </row>
    <row r="159" spans="1:17">
      <c r="A159" s="193">
        <v>158</v>
      </c>
      <c r="B159" s="275" t="s">
        <v>460</v>
      </c>
      <c r="C159" s="193" t="s">
        <v>2979</v>
      </c>
      <c r="D159" s="193" t="s">
        <v>2980</v>
      </c>
      <c r="E159" s="193" t="s">
        <v>420</v>
      </c>
      <c r="F159" s="287">
        <f>_xlfn.XLOOKUP($B159,'CDS-B'!$AA:$AA,'CDS-B'!$AC:$AC,"",0)</f>
        <v>16</v>
      </c>
      <c r="G159" s="275" t="s">
        <v>214</v>
      </c>
      <c r="H159" s="275" t="s">
        <v>427</v>
      </c>
      <c r="I159" s="275" t="s">
        <v>216</v>
      </c>
      <c r="J159" s="275" t="s">
        <v>217</v>
      </c>
      <c r="K159" s="275" t="s">
        <v>32</v>
      </c>
      <c r="L159" s="275" t="s">
        <v>430</v>
      </c>
      <c r="M159" s="275" t="s">
        <v>32</v>
      </c>
      <c r="N159" s="275" t="s">
        <v>32</v>
      </c>
      <c r="O159" s="275" t="s">
        <v>221</v>
      </c>
      <c r="P159" s="275"/>
      <c r="Q159" s="275"/>
    </row>
    <row r="160" spans="1:17">
      <c r="A160" s="193">
        <v>159</v>
      </c>
      <c r="B160" s="275" t="s">
        <v>462</v>
      </c>
      <c r="C160" s="193" t="s">
        <v>2981</v>
      </c>
      <c r="D160" s="193" t="s">
        <v>2982</v>
      </c>
      <c r="E160" s="193" t="s">
        <v>422</v>
      </c>
      <c r="F160" s="287">
        <f>_xlfn.XLOOKUP($B160,'CDS-B'!$AA:$AA,'CDS-B'!$AC:$AC,"",0)</f>
        <v>45</v>
      </c>
      <c r="G160" s="275" t="s">
        <v>214</v>
      </c>
      <c r="H160" s="275" t="s">
        <v>427</v>
      </c>
      <c r="I160" s="275" t="s">
        <v>216</v>
      </c>
      <c r="J160" s="275" t="s">
        <v>217</v>
      </c>
      <c r="K160" s="275" t="s">
        <v>32</v>
      </c>
      <c r="L160" s="275" t="s">
        <v>430</v>
      </c>
      <c r="M160" s="275" t="s">
        <v>32</v>
      </c>
      <c r="N160" s="275" t="s">
        <v>32</v>
      </c>
      <c r="O160" s="275" t="s">
        <v>221</v>
      </c>
      <c r="P160" s="275"/>
      <c r="Q160" s="275"/>
    </row>
    <row r="161" spans="1:17">
      <c r="A161" s="193">
        <v>160</v>
      </c>
      <c r="B161" s="275" t="s">
        <v>463</v>
      </c>
      <c r="C161" s="193" t="s">
        <v>2983</v>
      </c>
      <c r="D161" s="193" t="s">
        <v>2984</v>
      </c>
      <c r="E161" s="193" t="s">
        <v>425</v>
      </c>
      <c r="F161" s="287">
        <f>_xlfn.XLOOKUP($B161,'CDS-B'!$AA:$AA,'CDS-B'!$AC:$AC,"",0)</f>
        <v>1075</v>
      </c>
      <c r="G161" s="275" t="s">
        <v>214</v>
      </c>
      <c r="H161" s="275" t="s">
        <v>427</v>
      </c>
      <c r="I161" s="275" t="s">
        <v>216</v>
      </c>
      <c r="J161" s="275" t="s">
        <v>217</v>
      </c>
      <c r="K161" s="275" t="s">
        <v>32</v>
      </c>
      <c r="L161" s="275" t="s">
        <v>430</v>
      </c>
      <c r="M161" s="275" t="s">
        <v>32</v>
      </c>
      <c r="N161" s="275" t="s">
        <v>32</v>
      </c>
      <c r="O161" s="275" t="s">
        <v>221</v>
      </c>
      <c r="P161" s="275"/>
      <c r="Q161" s="275"/>
    </row>
    <row r="162" spans="1:17">
      <c r="A162" s="193">
        <v>161</v>
      </c>
      <c r="B162" s="275" t="s">
        <v>464</v>
      </c>
      <c r="C162" s="193" t="s">
        <v>2985</v>
      </c>
      <c r="D162" s="193" t="s">
        <v>2986</v>
      </c>
      <c r="E162" s="193" t="s">
        <v>428</v>
      </c>
      <c r="F162" s="287" t="str">
        <f>_xlfn.XLOOKUP($B162,'CDS-B'!$AA:$AA,'CDS-B'!$AC:$AC,"",0)</f>
        <v/>
      </c>
      <c r="G162" s="275" t="s">
        <v>214</v>
      </c>
      <c r="H162" s="275" t="s">
        <v>427</v>
      </c>
      <c r="I162" s="275" t="s">
        <v>216</v>
      </c>
      <c r="J162" s="275" t="s">
        <v>217</v>
      </c>
      <c r="K162" s="275" t="s">
        <v>32</v>
      </c>
      <c r="L162" s="275" t="s">
        <v>430</v>
      </c>
      <c r="M162" s="275" t="s">
        <v>32</v>
      </c>
      <c r="N162" s="275" t="s">
        <v>32</v>
      </c>
      <c r="O162" s="275" t="s">
        <v>221</v>
      </c>
      <c r="P162" s="275"/>
      <c r="Q162" s="275"/>
    </row>
    <row r="163" spans="1:17">
      <c r="A163" s="193">
        <v>162</v>
      </c>
      <c r="B163" s="275" t="s">
        <v>466</v>
      </c>
      <c r="C163" s="193" t="s">
        <v>2987</v>
      </c>
      <c r="D163" s="193" t="s">
        <v>2988</v>
      </c>
      <c r="E163" s="193" t="s">
        <v>403</v>
      </c>
      <c r="F163" s="287">
        <f>_xlfn.XLOOKUP($B163,'CDS-B'!$AA:$AA,'CDS-B'!$AC:$AC,"",0)</f>
        <v>296</v>
      </c>
      <c r="G163" s="275" t="s">
        <v>214</v>
      </c>
      <c r="H163" s="275" t="s">
        <v>427</v>
      </c>
      <c r="I163" s="275" t="s">
        <v>32</v>
      </c>
      <c r="J163" s="275" t="s">
        <v>217</v>
      </c>
      <c r="K163" s="275" t="s">
        <v>32</v>
      </c>
      <c r="L163" s="275" t="s">
        <v>403</v>
      </c>
      <c r="M163" s="275" t="s">
        <v>32</v>
      </c>
      <c r="N163" s="275" t="s">
        <v>32</v>
      </c>
      <c r="O163" s="275" t="s">
        <v>221</v>
      </c>
      <c r="P163" s="275"/>
      <c r="Q163" s="275"/>
    </row>
    <row r="164" spans="1:17">
      <c r="A164" s="193">
        <v>163</v>
      </c>
      <c r="B164" s="275" t="s">
        <v>468</v>
      </c>
      <c r="C164" s="193" t="s">
        <v>2989</v>
      </c>
      <c r="D164" s="193" t="s">
        <v>2990</v>
      </c>
      <c r="E164" s="193" t="s">
        <v>406</v>
      </c>
      <c r="F164" s="287">
        <f>_xlfn.XLOOKUP($B164,'CDS-B'!$AA:$AA,'CDS-B'!$AC:$AC,"",0)</f>
        <v>241</v>
      </c>
      <c r="G164" s="275" t="s">
        <v>214</v>
      </c>
      <c r="H164" s="275" t="s">
        <v>427</v>
      </c>
      <c r="I164" s="275" t="s">
        <v>32</v>
      </c>
      <c r="J164" s="275" t="s">
        <v>217</v>
      </c>
      <c r="K164" s="275" t="s">
        <v>32</v>
      </c>
      <c r="L164" s="275" t="s">
        <v>430</v>
      </c>
      <c r="M164" s="275" t="s">
        <v>32</v>
      </c>
      <c r="N164" s="275" t="s">
        <v>32</v>
      </c>
      <c r="O164" s="275" t="s">
        <v>221</v>
      </c>
      <c r="P164" s="275"/>
      <c r="Q164" s="275"/>
    </row>
    <row r="165" spans="1:17">
      <c r="A165" s="193">
        <v>164</v>
      </c>
      <c r="B165" s="275" t="s">
        <v>470</v>
      </c>
      <c r="C165" s="193" t="s">
        <v>2991</v>
      </c>
      <c r="D165" s="193" t="s">
        <v>2992</v>
      </c>
      <c r="E165" s="193" t="s">
        <v>409</v>
      </c>
      <c r="F165" s="287">
        <f>_xlfn.XLOOKUP($B165,'CDS-B'!$AA:$AA,'CDS-B'!$AC:$AC,"",0)</f>
        <v>1320</v>
      </c>
      <c r="G165" s="275" t="s">
        <v>214</v>
      </c>
      <c r="H165" s="275" t="s">
        <v>427</v>
      </c>
      <c r="I165" s="275" t="s">
        <v>32</v>
      </c>
      <c r="J165" s="275" t="s">
        <v>217</v>
      </c>
      <c r="K165" s="275" t="s">
        <v>32</v>
      </c>
      <c r="L165" s="275" t="s">
        <v>430</v>
      </c>
      <c r="M165" s="275" t="s">
        <v>32</v>
      </c>
      <c r="N165" s="275" t="s">
        <v>32</v>
      </c>
      <c r="O165" s="275" t="s">
        <v>221</v>
      </c>
      <c r="P165" s="275"/>
      <c r="Q165" s="275"/>
    </row>
    <row r="166" spans="1:17">
      <c r="A166" s="193">
        <v>165</v>
      </c>
      <c r="B166" s="275" t="s">
        <v>475</v>
      </c>
      <c r="C166" s="193" t="s">
        <v>2993</v>
      </c>
      <c r="D166" s="193" t="s">
        <v>2994</v>
      </c>
      <c r="E166" s="193" t="s">
        <v>412</v>
      </c>
      <c r="F166" s="287">
        <f>_xlfn.XLOOKUP($B166,'CDS-B'!$AA:$AA,'CDS-B'!$AC:$AC,"",0)</f>
        <v>7457</v>
      </c>
      <c r="G166" s="275" t="s">
        <v>214</v>
      </c>
      <c r="H166" s="275" t="s">
        <v>427</v>
      </c>
      <c r="I166" s="275" t="s">
        <v>32</v>
      </c>
      <c r="J166" s="275" t="s">
        <v>217</v>
      </c>
      <c r="K166" s="275" t="s">
        <v>32</v>
      </c>
      <c r="L166" s="275" t="s">
        <v>430</v>
      </c>
      <c r="M166" s="275" t="s">
        <v>32</v>
      </c>
      <c r="N166" s="275" t="s">
        <v>32</v>
      </c>
      <c r="O166" s="275" t="s">
        <v>221</v>
      </c>
      <c r="P166" s="275"/>
      <c r="Q166" s="275"/>
    </row>
    <row r="167" spans="1:17">
      <c r="A167" s="193">
        <v>166</v>
      </c>
      <c r="B167" s="275" t="s">
        <v>476</v>
      </c>
      <c r="C167" s="193" t="s">
        <v>2995</v>
      </c>
      <c r="D167" s="193" t="s">
        <v>2996</v>
      </c>
      <c r="E167" s="193" t="s">
        <v>415</v>
      </c>
      <c r="F167" s="287">
        <f>_xlfn.XLOOKUP($B167,'CDS-B'!$AA:$AA,'CDS-B'!$AC:$AC,"",0)</f>
        <v>76</v>
      </c>
      <c r="G167" s="275" t="s">
        <v>214</v>
      </c>
      <c r="H167" s="275" t="s">
        <v>427</v>
      </c>
      <c r="I167" s="275" t="s">
        <v>32</v>
      </c>
      <c r="J167" s="275" t="s">
        <v>217</v>
      </c>
      <c r="K167" s="275" t="s">
        <v>32</v>
      </c>
      <c r="L167" s="275" t="s">
        <v>430</v>
      </c>
      <c r="M167" s="275" t="s">
        <v>32</v>
      </c>
      <c r="N167" s="275" t="s">
        <v>32</v>
      </c>
      <c r="O167" s="275" t="s">
        <v>221</v>
      </c>
      <c r="P167" s="275"/>
      <c r="Q167" s="275"/>
    </row>
    <row r="168" spans="1:17">
      <c r="A168" s="193">
        <v>167</v>
      </c>
      <c r="B168" s="275" t="s">
        <v>479</v>
      </c>
      <c r="C168" s="193" t="s">
        <v>2997</v>
      </c>
      <c r="D168" s="193" t="s">
        <v>2998</v>
      </c>
      <c r="E168" s="193" t="s">
        <v>418</v>
      </c>
      <c r="F168" s="287">
        <f>_xlfn.XLOOKUP($B168,'CDS-B'!$AA:$AA,'CDS-B'!$AC:$AC,"",0)</f>
        <v>200</v>
      </c>
      <c r="G168" s="275" t="s">
        <v>214</v>
      </c>
      <c r="H168" s="275" t="s">
        <v>427</v>
      </c>
      <c r="I168" s="275" t="s">
        <v>32</v>
      </c>
      <c r="J168" s="275" t="s">
        <v>217</v>
      </c>
      <c r="K168" s="275" t="s">
        <v>32</v>
      </c>
      <c r="L168" s="275" t="s">
        <v>430</v>
      </c>
      <c r="M168" s="275" t="s">
        <v>32</v>
      </c>
      <c r="N168" s="275" t="s">
        <v>32</v>
      </c>
      <c r="O168" s="275" t="s">
        <v>221</v>
      </c>
      <c r="P168" s="275"/>
      <c r="Q168" s="275"/>
    </row>
    <row r="169" spans="1:17">
      <c r="A169" s="193">
        <v>168</v>
      </c>
      <c r="B169" s="275" t="s">
        <v>482</v>
      </c>
      <c r="C169" s="193" t="s">
        <v>2999</v>
      </c>
      <c r="D169" s="193" t="s">
        <v>3000</v>
      </c>
      <c r="E169" s="193" t="s">
        <v>420</v>
      </c>
      <c r="F169" s="287">
        <f>_xlfn.XLOOKUP($B169,'CDS-B'!$AA:$AA,'CDS-B'!$AC:$AC,"",0)</f>
        <v>19</v>
      </c>
      <c r="G169" s="275" t="s">
        <v>214</v>
      </c>
      <c r="H169" s="275" t="s">
        <v>427</v>
      </c>
      <c r="I169" s="275" t="s">
        <v>32</v>
      </c>
      <c r="J169" s="275" t="s">
        <v>217</v>
      </c>
      <c r="K169" s="275" t="s">
        <v>32</v>
      </c>
      <c r="L169" s="275" t="s">
        <v>430</v>
      </c>
      <c r="M169" s="275" t="s">
        <v>32</v>
      </c>
      <c r="N169" s="275" t="s">
        <v>32</v>
      </c>
      <c r="O169" s="275" t="s">
        <v>221</v>
      </c>
      <c r="P169" s="275"/>
      <c r="Q169" s="275"/>
    </row>
    <row r="170" spans="1:17">
      <c r="A170" s="193">
        <v>169</v>
      </c>
      <c r="B170" s="275" t="s">
        <v>485</v>
      </c>
      <c r="C170" s="193" t="s">
        <v>3001</v>
      </c>
      <c r="D170" s="193" t="s">
        <v>3002</v>
      </c>
      <c r="E170" s="193" t="s">
        <v>422</v>
      </c>
      <c r="F170" s="287">
        <f>_xlfn.XLOOKUP($B170,'CDS-B'!$AA:$AA,'CDS-B'!$AC:$AC,"",0)</f>
        <v>46</v>
      </c>
      <c r="G170" s="275" t="s">
        <v>214</v>
      </c>
      <c r="H170" s="275" t="s">
        <v>427</v>
      </c>
      <c r="I170" s="275" t="s">
        <v>32</v>
      </c>
      <c r="J170" s="275" t="s">
        <v>217</v>
      </c>
      <c r="K170" s="275" t="s">
        <v>32</v>
      </c>
      <c r="L170" s="275" t="s">
        <v>430</v>
      </c>
      <c r="M170" s="275" t="s">
        <v>32</v>
      </c>
      <c r="N170" s="275" t="s">
        <v>32</v>
      </c>
      <c r="O170" s="275" t="s">
        <v>221</v>
      </c>
      <c r="P170" s="275"/>
      <c r="Q170" s="275"/>
    </row>
    <row r="171" spans="1:17">
      <c r="A171" s="193">
        <v>170</v>
      </c>
      <c r="B171" s="275" t="s">
        <v>488</v>
      </c>
      <c r="C171" s="193" t="s">
        <v>3003</v>
      </c>
      <c r="D171" s="193" t="s">
        <v>3004</v>
      </c>
      <c r="E171" s="193" t="s">
        <v>425</v>
      </c>
      <c r="F171" s="287">
        <f>_xlfn.XLOOKUP($B171,'CDS-B'!$AA:$AA,'CDS-B'!$AC:$AC,"",0)</f>
        <v>1313</v>
      </c>
      <c r="G171" s="275" t="s">
        <v>214</v>
      </c>
      <c r="H171" s="275" t="s">
        <v>427</v>
      </c>
      <c r="I171" s="275" t="s">
        <v>32</v>
      </c>
      <c r="J171" s="275" t="s">
        <v>217</v>
      </c>
      <c r="K171" s="275" t="s">
        <v>32</v>
      </c>
      <c r="L171" s="275" t="s">
        <v>430</v>
      </c>
      <c r="M171" s="275" t="s">
        <v>32</v>
      </c>
      <c r="N171" s="275" t="s">
        <v>32</v>
      </c>
      <c r="O171" s="275" t="s">
        <v>221</v>
      </c>
      <c r="P171" s="275"/>
      <c r="Q171" s="275"/>
    </row>
    <row r="172" spans="1:17">
      <c r="A172" s="193">
        <v>171</v>
      </c>
      <c r="B172" s="275" t="s">
        <v>491</v>
      </c>
      <c r="C172" s="193" t="s">
        <v>3005</v>
      </c>
      <c r="D172" s="193" t="s">
        <v>3006</v>
      </c>
      <c r="E172" s="193" t="s">
        <v>428</v>
      </c>
      <c r="F172" s="287">
        <f>_xlfn.XLOOKUP($B172,'CDS-B'!$AA:$AA,'CDS-B'!$AC:$AC,"",0)</f>
        <v>10968</v>
      </c>
      <c r="G172" s="275" t="s">
        <v>214</v>
      </c>
      <c r="H172" s="275" t="s">
        <v>427</v>
      </c>
      <c r="I172" s="275" t="s">
        <v>32</v>
      </c>
      <c r="J172" s="275" t="s">
        <v>217</v>
      </c>
      <c r="K172" s="275" t="s">
        <v>32</v>
      </c>
      <c r="L172" s="275" t="s">
        <v>430</v>
      </c>
      <c r="M172" s="275" t="s">
        <v>32</v>
      </c>
      <c r="N172" s="275" t="s">
        <v>32</v>
      </c>
      <c r="O172" s="275" t="s">
        <v>221</v>
      </c>
      <c r="P172" s="275"/>
      <c r="Q172" s="275"/>
    </row>
    <row r="173" spans="1:17">
      <c r="A173" s="193">
        <v>172</v>
      </c>
      <c r="B173" s="275" t="s">
        <v>494</v>
      </c>
      <c r="C173" s="193" t="s">
        <v>3007</v>
      </c>
      <c r="D173" s="193" t="s">
        <v>3008</v>
      </c>
      <c r="E173" s="193" t="s">
        <v>437</v>
      </c>
      <c r="F173" s="287">
        <f>_xlfn.XLOOKUP($B173,'CDS-B'!$AA:$AA,'CDS-B'!$AC:$AC,"",0)</f>
        <v>75</v>
      </c>
      <c r="G173" s="275" t="s">
        <v>214</v>
      </c>
      <c r="H173" s="275" t="s">
        <v>432</v>
      </c>
      <c r="I173" s="275" t="s">
        <v>32</v>
      </c>
      <c r="J173" s="275" t="s">
        <v>32</v>
      </c>
      <c r="K173" s="275" t="s">
        <v>32</v>
      </c>
      <c r="L173" s="275" t="s">
        <v>32</v>
      </c>
      <c r="M173" s="275" t="s">
        <v>32</v>
      </c>
      <c r="N173" s="275" t="s">
        <v>32</v>
      </c>
      <c r="O173" s="275" t="s">
        <v>221</v>
      </c>
      <c r="P173" s="275"/>
      <c r="Q173" s="275"/>
    </row>
    <row r="174" spans="1:17">
      <c r="A174" s="193">
        <v>173</v>
      </c>
      <c r="B174" s="275" t="s">
        <v>497</v>
      </c>
      <c r="C174" s="193" t="s">
        <v>3009</v>
      </c>
      <c r="D174" s="193" t="s">
        <v>3010</v>
      </c>
      <c r="E174" s="193" t="s">
        <v>439</v>
      </c>
      <c r="F174" s="287">
        <f>_xlfn.XLOOKUP($B174,'CDS-B'!$AA:$AA,'CDS-B'!$AC:$AC,"",0)</f>
        <v>86</v>
      </c>
      <c r="G174" s="275" t="s">
        <v>214</v>
      </c>
      <c r="H174" s="275" t="s">
        <v>432</v>
      </c>
      <c r="I174" s="275" t="s">
        <v>32</v>
      </c>
      <c r="J174" s="275" t="s">
        <v>32</v>
      </c>
      <c r="K174" s="275" t="s">
        <v>32</v>
      </c>
      <c r="L174" s="275" t="s">
        <v>32</v>
      </c>
      <c r="M174" s="275" t="s">
        <v>32</v>
      </c>
      <c r="N174" s="275" t="s">
        <v>32</v>
      </c>
      <c r="O174" s="275" t="s">
        <v>221</v>
      </c>
      <c r="P174" s="275"/>
      <c r="Q174" s="275"/>
    </row>
    <row r="175" spans="1:17">
      <c r="A175" s="193">
        <v>174</v>
      </c>
      <c r="B175" s="275" t="s">
        <v>500</v>
      </c>
      <c r="C175" s="193" t="s">
        <v>3011</v>
      </c>
      <c r="D175" s="193" t="s">
        <v>3012</v>
      </c>
      <c r="E175" s="193" t="s">
        <v>441</v>
      </c>
      <c r="F175" s="287">
        <f>_xlfn.XLOOKUP($B175,'CDS-B'!$AA:$AA,'CDS-B'!$AC:$AC,"",0)</f>
        <v>1486</v>
      </c>
      <c r="G175" s="275" t="s">
        <v>214</v>
      </c>
      <c r="H175" s="275" t="s">
        <v>432</v>
      </c>
      <c r="I175" s="275" t="s">
        <v>32</v>
      </c>
      <c r="J175" s="275" t="s">
        <v>32</v>
      </c>
      <c r="K175" s="275" t="s">
        <v>32</v>
      </c>
      <c r="L175" s="275" t="s">
        <v>32</v>
      </c>
      <c r="M175" s="275" t="s">
        <v>32</v>
      </c>
      <c r="N175" s="275" t="s">
        <v>32</v>
      </c>
      <c r="O175" s="275" t="s">
        <v>221</v>
      </c>
      <c r="P175" s="275"/>
      <c r="Q175" s="275"/>
    </row>
    <row r="176" spans="1:17">
      <c r="A176" s="193">
        <v>175</v>
      </c>
      <c r="B176" s="275" t="s">
        <v>501</v>
      </c>
      <c r="C176" s="193" t="s">
        <v>3013</v>
      </c>
      <c r="D176" s="193" t="s">
        <v>3014</v>
      </c>
      <c r="E176" s="193" t="s">
        <v>443</v>
      </c>
      <c r="F176" s="287">
        <f>_xlfn.XLOOKUP($B176,'CDS-B'!$AA:$AA,'CDS-B'!$AC:$AC,"",0)</f>
        <v>11</v>
      </c>
      <c r="G176" s="275" t="s">
        <v>214</v>
      </c>
      <c r="H176" s="275" t="s">
        <v>432</v>
      </c>
      <c r="I176" s="275" t="s">
        <v>32</v>
      </c>
      <c r="J176" s="275" t="s">
        <v>32</v>
      </c>
      <c r="K176" s="275" t="s">
        <v>32</v>
      </c>
      <c r="L176" s="275" t="s">
        <v>32</v>
      </c>
      <c r="M176" s="275" t="s">
        <v>32</v>
      </c>
      <c r="N176" s="275" t="s">
        <v>32</v>
      </c>
      <c r="O176" s="275" t="s">
        <v>221</v>
      </c>
      <c r="P176" s="275"/>
      <c r="Q176" s="275"/>
    </row>
    <row r="177" spans="1:17">
      <c r="A177" s="193">
        <v>176</v>
      </c>
      <c r="B177" s="275" t="s">
        <v>503</v>
      </c>
      <c r="C177" s="193" t="s">
        <v>3015</v>
      </c>
      <c r="D177" s="193" t="s">
        <v>3016</v>
      </c>
      <c r="E177" s="193" t="s">
        <v>445</v>
      </c>
      <c r="F177" s="287">
        <f>_xlfn.XLOOKUP($B177,'CDS-B'!$AA:$AA,'CDS-B'!$AC:$AC,"",0)</f>
        <v>378</v>
      </c>
      <c r="G177" s="275" t="s">
        <v>214</v>
      </c>
      <c r="H177" s="275" t="s">
        <v>432</v>
      </c>
      <c r="I177" s="275" t="s">
        <v>32</v>
      </c>
      <c r="J177" s="275" t="s">
        <v>32</v>
      </c>
      <c r="K177" s="275" t="s">
        <v>32</v>
      </c>
      <c r="L177" s="275" t="s">
        <v>32</v>
      </c>
      <c r="M177" s="275" t="s">
        <v>32</v>
      </c>
      <c r="N177" s="275" t="s">
        <v>32</v>
      </c>
      <c r="O177" s="275" t="s">
        <v>221</v>
      </c>
      <c r="P177" s="275"/>
      <c r="Q177" s="275"/>
    </row>
    <row r="178" spans="1:17">
      <c r="A178" s="193">
        <v>177</v>
      </c>
      <c r="B178" s="275" t="s">
        <v>504</v>
      </c>
      <c r="C178" s="193" t="s">
        <v>3017</v>
      </c>
      <c r="D178" s="193" t="s">
        <v>3018</v>
      </c>
      <c r="E178" s="193" t="s">
        <v>447</v>
      </c>
      <c r="F178" s="287">
        <f>_xlfn.XLOOKUP($B178,'CDS-B'!$AA:$AA,'CDS-B'!$AC:$AC,"",0)</f>
        <v>81</v>
      </c>
      <c r="G178" s="275" t="s">
        <v>214</v>
      </c>
      <c r="H178" s="275" t="s">
        <v>432</v>
      </c>
      <c r="I178" s="275" t="s">
        <v>32</v>
      </c>
      <c r="J178" s="275" t="s">
        <v>32</v>
      </c>
      <c r="K178" s="275" t="s">
        <v>32</v>
      </c>
      <c r="L178" s="275" t="s">
        <v>32</v>
      </c>
      <c r="M178" s="275" t="s">
        <v>32</v>
      </c>
      <c r="N178" s="275" t="s">
        <v>32</v>
      </c>
      <c r="O178" s="275" t="s">
        <v>221</v>
      </c>
      <c r="P178" s="275"/>
      <c r="Q178" s="275"/>
    </row>
    <row r="179" spans="1:17">
      <c r="A179" s="193">
        <v>178</v>
      </c>
      <c r="B179" s="275" t="s">
        <v>505</v>
      </c>
      <c r="C179" s="193" t="s">
        <v>3019</v>
      </c>
      <c r="D179" s="193" t="s">
        <v>3020</v>
      </c>
      <c r="E179" s="193" t="s">
        <v>449</v>
      </c>
      <c r="F179" s="287">
        <f>_xlfn.XLOOKUP($B179,'CDS-B'!$AA:$AA,'CDS-B'!$AC:$AC,"",0)</f>
        <v>32</v>
      </c>
      <c r="G179" s="275" t="s">
        <v>214</v>
      </c>
      <c r="H179" s="275" t="s">
        <v>432</v>
      </c>
      <c r="I179" s="275" t="s">
        <v>32</v>
      </c>
      <c r="J179" s="275" t="s">
        <v>32</v>
      </c>
      <c r="K179" s="275" t="s">
        <v>32</v>
      </c>
      <c r="L179" s="275" t="s">
        <v>32</v>
      </c>
      <c r="M179" s="275" t="s">
        <v>32</v>
      </c>
      <c r="N179" s="275" t="s">
        <v>32</v>
      </c>
      <c r="O179" s="275" t="s">
        <v>221</v>
      </c>
      <c r="P179" s="275"/>
      <c r="Q179" s="275"/>
    </row>
    <row r="180" spans="1:17">
      <c r="A180" s="193">
        <v>179</v>
      </c>
      <c r="B180" s="275" t="s">
        <v>507</v>
      </c>
      <c r="C180" s="193" t="s">
        <v>3021</v>
      </c>
      <c r="D180" s="193" t="s">
        <v>3022</v>
      </c>
      <c r="E180" s="193" t="s">
        <v>451</v>
      </c>
      <c r="F180" s="287">
        <f>_xlfn.XLOOKUP($B180,'CDS-B'!$AA:$AA,'CDS-B'!$AC:$AC,"",0)</f>
        <v>3</v>
      </c>
      <c r="G180" s="275" t="s">
        <v>214</v>
      </c>
      <c r="H180" s="275" t="s">
        <v>432</v>
      </c>
      <c r="I180" s="275" t="s">
        <v>32</v>
      </c>
      <c r="J180" s="275" t="s">
        <v>32</v>
      </c>
      <c r="K180" s="275" t="s">
        <v>32</v>
      </c>
      <c r="L180" s="275" t="s">
        <v>32</v>
      </c>
      <c r="M180" s="275" t="s">
        <v>32</v>
      </c>
      <c r="N180" s="275" t="s">
        <v>32</v>
      </c>
      <c r="O180" s="275" t="s">
        <v>221</v>
      </c>
      <c r="P180" s="275"/>
      <c r="Q180" s="275"/>
    </row>
    <row r="181" spans="1:17">
      <c r="A181" s="193">
        <v>180</v>
      </c>
      <c r="B181" s="275" t="s">
        <v>509</v>
      </c>
      <c r="C181" s="193" t="s">
        <v>3023</v>
      </c>
      <c r="D181" s="193" t="s">
        <v>3024</v>
      </c>
      <c r="E181" s="193" t="s">
        <v>453</v>
      </c>
      <c r="F181" s="287" t="str">
        <f>_xlfn.XLOOKUP($B181,'CDS-B'!$AA:$AA,'CDS-B'!$AC:$AC,"",0)</f>
        <v/>
      </c>
      <c r="G181" s="275" t="s">
        <v>214</v>
      </c>
      <c r="H181" s="275" t="s">
        <v>432</v>
      </c>
      <c r="I181" s="275" t="s">
        <v>32</v>
      </c>
      <c r="J181" s="275" t="s">
        <v>32</v>
      </c>
      <c r="K181" s="275" t="s">
        <v>32</v>
      </c>
      <c r="L181" s="275" t="s">
        <v>32</v>
      </c>
      <c r="M181" s="275" t="s">
        <v>32</v>
      </c>
      <c r="N181" s="275" t="s">
        <v>32</v>
      </c>
      <c r="O181" s="275" t="s">
        <v>221</v>
      </c>
      <c r="P181" s="275"/>
      <c r="Q181" s="275"/>
    </row>
    <row r="182" spans="1:17">
      <c r="A182" s="193">
        <v>181</v>
      </c>
      <c r="B182" s="275" t="s">
        <v>511</v>
      </c>
      <c r="C182" s="193" t="s">
        <v>3025</v>
      </c>
      <c r="D182" s="193" t="s">
        <v>3026</v>
      </c>
      <c r="E182" s="193" t="s">
        <v>471</v>
      </c>
      <c r="F182" s="287">
        <f>_xlfn.XLOOKUP($B182,'CDS-B'!$AA:$AA,'CDS-B'!$AC:$AC,"",0)</f>
        <v>594</v>
      </c>
      <c r="G182" s="275" t="s">
        <v>214</v>
      </c>
      <c r="H182" s="275" t="s">
        <v>512</v>
      </c>
      <c r="I182" s="275" t="s">
        <v>513</v>
      </c>
      <c r="J182" s="275" t="s">
        <v>514</v>
      </c>
      <c r="K182" s="275" t="s">
        <v>515</v>
      </c>
      <c r="L182" s="275" t="s">
        <v>32</v>
      </c>
      <c r="M182" s="275" t="s">
        <v>32</v>
      </c>
      <c r="N182" s="275" t="s">
        <v>32</v>
      </c>
      <c r="O182" s="275" t="s">
        <v>221</v>
      </c>
      <c r="P182" s="275"/>
      <c r="Q182" s="275"/>
    </row>
    <row r="183" spans="1:17">
      <c r="A183" s="193">
        <v>182</v>
      </c>
      <c r="B183" s="275" t="s">
        <v>517</v>
      </c>
      <c r="C183" s="193" t="s">
        <v>3027</v>
      </c>
      <c r="D183" s="193" t="s">
        <v>3028</v>
      </c>
      <c r="E183" s="193" t="s">
        <v>472</v>
      </c>
      <c r="F183" s="287">
        <f>_xlfn.XLOOKUP($B183,'CDS-B'!$AA:$AA,'CDS-B'!$AC:$AC,"",0)</f>
        <v>190</v>
      </c>
      <c r="G183" s="275" t="s">
        <v>214</v>
      </c>
      <c r="H183" s="275" t="s">
        <v>512</v>
      </c>
      <c r="I183" s="275" t="s">
        <v>513</v>
      </c>
      <c r="J183" s="275" t="s">
        <v>514</v>
      </c>
      <c r="K183" s="275" t="s">
        <v>515</v>
      </c>
      <c r="L183" s="275" t="s">
        <v>32</v>
      </c>
      <c r="M183" s="275" t="s">
        <v>32</v>
      </c>
      <c r="N183" s="275" t="s">
        <v>32</v>
      </c>
      <c r="O183" s="275" t="s">
        <v>221</v>
      </c>
      <c r="P183" s="275"/>
      <c r="Q183" s="275"/>
    </row>
    <row r="184" spans="1:17">
      <c r="A184" s="193">
        <v>183</v>
      </c>
      <c r="B184" s="275" t="s">
        <v>519</v>
      </c>
      <c r="C184" s="193" t="s">
        <v>3029</v>
      </c>
      <c r="D184" s="193" t="s">
        <v>3030</v>
      </c>
      <c r="E184" s="193" t="s">
        <v>473</v>
      </c>
      <c r="F184" s="287">
        <f>_xlfn.XLOOKUP($B184,'CDS-B'!$AA:$AA,'CDS-B'!$AC:$AC,"",0)</f>
        <v>1183</v>
      </c>
      <c r="G184" s="275" t="s">
        <v>214</v>
      </c>
      <c r="H184" s="275" t="s">
        <v>512</v>
      </c>
      <c r="I184" s="275" t="s">
        <v>513</v>
      </c>
      <c r="J184" s="275" t="s">
        <v>514</v>
      </c>
      <c r="K184" s="275" t="s">
        <v>515</v>
      </c>
      <c r="L184" s="275" t="s">
        <v>32</v>
      </c>
      <c r="M184" s="275" t="s">
        <v>32</v>
      </c>
      <c r="N184" s="275" t="s">
        <v>32</v>
      </c>
      <c r="O184" s="275" t="s">
        <v>221</v>
      </c>
      <c r="P184" s="275"/>
      <c r="Q184" s="275"/>
    </row>
    <row r="185" spans="1:17">
      <c r="A185" s="193">
        <v>184</v>
      </c>
      <c r="B185" s="275" t="s">
        <v>521</v>
      </c>
      <c r="C185" s="193" t="s">
        <v>3031</v>
      </c>
      <c r="D185" s="193" t="s">
        <v>3032</v>
      </c>
      <c r="E185" s="193" t="s">
        <v>522</v>
      </c>
      <c r="F185" s="287">
        <f>_xlfn.XLOOKUP($B185,'CDS-B'!$AA:$AA,'CDS-B'!$AC:$AC,"",0)</f>
        <v>1967</v>
      </c>
      <c r="G185" s="275" t="s">
        <v>214</v>
      </c>
      <c r="H185" s="275" t="s">
        <v>512</v>
      </c>
      <c r="I185" s="275" t="s">
        <v>513</v>
      </c>
      <c r="J185" s="275" t="s">
        <v>514</v>
      </c>
      <c r="K185" s="275" t="s">
        <v>515</v>
      </c>
      <c r="L185" s="275" t="s">
        <v>32</v>
      </c>
      <c r="M185" s="275" t="s">
        <v>32</v>
      </c>
      <c r="N185" s="275" t="s">
        <v>32</v>
      </c>
      <c r="O185" s="275" t="s">
        <v>221</v>
      </c>
      <c r="P185" s="275"/>
      <c r="Q185" s="275"/>
    </row>
    <row r="186" spans="1:17">
      <c r="A186" s="193">
        <v>185</v>
      </c>
      <c r="B186" s="275" t="s">
        <v>523</v>
      </c>
      <c r="C186" s="193" t="s">
        <v>3033</v>
      </c>
      <c r="D186" s="193" t="s">
        <v>3034</v>
      </c>
      <c r="E186" s="193" t="s">
        <v>471</v>
      </c>
      <c r="F186" s="287" t="str">
        <f>_xlfn.XLOOKUP($B186,'CDS-B'!$AA:$AA,'CDS-B'!$AC:$AC,"",0)</f>
        <v/>
      </c>
      <c r="G186" s="275" t="s">
        <v>214</v>
      </c>
      <c r="H186" s="275" t="s">
        <v>512</v>
      </c>
      <c r="I186" s="275" t="s">
        <v>513</v>
      </c>
      <c r="J186" s="275" t="s">
        <v>524</v>
      </c>
      <c r="K186" s="275" t="s">
        <v>515</v>
      </c>
      <c r="L186" s="275" t="s">
        <v>32</v>
      </c>
      <c r="M186" s="275" t="s">
        <v>32</v>
      </c>
      <c r="N186" s="275" t="s">
        <v>32</v>
      </c>
      <c r="O186" s="275" t="s">
        <v>221</v>
      </c>
      <c r="P186" s="275"/>
      <c r="Q186" s="275"/>
    </row>
    <row r="187" spans="1:17">
      <c r="A187" s="193">
        <v>186</v>
      </c>
      <c r="B187" s="275" t="s">
        <v>526</v>
      </c>
      <c r="C187" s="193" t="s">
        <v>3035</v>
      </c>
      <c r="D187" s="193" t="s">
        <v>3036</v>
      </c>
      <c r="E187" s="193" t="s">
        <v>472</v>
      </c>
      <c r="F187" s="287" t="str">
        <f>_xlfn.XLOOKUP($B187,'CDS-B'!$AA:$AA,'CDS-B'!$AC:$AC,"",0)</f>
        <v/>
      </c>
      <c r="G187" s="275" t="s">
        <v>214</v>
      </c>
      <c r="H187" s="275" t="s">
        <v>512</v>
      </c>
      <c r="I187" s="275" t="s">
        <v>513</v>
      </c>
      <c r="J187" s="275" t="s">
        <v>524</v>
      </c>
      <c r="K187" s="275" t="s">
        <v>515</v>
      </c>
      <c r="L187" s="275" t="s">
        <v>32</v>
      </c>
      <c r="M187" s="275" t="s">
        <v>32</v>
      </c>
      <c r="N187" s="275" t="s">
        <v>32</v>
      </c>
      <c r="O187" s="275" t="s">
        <v>221</v>
      </c>
      <c r="P187" s="275"/>
      <c r="Q187" s="275"/>
    </row>
    <row r="188" spans="1:17">
      <c r="A188" s="193">
        <v>187</v>
      </c>
      <c r="B188" s="275" t="s">
        <v>528</v>
      </c>
      <c r="C188" s="193" t="s">
        <v>3037</v>
      </c>
      <c r="D188" s="193" t="s">
        <v>3038</v>
      </c>
      <c r="E188" s="193" t="s">
        <v>473</v>
      </c>
      <c r="F188" s="287" t="str">
        <f>_xlfn.XLOOKUP($B188,'CDS-B'!$AA:$AA,'CDS-B'!$AC:$AC,"",0)</f>
        <v/>
      </c>
      <c r="G188" s="275" t="s">
        <v>214</v>
      </c>
      <c r="H188" s="275" t="s">
        <v>512</v>
      </c>
      <c r="I188" s="275" t="s">
        <v>513</v>
      </c>
      <c r="J188" s="275" t="s">
        <v>524</v>
      </c>
      <c r="K188" s="275" t="s">
        <v>515</v>
      </c>
      <c r="L188" s="275" t="s">
        <v>32</v>
      </c>
      <c r="M188" s="275" t="s">
        <v>32</v>
      </c>
      <c r="N188" s="275" t="s">
        <v>32</v>
      </c>
      <c r="O188" s="275" t="s">
        <v>221</v>
      </c>
      <c r="P188" s="275"/>
      <c r="Q188" s="275"/>
    </row>
    <row r="189" spans="1:17">
      <c r="A189" s="193">
        <v>188</v>
      </c>
      <c r="B189" s="275" t="s">
        <v>530</v>
      </c>
      <c r="C189" s="193" t="s">
        <v>3039</v>
      </c>
      <c r="D189" s="193" t="s">
        <v>3040</v>
      </c>
      <c r="E189" s="193" t="s">
        <v>522</v>
      </c>
      <c r="F189" s="287">
        <f>_xlfn.XLOOKUP($B189,'CDS-B'!$AA:$AA,'CDS-B'!$AC:$AC,"",0)</f>
        <v>0</v>
      </c>
      <c r="G189" s="275" t="s">
        <v>214</v>
      </c>
      <c r="H189" s="275" t="s">
        <v>512</v>
      </c>
      <c r="I189" s="275" t="s">
        <v>513</v>
      </c>
      <c r="J189" s="275" t="s">
        <v>524</v>
      </c>
      <c r="K189" s="275" t="s">
        <v>515</v>
      </c>
      <c r="L189" s="275" t="s">
        <v>32</v>
      </c>
      <c r="M189" s="275" t="s">
        <v>32</v>
      </c>
      <c r="N189" s="275" t="s">
        <v>32</v>
      </c>
      <c r="O189" s="275" t="s">
        <v>221</v>
      </c>
      <c r="P189" s="275"/>
      <c r="Q189" s="275"/>
    </row>
    <row r="190" spans="1:17">
      <c r="A190" s="193">
        <v>189</v>
      </c>
      <c r="B190" s="275" t="s">
        <v>533</v>
      </c>
      <c r="C190" s="193" t="s">
        <v>3041</v>
      </c>
      <c r="D190" s="193" t="s">
        <v>3042</v>
      </c>
      <c r="E190" s="193" t="s">
        <v>471</v>
      </c>
      <c r="F190" s="287">
        <f>_xlfn.XLOOKUP($B190,'CDS-B'!$AA:$AA,'CDS-B'!$AC:$AC,"",0)</f>
        <v>594</v>
      </c>
      <c r="G190" s="275" t="s">
        <v>214</v>
      </c>
      <c r="H190" s="275" t="s">
        <v>512</v>
      </c>
      <c r="I190" s="275" t="s">
        <v>513</v>
      </c>
      <c r="J190" s="275" t="s">
        <v>534</v>
      </c>
      <c r="K190" s="275" t="s">
        <v>515</v>
      </c>
      <c r="L190" s="275" t="s">
        <v>32</v>
      </c>
      <c r="M190" s="275" t="s">
        <v>32</v>
      </c>
      <c r="N190" s="275" t="s">
        <v>32</v>
      </c>
      <c r="O190" s="275" t="s">
        <v>221</v>
      </c>
      <c r="P190" s="275"/>
      <c r="Q190" s="275"/>
    </row>
    <row r="191" spans="1:17">
      <c r="A191" s="193">
        <v>190</v>
      </c>
      <c r="B191" s="275" t="s">
        <v>537</v>
      </c>
      <c r="C191" s="193" t="s">
        <v>3043</v>
      </c>
      <c r="D191" s="193" t="s">
        <v>3044</v>
      </c>
      <c r="E191" s="193" t="s">
        <v>472</v>
      </c>
      <c r="F191" s="287">
        <f>_xlfn.XLOOKUP($B191,'CDS-B'!$AA:$AA,'CDS-B'!$AC:$AC,"",0)</f>
        <v>190</v>
      </c>
      <c r="G191" s="275" t="s">
        <v>214</v>
      </c>
      <c r="H191" s="275" t="s">
        <v>512</v>
      </c>
      <c r="I191" s="275" t="s">
        <v>513</v>
      </c>
      <c r="J191" s="275" t="s">
        <v>534</v>
      </c>
      <c r="K191" s="275" t="s">
        <v>515</v>
      </c>
      <c r="L191" s="275" t="s">
        <v>32</v>
      </c>
      <c r="M191" s="275" t="s">
        <v>32</v>
      </c>
      <c r="N191" s="275" t="s">
        <v>32</v>
      </c>
      <c r="O191" s="275" t="s">
        <v>221</v>
      </c>
      <c r="P191" s="275"/>
      <c r="Q191" s="275"/>
    </row>
    <row r="192" spans="1:17">
      <c r="A192" s="193">
        <v>191</v>
      </c>
      <c r="B192" s="275" t="s">
        <v>540</v>
      </c>
      <c r="C192" s="193" t="s">
        <v>3045</v>
      </c>
      <c r="D192" s="193" t="s">
        <v>3046</v>
      </c>
      <c r="E192" s="193" t="s">
        <v>473</v>
      </c>
      <c r="F192" s="287">
        <f>_xlfn.XLOOKUP($B192,'CDS-B'!$AA:$AA,'CDS-B'!$AC:$AC,"",0)</f>
        <v>1183</v>
      </c>
      <c r="G192" s="275" t="s">
        <v>214</v>
      </c>
      <c r="H192" s="275" t="s">
        <v>512</v>
      </c>
      <c r="I192" s="275" t="s">
        <v>513</v>
      </c>
      <c r="J192" s="275" t="s">
        <v>534</v>
      </c>
      <c r="K192" s="275" t="s">
        <v>515</v>
      </c>
      <c r="L192" s="275" t="s">
        <v>32</v>
      </c>
      <c r="M192" s="275" t="s">
        <v>32</v>
      </c>
      <c r="N192" s="275" t="s">
        <v>32</v>
      </c>
      <c r="O192" s="275" t="s">
        <v>221</v>
      </c>
      <c r="P192" s="275"/>
      <c r="Q192" s="275"/>
    </row>
    <row r="193" spans="1:17">
      <c r="A193" s="193">
        <v>192</v>
      </c>
      <c r="B193" s="275" t="s">
        <v>543</v>
      </c>
      <c r="C193" s="193" t="s">
        <v>3047</v>
      </c>
      <c r="D193" s="193" t="s">
        <v>3048</v>
      </c>
      <c r="E193" s="193" t="s">
        <v>522</v>
      </c>
      <c r="F193" s="287">
        <f>_xlfn.XLOOKUP($B193,'CDS-B'!$AA:$AA,'CDS-B'!$AC:$AC,"",0)</f>
        <v>1967</v>
      </c>
      <c r="G193" s="275" t="s">
        <v>214</v>
      </c>
      <c r="H193" s="275" t="s">
        <v>512</v>
      </c>
      <c r="I193" s="275" t="s">
        <v>513</v>
      </c>
      <c r="J193" s="275" t="s">
        <v>534</v>
      </c>
      <c r="K193" s="275" t="s">
        <v>515</v>
      </c>
      <c r="L193" s="275" t="s">
        <v>32</v>
      </c>
      <c r="M193" s="275" t="s">
        <v>32</v>
      </c>
      <c r="N193" s="275" t="s">
        <v>32</v>
      </c>
      <c r="O193" s="275" t="s">
        <v>221</v>
      </c>
      <c r="P193" s="275"/>
      <c r="Q193" s="275"/>
    </row>
    <row r="194" spans="1:17">
      <c r="A194" s="193">
        <v>193</v>
      </c>
      <c r="B194" s="275" t="s">
        <v>546</v>
      </c>
      <c r="C194" s="193" t="s">
        <v>3049</v>
      </c>
      <c r="D194" s="193" t="s">
        <v>3050</v>
      </c>
      <c r="E194" s="193" t="s">
        <v>471</v>
      </c>
      <c r="F194" s="287">
        <f>_xlfn.XLOOKUP($B194,'CDS-B'!$AA:$AA,'CDS-B'!$AC:$AC,"",0)</f>
        <v>179</v>
      </c>
      <c r="G194" s="275" t="s">
        <v>214</v>
      </c>
      <c r="H194" s="275" t="s">
        <v>512</v>
      </c>
      <c r="I194" s="275" t="s">
        <v>513</v>
      </c>
      <c r="J194" s="275" t="s">
        <v>547</v>
      </c>
      <c r="K194" s="275" t="s">
        <v>515</v>
      </c>
      <c r="L194" s="275" t="s">
        <v>32</v>
      </c>
      <c r="M194" s="275" t="s">
        <v>32</v>
      </c>
      <c r="N194" s="275" t="s">
        <v>32</v>
      </c>
      <c r="O194" s="275" t="s">
        <v>221</v>
      </c>
      <c r="P194" s="275"/>
      <c r="Q194" s="275"/>
    </row>
    <row r="195" spans="1:17">
      <c r="A195" s="193">
        <v>194</v>
      </c>
      <c r="B195" s="275" t="s">
        <v>550</v>
      </c>
      <c r="C195" s="193" t="s">
        <v>3051</v>
      </c>
      <c r="D195" s="193" t="s">
        <v>3052</v>
      </c>
      <c r="E195" s="193" t="s">
        <v>472</v>
      </c>
      <c r="F195" s="287">
        <f>_xlfn.XLOOKUP($B195,'CDS-B'!$AA:$AA,'CDS-B'!$AC:$AC,"",0)</f>
        <v>70</v>
      </c>
      <c r="G195" s="275" t="s">
        <v>214</v>
      </c>
      <c r="H195" s="275" t="s">
        <v>512</v>
      </c>
      <c r="I195" s="275" t="s">
        <v>513</v>
      </c>
      <c r="J195" s="275" t="s">
        <v>547</v>
      </c>
      <c r="K195" s="275" t="s">
        <v>515</v>
      </c>
      <c r="L195" s="275" t="s">
        <v>32</v>
      </c>
      <c r="M195" s="275" t="s">
        <v>32</v>
      </c>
      <c r="N195" s="275" t="s">
        <v>32</v>
      </c>
      <c r="O195" s="275" t="s">
        <v>221</v>
      </c>
      <c r="P195" s="275"/>
      <c r="Q195" s="275"/>
    </row>
    <row r="196" spans="1:17">
      <c r="A196" s="193">
        <v>195</v>
      </c>
      <c r="B196" s="275" t="s">
        <v>553</v>
      </c>
      <c r="C196" s="193" t="s">
        <v>3053</v>
      </c>
      <c r="D196" s="193" t="s">
        <v>3054</v>
      </c>
      <c r="E196" s="193" t="s">
        <v>473</v>
      </c>
      <c r="F196" s="287">
        <f>_xlfn.XLOOKUP($B196,'CDS-B'!$AA:$AA,'CDS-B'!$AC:$AC,"",0)</f>
        <v>587</v>
      </c>
      <c r="G196" s="275" t="s">
        <v>214</v>
      </c>
      <c r="H196" s="275" t="s">
        <v>512</v>
      </c>
      <c r="I196" s="275" t="s">
        <v>513</v>
      </c>
      <c r="J196" s="275" t="s">
        <v>547</v>
      </c>
      <c r="K196" s="275" t="s">
        <v>515</v>
      </c>
      <c r="L196" s="275" t="s">
        <v>32</v>
      </c>
      <c r="M196" s="275" t="s">
        <v>32</v>
      </c>
      <c r="N196" s="275" t="s">
        <v>32</v>
      </c>
      <c r="O196" s="275" t="s">
        <v>221</v>
      </c>
      <c r="P196" s="275"/>
      <c r="Q196" s="275"/>
    </row>
    <row r="197" spans="1:17">
      <c r="A197" s="193">
        <v>196</v>
      </c>
      <c r="B197" s="275" t="s">
        <v>556</v>
      </c>
      <c r="C197" s="193" t="s">
        <v>3055</v>
      </c>
      <c r="D197" s="193" t="s">
        <v>3056</v>
      </c>
      <c r="E197" s="193" t="s">
        <v>522</v>
      </c>
      <c r="F197" s="287">
        <f>_xlfn.XLOOKUP($B197,'CDS-B'!$AA:$AA,'CDS-B'!$AC:$AC,"",0)</f>
        <v>836</v>
      </c>
      <c r="G197" s="275" t="s">
        <v>214</v>
      </c>
      <c r="H197" s="275" t="s">
        <v>512</v>
      </c>
      <c r="I197" s="275" t="s">
        <v>513</v>
      </c>
      <c r="J197" s="275" t="s">
        <v>547</v>
      </c>
      <c r="K197" s="275" t="s">
        <v>515</v>
      </c>
      <c r="L197" s="275" t="s">
        <v>32</v>
      </c>
      <c r="M197" s="275" t="s">
        <v>32</v>
      </c>
      <c r="N197" s="275" t="s">
        <v>32</v>
      </c>
      <c r="O197" s="275" t="s">
        <v>221</v>
      </c>
      <c r="P197" s="275"/>
      <c r="Q197" s="275"/>
    </row>
    <row r="198" spans="1:17">
      <c r="A198" s="193">
        <v>197</v>
      </c>
      <c r="B198" s="275" t="s">
        <v>559</v>
      </c>
      <c r="C198" s="193" t="s">
        <v>3057</v>
      </c>
      <c r="D198" s="193" t="s">
        <v>3058</v>
      </c>
      <c r="E198" s="193" t="s">
        <v>471</v>
      </c>
      <c r="F198" s="287">
        <f>_xlfn.XLOOKUP($B198,'CDS-B'!$AA:$AA,'CDS-B'!$AC:$AC,"",0)</f>
        <v>81</v>
      </c>
      <c r="G198" s="275" t="s">
        <v>214</v>
      </c>
      <c r="H198" s="275" t="s">
        <v>512</v>
      </c>
      <c r="I198" s="275" t="s">
        <v>513</v>
      </c>
      <c r="J198" s="275" t="s">
        <v>560</v>
      </c>
      <c r="K198" s="275" t="s">
        <v>515</v>
      </c>
      <c r="L198" s="275" t="s">
        <v>32</v>
      </c>
      <c r="M198" s="275" t="s">
        <v>32</v>
      </c>
      <c r="N198" s="275" t="s">
        <v>32</v>
      </c>
      <c r="O198" s="275" t="s">
        <v>221</v>
      </c>
      <c r="P198" s="275"/>
      <c r="Q198" s="275"/>
    </row>
    <row r="199" spans="1:17">
      <c r="A199" s="193">
        <v>198</v>
      </c>
      <c r="B199" s="275" t="s">
        <v>563</v>
      </c>
      <c r="C199" s="193" t="s">
        <v>3059</v>
      </c>
      <c r="D199" s="193" t="s">
        <v>3060</v>
      </c>
      <c r="E199" s="193" t="s">
        <v>472</v>
      </c>
      <c r="F199" s="287">
        <f>_xlfn.XLOOKUP($B199,'CDS-B'!$AA:$AA,'CDS-B'!$AC:$AC,"",0)</f>
        <v>31</v>
      </c>
      <c r="G199" s="275" t="s">
        <v>214</v>
      </c>
      <c r="H199" s="275" t="s">
        <v>512</v>
      </c>
      <c r="I199" s="275" t="s">
        <v>513</v>
      </c>
      <c r="J199" s="275" t="s">
        <v>560</v>
      </c>
      <c r="K199" s="275" t="s">
        <v>515</v>
      </c>
      <c r="L199" s="275" t="s">
        <v>32</v>
      </c>
      <c r="M199" s="275" t="s">
        <v>32</v>
      </c>
      <c r="N199" s="275" t="s">
        <v>32</v>
      </c>
      <c r="O199" s="275" t="s">
        <v>221</v>
      </c>
      <c r="P199" s="275"/>
      <c r="Q199" s="275"/>
    </row>
    <row r="200" spans="1:17">
      <c r="A200" s="193">
        <v>199</v>
      </c>
      <c r="B200" s="275" t="s">
        <v>566</v>
      </c>
      <c r="C200" s="193" t="s">
        <v>3061</v>
      </c>
      <c r="D200" s="193" t="s">
        <v>3062</v>
      </c>
      <c r="E200" s="193" t="s">
        <v>473</v>
      </c>
      <c r="F200" s="287">
        <f>_xlfn.XLOOKUP($B200,'CDS-B'!$AA:$AA,'CDS-B'!$AC:$AC,"",0)</f>
        <v>175</v>
      </c>
      <c r="G200" s="275" t="s">
        <v>214</v>
      </c>
      <c r="H200" s="275" t="s">
        <v>512</v>
      </c>
      <c r="I200" s="275" t="s">
        <v>513</v>
      </c>
      <c r="J200" s="275" t="s">
        <v>560</v>
      </c>
      <c r="K200" s="275" t="s">
        <v>515</v>
      </c>
      <c r="L200" s="275" t="s">
        <v>32</v>
      </c>
      <c r="M200" s="275" t="s">
        <v>32</v>
      </c>
      <c r="N200" s="275" t="s">
        <v>32</v>
      </c>
      <c r="O200" s="275" t="s">
        <v>221</v>
      </c>
      <c r="P200" s="275"/>
      <c r="Q200" s="275"/>
    </row>
    <row r="201" spans="1:17">
      <c r="A201" s="193">
        <v>200</v>
      </c>
      <c r="B201" s="275" t="s">
        <v>567</v>
      </c>
      <c r="C201" s="193" t="s">
        <v>3063</v>
      </c>
      <c r="D201" s="193" t="s">
        <v>3064</v>
      </c>
      <c r="E201" s="193" t="s">
        <v>522</v>
      </c>
      <c r="F201" s="287">
        <f>_xlfn.XLOOKUP($B201,'CDS-B'!$AA:$AA,'CDS-B'!$AC:$AC,"",0)</f>
        <v>287</v>
      </c>
      <c r="G201" s="275" t="s">
        <v>214</v>
      </c>
      <c r="H201" s="275" t="s">
        <v>512</v>
      </c>
      <c r="I201" s="275" t="s">
        <v>513</v>
      </c>
      <c r="J201" s="275" t="s">
        <v>560</v>
      </c>
      <c r="K201" s="275" t="s">
        <v>515</v>
      </c>
      <c r="L201" s="275" t="s">
        <v>32</v>
      </c>
      <c r="M201" s="275" t="s">
        <v>32</v>
      </c>
      <c r="N201" s="275" t="s">
        <v>32</v>
      </c>
      <c r="O201" s="275" t="s">
        <v>221</v>
      </c>
      <c r="P201" s="275"/>
      <c r="Q201" s="275"/>
    </row>
    <row r="202" spans="1:17">
      <c r="A202" s="193">
        <v>201</v>
      </c>
      <c r="B202" s="275" t="s">
        <v>569</v>
      </c>
      <c r="C202" s="193" t="s">
        <v>3065</v>
      </c>
      <c r="D202" s="193" t="s">
        <v>3066</v>
      </c>
      <c r="E202" s="193" t="s">
        <v>471</v>
      </c>
      <c r="F202" s="287">
        <f>_xlfn.XLOOKUP($B202,'CDS-B'!$AA:$AA,'CDS-B'!$AC:$AC,"",0)</f>
        <v>23</v>
      </c>
      <c r="G202" s="275" t="s">
        <v>214</v>
      </c>
      <c r="H202" s="275" t="s">
        <v>512</v>
      </c>
      <c r="I202" s="275" t="s">
        <v>513</v>
      </c>
      <c r="J202" s="275" t="s">
        <v>570</v>
      </c>
      <c r="K202" s="275" t="s">
        <v>515</v>
      </c>
      <c r="L202" s="275" t="s">
        <v>32</v>
      </c>
      <c r="M202" s="275" t="s">
        <v>32</v>
      </c>
      <c r="N202" s="275" t="s">
        <v>32</v>
      </c>
      <c r="O202" s="275" t="s">
        <v>221</v>
      </c>
      <c r="P202" s="275"/>
      <c r="Q202" s="275"/>
    </row>
    <row r="203" spans="1:17">
      <c r="A203" s="193">
        <v>202</v>
      </c>
      <c r="B203" s="275" t="s">
        <v>572</v>
      </c>
      <c r="C203" s="193" t="s">
        <v>3067</v>
      </c>
      <c r="D203" s="193" t="s">
        <v>3068</v>
      </c>
      <c r="E203" s="193" t="s">
        <v>472</v>
      </c>
      <c r="F203" s="287">
        <f>_xlfn.XLOOKUP($B203,'CDS-B'!$AA:$AA,'CDS-B'!$AC:$AC,"",0)</f>
        <v>6</v>
      </c>
      <c r="G203" s="275" t="s">
        <v>214</v>
      </c>
      <c r="H203" s="275" t="s">
        <v>512</v>
      </c>
      <c r="I203" s="275" t="s">
        <v>513</v>
      </c>
      <c r="J203" s="275" t="s">
        <v>570</v>
      </c>
      <c r="K203" s="275" t="s">
        <v>515</v>
      </c>
      <c r="L203" s="275" t="s">
        <v>32</v>
      </c>
      <c r="M203" s="275" t="s">
        <v>32</v>
      </c>
      <c r="N203" s="275" t="s">
        <v>32</v>
      </c>
      <c r="O203" s="275" t="s">
        <v>221</v>
      </c>
      <c r="P203" s="275"/>
      <c r="Q203" s="275"/>
    </row>
    <row r="204" spans="1:17">
      <c r="A204" s="193">
        <v>203</v>
      </c>
      <c r="B204" s="275" t="s">
        <v>574</v>
      </c>
      <c r="C204" s="193" t="s">
        <v>3069</v>
      </c>
      <c r="D204" s="193" t="s">
        <v>3070</v>
      </c>
      <c r="E204" s="193" t="s">
        <v>473</v>
      </c>
      <c r="F204" s="287">
        <f>_xlfn.XLOOKUP($B204,'CDS-B'!$AA:$AA,'CDS-B'!$AC:$AC,"",0)</f>
        <v>31</v>
      </c>
      <c r="G204" s="275" t="s">
        <v>214</v>
      </c>
      <c r="H204" s="275" t="s">
        <v>512</v>
      </c>
      <c r="I204" s="275" t="s">
        <v>513</v>
      </c>
      <c r="J204" s="275" t="s">
        <v>570</v>
      </c>
      <c r="K204" s="275" t="s">
        <v>515</v>
      </c>
      <c r="L204" s="275" t="s">
        <v>32</v>
      </c>
      <c r="M204" s="275" t="s">
        <v>32</v>
      </c>
      <c r="N204" s="275" t="s">
        <v>32</v>
      </c>
      <c r="O204" s="275" t="s">
        <v>221</v>
      </c>
      <c r="P204" s="275"/>
      <c r="Q204" s="275"/>
    </row>
    <row r="205" spans="1:17">
      <c r="A205" s="193">
        <v>204</v>
      </c>
      <c r="B205" s="275" t="s">
        <v>576</v>
      </c>
      <c r="C205" s="193" t="s">
        <v>3071</v>
      </c>
      <c r="D205" s="193" t="s">
        <v>3072</v>
      </c>
      <c r="E205" s="193" t="s">
        <v>522</v>
      </c>
      <c r="F205" s="287">
        <f>_xlfn.XLOOKUP($B205,'CDS-B'!$AA:$AA,'CDS-B'!$AC:$AC,"",0)</f>
        <v>60</v>
      </c>
      <c r="G205" s="275" t="s">
        <v>214</v>
      </c>
      <c r="H205" s="275" t="s">
        <v>512</v>
      </c>
      <c r="I205" s="275" t="s">
        <v>513</v>
      </c>
      <c r="J205" s="275" t="s">
        <v>570</v>
      </c>
      <c r="K205" s="275" t="s">
        <v>515</v>
      </c>
      <c r="L205" s="275" t="s">
        <v>32</v>
      </c>
      <c r="M205" s="275" t="s">
        <v>32</v>
      </c>
      <c r="N205" s="275" t="s">
        <v>32</v>
      </c>
      <c r="O205" s="275" t="s">
        <v>221</v>
      </c>
      <c r="P205" s="275"/>
      <c r="Q205" s="275"/>
    </row>
    <row r="206" spans="1:17">
      <c r="A206" s="193">
        <v>205</v>
      </c>
      <c r="B206" s="275" t="s">
        <v>579</v>
      </c>
      <c r="C206" s="193" t="s">
        <v>3073</v>
      </c>
      <c r="D206" s="193" t="s">
        <v>3074</v>
      </c>
      <c r="E206" s="193" t="s">
        <v>471</v>
      </c>
      <c r="F206" s="287">
        <f>_xlfn.XLOOKUP($B206,'CDS-B'!$AA:$AA,'CDS-B'!$AC:$AC,"",0)</f>
        <v>283</v>
      </c>
      <c r="G206" s="275" t="s">
        <v>214</v>
      </c>
      <c r="H206" s="275" t="s">
        <v>512</v>
      </c>
      <c r="I206" s="275" t="s">
        <v>513</v>
      </c>
      <c r="J206" s="275" t="s">
        <v>580</v>
      </c>
      <c r="K206" s="275" t="s">
        <v>515</v>
      </c>
      <c r="L206" s="275" t="s">
        <v>32</v>
      </c>
      <c r="M206" s="275" t="s">
        <v>32</v>
      </c>
      <c r="N206" s="275" t="s">
        <v>32</v>
      </c>
      <c r="O206" s="275" t="s">
        <v>221</v>
      </c>
      <c r="P206" s="275"/>
      <c r="Q206" s="275"/>
    </row>
    <row r="207" spans="1:17">
      <c r="A207" s="193">
        <v>206</v>
      </c>
      <c r="B207" s="275" t="s">
        <v>581</v>
      </c>
      <c r="C207" s="193" t="s">
        <v>3075</v>
      </c>
      <c r="D207" s="193" t="s">
        <v>3076</v>
      </c>
      <c r="E207" s="193" t="s">
        <v>472</v>
      </c>
      <c r="F207" s="287">
        <f>_xlfn.XLOOKUP($B207,'CDS-B'!$AA:$AA,'CDS-B'!$AC:$AC,"",0)</f>
        <v>107</v>
      </c>
      <c r="G207" s="275" t="s">
        <v>214</v>
      </c>
      <c r="H207" s="275" t="s">
        <v>512</v>
      </c>
      <c r="I207" s="275" t="s">
        <v>513</v>
      </c>
      <c r="J207" s="275" t="s">
        <v>580</v>
      </c>
      <c r="K207" s="275" t="s">
        <v>515</v>
      </c>
      <c r="L207" s="275" t="s">
        <v>32</v>
      </c>
      <c r="M207" s="275" t="s">
        <v>32</v>
      </c>
      <c r="N207" s="275" t="s">
        <v>32</v>
      </c>
      <c r="O207" s="275" t="s">
        <v>221</v>
      </c>
      <c r="P207" s="275"/>
      <c r="Q207" s="275"/>
    </row>
    <row r="208" spans="1:17">
      <c r="A208" s="193">
        <v>207</v>
      </c>
      <c r="B208" s="275" t="s">
        <v>583</v>
      </c>
      <c r="C208" s="193" t="s">
        <v>3077</v>
      </c>
      <c r="D208" s="193" t="s">
        <v>3078</v>
      </c>
      <c r="E208" s="193" t="s">
        <v>473</v>
      </c>
      <c r="F208" s="287">
        <f>_xlfn.XLOOKUP($B208,'CDS-B'!$AA:$AA,'CDS-B'!$AC:$AC,"",0)</f>
        <v>793</v>
      </c>
      <c r="G208" s="275" t="s">
        <v>214</v>
      </c>
      <c r="H208" s="275" t="s">
        <v>512</v>
      </c>
      <c r="I208" s="275" t="s">
        <v>513</v>
      </c>
      <c r="J208" s="275" t="s">
        <v>580</v>
      </c>
      <c r="K208" s="275" t="s">
        <v>515</v>
      </c>
      <c r="L208" s="275" t="s">
        <v>32</v>
      </c>
      <c r="M208" s="275" t="s">
        <v>32</v>
      </c>
      <c r="N208" s="275" t="s">
        <v>32</v>
      </c>
      <c r="O208" s="275" t="s">
        <v>221</v>
      </c>
      <c r="P208" s="275"/>
      <c r="Q208" s="275"/>
    </row>
    <row r="209" spans="1:17">
      <c r="A209" s="193">
        <v>208</v>
      </c>
      <c r="B209" s="275" t="s">
        <v>584</v>
      </c>
      <c r="C209" s="193" t="s">
        <v>3079</v>
      </c>
      <c r="D209" s="193" t="s">
        <v>3080</v>
      </c>
      <c r="E209" s="193" t="s">
        <v>522</v>
      </c>
      <c r="F209" s="287">
        <f>_xlfn.XLOOKUP($B209,'CDS-B'!$AA:$AA,'CDS-B'!$AC:$AC,"",0)</f>
        <v>1183</v>
      </c>
      <c r="G209" s="275" t="s">
        <v>214</v>
      </c>
      <c r="H209" s="275" t="s">
        <v>512</v>
      </c>
      <c r="I209" s="275" t="s">
        <v>513</v>
      </c>
      <c r="J209" s="275" t="s">
        <v>580</v>
      </c>
      <c r="K209" s="275" t="s">
        <v>515</v>
      </c>
      <c r="L209" s="275" t="s">
        <v>32</v>
      </c>
      <c r="M209" s="275" t="s">
        <v>32</v>
      </c>
      <c r="N209" s="275" t="s">
        <v>32</v>
      </c>
      <c r="O209" s="275" t="s">
        <v>221</v>
      </c>
      <c r="P209" s="275"/>
      <c r="Q209" s="275"/>
    </row>
    <row r="210" spans="1:17">
      <c r="A210" s="193">
        <v>209</v>
      </c>
      <c r="B210" s="275" t="s">
        <v>586</v>
      </c>
      <c r="C210" s="193" t="s">
        <v>3081</v>
      </c>
      <c r="D210" s="193" t="s">
        <v>3082</v>
      </c>
      <c r="E210" s="193" t="s">
        <v>471</v>
      </c>
      <c r="F210" s="287">
        <f>_xlfn.XLOOKUP($B210,'CDS-B'!$AA:$AA,'CDS-B'!$AC:$AC,"",0)</f>
        <v>0.47643097643097643</v>
      </c>
      <c r="G210" s="275" t="s">
        <v>214</v>
      </c>
      <c r="H210" s="275" t="s">
        <v>512</v>
      </c>
      <c r="I210" s="275" t="s">
        <v>513</v>
      </c>
      <c r="J210" s="275" t="s">
        <v>587</v>
      </c>
      <c r="K210" s="275" t="s">
        <v>515</v>
      </c>
      <c r="L210" s="275" t="s">
        <v>32</v>
      </c>
      <c r="M210" s="275" t="s">
        <v>32</v>
      </c>
      <c r="N210" s="275" t="s">
        <v>32</v>
      </c>
      <c r="O210" s="275" t="s">
        <v>588</v>
      </c>
      <c r="P210" s="275"/>
      <c r="Q210" s="275"/>
    </row>
    <row r="211" spans="1:17">
      <c r="A211" s="193">
        <v>210</v>
      </c>
      <c r="B211" s="275" t="s">
        <v>589</v>
      </c>
      <c r="C211" s="193" t="s">
        <v>3083</v>
      </c>
      <c r="D211" s="193" t="s">
        <v>3084</v>
      </c>
      <c r="E211" s="193" t="s">
        <v>472</v>
      </c>
      <c r="F211" s="287">
        <f>_xlfn.XLOOKUP($B211,'CDS-B'!$AA:$AA,'CDS-B'!$AC:$AC,"",0)</f>
        <v>0.56315789473684208</v>
      </c>
      <c r="G211" s="275" t="s">
        <v>214</v>
      </c>
      <c r="H211" s="275" t="s">
        <v>512</v>
      </c>
      <c r="I211" s="275" t="s">
        <v>513</v>
      </c>
      <c r="J211" s="275" t="s">
        <v>587</v>
      </c>
      <c r="K211" s="275" t="s">
        <v>515</v>
      </c>
      <c r="L211" s="275" t="s">
        <v>32</v>
      </c>
      <c r="M211" s="275" t="s">
        <v>32</v>
      </c>
      <c r="N211" s="275" t="s">
        <v>32</v>
      </c>
      <c r="O211" s="275" t="s">
        <v>588</v>
      </c>
      <c r="P211" s="275"/>
      <c r="Q211" s="275"/>
    </row>
    <row r="212" spans="1:17">
      <c r="A212" s="193">
        <v>211</v>
      </c>
      <c r="B212" s="275" t="s">
        <v>590</v>
      </c>
      <c r="C212" s="193" t="s">
        <v>3085</v>
      </c>
      <c r="D212" s="193" t="s">
        <v>3086</v>
      </c>
      <c r="E212" s="193" t="s">
        <v>473</v>
      </c>
      <c r="F212" s="287">
        <f>_xlfn.XLOOKUP($B212,'CDS-B'!$AA:$AA,'CDS-B'!$AC:$AC,"",0)</f>
        <v>0.67032967032967028</v>
      </c>
      <c r="G212" s="275" t="s">
        <v>214</v>
      </c>
      <c r="H212" s="275" t="s">
        <v>512</v>
      </c>
      <c r="I212" s="275" t="s">
        <v>513</v>
      </c>
      <c r="J212" s="275" t="s">
        <v>587</v>
      </c>
      <c r="K212" s="275" t="s">
        <v>515</v>
      </c>
      <c r="L212" s="275" t="s">
        <v>32</v>
      </c>
      <c r="M212" s="275" t="s">
        <v>32</v>
      </c>
      <c r="N212" s="275" t="s">
        <v>32</v>
      </c>
      <c r="O212" s="275" t="s">
        <v>588</v>
      </c>
      <c r="P212" s="275"/>
      <c r="Q212" s="275"/>
    </row>
    <row r="213" spans="1:17">
      <c r="A213" s="193">
        <v>212</v>
      </c>
      <c r="B213" s="275" t="s">
        <v>591</v>
      </c>
      <c r="C213" s="193" t="s">
        <v>3087</v>
      </c>
      <c r="D213" s="193" t="s">
        <v>3088</v>
      </c>
      <c r="E213" s="193" t="s">
        <v>522</v>
      </c>
      <c r="F213" s="287">
        <f>_xlfn.XLOOKUP($B213,'CDS-B'!$AA:$AA,'CDS-B'!$AC:$AC,"",0)</f>
        <v>0.60142348754448394</v>
      </c>
      <c r="G213" s="275" t="s">
        <v>214</v>
      </c>
      <c r="H213" s="275" t="s">
        <v>512</v>
      </c>
      <c r="I213" s="275" t="s">
        <v>513</v>
      </c>
      <c r="J213" s="275" t="s">
        <v>587</v>
      </c>
      <c r="K213" s="275" t="s">
        <v>515</v>
      </c>
      <c r="L213" s="275" t="s">
        <v>32</v>
      </c>
      <c r="M213" s="275" t="s">
        <v>32</v>
      </c>
      <c r="N213" s="275" t="s">
        <v>32</v>
      </c>
      <c r="O213" s="275" t="s">
        <v>588</v>
      </c>
      <c r="P213" s="275"/>
      <c r="Q213" s="275"/>
    </row>
    <row r="214" spans="1:17">
      <c r="A214" s="193">
        <v>213</v>
      </c>
      <c r="B214" s="275" t="s">
        <v>592</v>
      </c>
      <c r="C214" s="193" t="s">
        <v>3089</v>
      </c>
      <c r="D214" s="193" t="s">
        <v>3090</v>
      </c>
      <c r="E214" s="193" t="s">
        <v>471</v>
      </c>
      <c r="F214" s="287">
        <f>_xlfn.XLOOKUP($B214,'CDS-B'!$AA:$AA,'CDS-B'!$AC:$AC,"",0)</f>
        <v>634</v>
      </c>
      <c r="G214" s="275" t="s">
        <v>214</v>
      </c>
      <c r="H214" s="275" t="s">
        <v>512</v>
      </c>
      <c r="I214" s="275" t="s">
        <v>513</v>
      </c>
      <c r="J214" s="275" t="s">
        <v>514</v>
      </c>
      <c r="K214" s="275" t="s">
        <v>593</v>
      </c>
      <c r="L214" s="275" t="s">
        <v>32</v>
      </c>
      <c r="M214" s="275" t="s">
        <v>32</v>
      </c>
      <c r="N214" s="275" t="s">
        <v>32</v>
      </c>
      <c r="O214" s="275" t="s">
        <v>221</v>
      </c>
      <c r="P214" s="275"/>
      <c r="Q214" s="275"/>
    </row>
    <row r="215" spans="1:17">
      <c r="A215" s="193">
        <v>214</v>
      </c>
      <c r="B215" s="275" t="s">
        <v>594</v>
      </c>
      <c r="C215" s="193" t="s">
        <v>3091</v>
      </c>
      <c r="D215" s="193" t="s">
        <v>3092</v>
      </c>
      <c r="E215" s="193" t="s">
        <v>472</v>
      </c>
      <c r="F215" s="287">
        <f>_xlfn.XLOOKUP($B215,'CDS-B'!$AA:$AA,'CDS-B'!$AC:$AC,"",0)</f>
        <v>194</v>
      </c>
      <c r="G215" s="275" t="s">
        <v>214</v>
      </c>
      <c r="H215" s="275" t="s">
        <v>512</v>
      </c>
      <c r="I215" s="275" t="s">
        <v>513</v>
      </c>
      <c r="J215" s="275" t="s">
        <v>514</v>
      </c>
      <c r="K215" s="275" t="s">
        <v>593</v>
      </c>
      <c r="L215" s="275" t="s">
        <v>32</v>
      </c>
      <c r="M215" s="275" t="s">
        <v>32</v>
      </c>
      <c r="N215" s="275" t="s">
        <v>32</v>
      </c>
      <c r="O215" s="275" t="s">
        <v>221</v>
      </c>
      <c r="P215" s="275"/>
      <c r="Q215" s="275"/>
    </row>
    <row r="216" spans="1:17">
      <c r="A216" s="193">
        <v>215</v>
      </c>
      <c r="B216" s="275" t="s">
        <v>595</v>
      </c>
      <c r="C216" s="193" t="s">
        <v>3093</v>
      </c>
      <c r="D216" s="193" t="s">
        <v>3094</v>
      </c>
      <c r="E216" s="193" t="s">
        <v>473</v>
      </c>
      <c r="F216" s="287">
        <f>_xlfn.XLOOKUP($B216,'CDS-B'!$AA:$AA,'CDS-B'!$AC:$AC,"",0)</f>
        <v>1250</v>
      </c>
      <c r="G216" s="275" t="s">
        <v>214</v>
      </c>
      <c r="H216" s="275" t="s">
        <v>512</v>
      </c>
      <c r="I216" s="275" t="s">
        <v>513</v>
      </c>
      <c r="J216" s="275" t="s">
        <v>514</v>
      </c>
      <c r="K216" s="275" t="s">
        <v>593</v>
      </c>
      <c r="L216" s="275" t="s">
        <v>32</v>
      </c>
      <c r="M216" s="275" t="s">
        <v>32</v>
      </c>
      <c r="N216" s="275" t="s">
        <v>32</v>
      </c>
      <c r="O216" s="275" t="s">
        <v>221</v>
      </c>
      <c r="P216" s="275"/>
      <c r="Q216" s="275"/>
    </row>
    <row r="217" spans="1:17">
      <c r="A217" s="193">
        <v>216</v>
      </c>
      <c r="B217" s="275" t="s">
        <v>596</v>
      </c>
      <c r="C217" s="193" t="s">
        <v>3095</v>
      </c>
      <c r="D217" s="193" t="s">
        <v>3096</v>
      </c>
      <c r="E217" s="193" t="s">
        <v>522</v>
      </c>
      <c r="F217" s="287">
        <f>_xlfn.XLOOKUP($B217,'CDS-B'!$AA:$AA,'CDS-B'!$AC:$AC,"",0)</f>
        <v>2078</v>
      </c>
      <c r="G217" s="275" t="s">
        <v>214</v>
      </c>
      <c r="H217" s="275" t="s">
        <v>512</v>
      </c>
      <c r="I217" s="275" t="s">
        <v>513</v>
      </c>
      <c r="J217" s="275" t="s">
        <v>514</v>
      </c>
      <c r="K217" s="275" t="s">
        <v>593</v>
      </c>
      <c r="L217" s="275" t="s">
        <v>32</v>
      </c>
      <c r="M217" s="275" t="s">
        <v>32</v>
      </c>
      <c r="N217" s="275" t="s">
        <v>32</v>
      </c>
      <c r="O217" s="275" t="s">
        <v>221</v>
      </c>
      <c r="P217" s="275"/>
      <c r="Q217" s="275"/>
    </row>
    <row r="218" spans="1:17">
      <c r="A218" s="193">
        <v>217</v>
      </c>
      <c r="B218" s="275" t="s">
        <v>597</v>
      </c>
      <c r="C218" s="193" t="s">
        <v>3097</v>
      </c>
      <c r="D218" s="193" t="s">
        <v>3098</v>
      </c>
      <c r="E218" s="193" t="s">
        <v>471</v>
      </c>
      <c r="F218" s="287" t="str">
        <f>_xlfn.XLOOKUP($B218,'CDS-B'!$AA:$AA,'CDS-B'!$AC:$AC,"",0)</f>
        <v/>
      </c>
      <c r="G218" s="275" t="s">
        <v>214</v>
      </c>
      <c r="H218" s="275" t="s">
        <v>512</v>
      </c>
      <c r="I218" s="275" t="s">
        <v>513</v>
      </c>
      <c r="J218" s="275" t="s">
        <v>524</v>
      </c>
      <c r="K218" s="275" t="s">
        <v>593</v>
      </c>
      <c r="L218" s="275" t="s">
        <v>32</v>
      </c>
      <c r="M218" s="275" t="s">
        <v>32</v>
      </c>
      <c r="N218" s="275" t="s">
        <v>32</v>
      </c>
      <c r="O218" s="275" t="s">
        <v>221</v>
      </c>
      <c r="P218" s="275"/>
      <c r="Q218" s="275"/>
    </row>
    <row r="219" spans="1:17">
      <c r="A219" s="193">
        <v>218</v>
      </c>
      <c r="B219" s="275" t="s">
        <v>598</v>
      </c>
      <c r="C219" s="193" t="s">
        <v>3099</v>
      </c>
      <c r="D219" s="193" t="s">
        <v>3100</v>
      </c>
      <c r="E219" s="193" t="s">
        <v>472</v>
      </c>
      <c r="F219" s="287" t="str">
        <f>_xlfn.XLOOKUP($B219,'CDS-B'!$AA:$AA,'CDS-B'!$AC:$AC,"",0)</f>
        <v/>
      </c>
      <c r="G219" s="275" t="s">
        <v>214</v>
      </c>
      <c r="H219" s="275" t="s">
        <v>512</v>
      </c>
      <c r="I219" s="275" t="s">
        <v>513</v>
      </c>
      <c r="J219" s="275" t="s">
        <v>524</v>
      </c>
      <c r="K219" s="275" t="s">
        <v>593</v>
      </c>
      <c r="L219" s="275" t="s">
        <v>32</v>
      </c>
      <c r="M219" s="275" t="s">
        <v>32</v>
      </c>
      <c r="N219" s="275" t="s">
        <v>32</v>
      </c>
      <c r="O219" s="275" t="s">
        <v>221</v>
      </c>
      <c r="P219" s="275"/>
      <c r="Q219" s="275"/>
    </row>
    <row r="220" spans="1:17">
      <c r="A220" s="193">
        <v>219</v>
      </c>
      <c r="B220" s="275" t="s">
        <v>599</v>
      </c>
      <c r="C220" s="193" t="s">
        <v>3101</v>
      </c>
      <c r="D220" s="193" t="s">
        <v>3102</v>
      </c>
      <c r="E220" s="193" t="s">
        <v>473</v>
      </c>
      <c r="F220" s="287" t="str">
        <f>_xlfn.XLOOKUP($B220,'CDS-B'!$AA:$AA,'CDS-B'!$AC:$AC,"",0)</f>
        <v/>
      </c>
      <c r="G220" s="275" t="s">
        <v>214</v>
      </c>
      <c r="H220" s="275" t="s">
        <v>512</v>
      </c>
      <c r="I220" s="275" t="s">
        <v>513</v>
      </c>
      <c r="J220" s="275" t="s">
        <v>524</v>
      </c>
      <c r="K220" s="275" t="s">
        <v>593</v>
      </c>
      <c r="L220" s="275" t="s">
        <v>32</v>
      </c>
      <c r="M220" s="275" t="s">
        <v>32</v>
      </c>
      <c r="N220" s="275" t="s">
        <v>32</v>
      </c>
      <c r="O220" s="275" t="s">
        <v>221</v>
      </c>
      <c r="P220" s="275"/>
      <c r="Q220" s="275"/>
    </row>
    <row r="221" spans="1:17">
      <c r="A221" s="193">
        <v>220</v>
      </c>
      <c r="B221" s="275" t="s">
        <v>600</v>
      </c>
      <c r="C221" s="193" t="s">
        <v>3103</v>
      </c>
      <c r="D221" s="193" t="s">
        <v>3104</v>
      </c>
      <c r="E221" s="193" t="s">
        <v>522</v>
      </c>
      <c r="F221" s="287">
        <f>_xlfn.XLOOKUP($B221,'CDS-B'!$AA:$AA,'CDS-B'!$AC:$AC,"",0)</f>
        <v>0</v>
      </c>
      <c r="G221" s="275" t="s">
        <v>214</v>
      </c>
      <c r="H221" s="275" t="s">
        <v>512</v>
      </c>
      <c r="I221" s="275" t="s">
        <v>513</v>
      </c>
      <c r="J221" s="275" t="s">
        <v>524</v>
      </c>
      <c r="K221" s="275" t="s">
        <v>593</v>
      </c>
      <c r="L221" s="275" t="s">
        <v>32</v>
      </c>
      <c r="M221" s="275" t="s">
        <v>32</v>
      </c>
      <c r="N221" s="275" t="s">
        <v>32</v>
      </c>
      <c r="O221" s="275" t="s">
        <v>221</v>
      </c>
      <c r="P221" s="275"/>
      <c r="Q221" s="275"/>
    </row>
    <row r="222" spans="1:17">
      <c r="A222" s="193">
        <v>221</v>
      </c>
      <c r="B222" s="275" t="s">
        <v>601</v>
      </c>
      <c r="C222" s="193" t="s">
        <v>3105</v>
      </c>
      <c r="D222" s="193" t="s">
        <v>3106</v>
      </c>
      <c r="E222" s="193" t="s">
        <v>471</v>
      </c>
      <c r="F222" s="287">
        <f>_xlfn.XLOOKUP($B222,'CDS-B'!$AA:$AA,'CDS-B'!$AC:$AC,"",0)</f>
        <v>634</v>
      </c>
      <c r="G222" s="275" t="s">
        <v>214</v>
      </c>
      <c r="H222" s="275" t="s">
        <v>512</v>
      </c>
      <c r="I222" s="275" t="s">
        <v>513</v>
      </c>
      <c r="J222" s="275" t="s">
        <v>534</v>
      </c>
      <c r="K222" s="275" t="s">
        <v>593</v>
      </c>
      <c r="L222" s="275" t="s">
        <v>32</v>
      </c>
      <c r="M222" s="275" t="s">
        <v>32</v>
      </c>
      <c r="N222" s="275" t="s">
        <v>32</v>
      </c>
      <c r="O222" s="275" t="s">
        <v>221</v>
      </c>
      <c r="P222" s="275"/>
      <c r="Q222" s="275"/>
    </row>
    <row r="223" spans="1:17">
      <c r="A223" s="193">
        <v>222</v>
      </c>
      <c r="B223" s="275" t="s">
        <v>602</v>
      </c>
      <c r="C223" s="193" t="s">
        <v>3107</v>
      </c>
      <c r="D223" s="193" t="s">
        <v>3108</v>
      </c>
      <c r="E223" s="193" t="s">
        <v>472</v>
      </c>
      <c r="F223" s="287">
        <f>_xlfn.XLOOKUP($B223,'CDS-B'!$AA:$AA,'CDS-B'!$AC:$AC,"",0)</f>
        <v>194</v>
      </c>
      <c r="G223" s="275" t="s">
        <v>214</v>
      </c>
      <c r="H223" s="275" t="s">
        <v>512</v>
      </c>
      <c r="I223" s="275" t="s">
        <v>513</v>
      </c>
      <c r="J223" s="275" t="s">
        <v>534</v>
      </c>
      <c r="K223" s="275" t="s">
        <v>593</v>
      </c>
      <c r="L223" s="275" t="s">
        <v>32</v>
      </c>
      <c r="M223" s="275" t="s">
        <v>32</v>
      </c>
      <c r="N223" s="275" t="s">
        <v>32</v>
      </c>
      <c r="O223" s="275" t="s">
        <v>221</v>
      </c>
      <c r="P223" s="275"/>
      <c r="Q223" s="275"/>
    </row>
    <row r="224" spans="1:17">
      <c r="A224" s="193">
        <v>223</v>
      </c>
      <c r="B224" s="275" t="s">
        <v>603</v>
      </c>
      <c r="C224" s="193" t="s">
        <v>3109</v>
      </c>
      <c r="D224" s="193" t="s">
        <v>3110</v>
      </c>
      <c r="E224" s="193" t="s">
        <v>473</v>
      </c>
      <c r="F224" s="287">
        <f>_xlfn.XLOOKUP($B224,'CDS-B'!$AA:$AA,'CDS-B'!$AC:$AC,"",0)</f>
        <v>1250</v>
      </c>
      <c r="G224" s="275" t="s">
        <v>214</v>
      </c>
      <c r="H224" s="275" t="s">
        <v>512</v>
      </c>
      <c r="I224" s="275" t="s">
        <v>513</v>
      </c>
      <c r="J224" s="275" t="s">
        <v>534</v>
      </c>
      <c r="K224" s="275" t="s">
        <v>593</v>
      </c>
      <c r="L224" s="275" t="s">
        <v>32</v>
      </c>
      <c r="M224" s="275" t="s">
        <v>32</v>
      </c>
      <c r="N224" s="275" t="s">
        <v>32</v>
      </c>
      <c r="O224" s="275" t="s">
        <v>221</v>
      </c>
      <c r="P224" s="275"/>
      <c r="Q224" s="275"/>
    </row>
    <row r="225" spans="1:17">
      <c r="A225" s="193">
        <v>224</v>
      </c>
      <c r="B225" s="275" t="s">
        <v>604</v>
      </c>
      <c r="C225" s="193" t="s">
        <v>3111</v>
      </c>
      <c r="D225" s="193" t="s">
        <v>3112</v>
      </c>
      <c r="E225" s="193" t="s">
        <v>522</v>
      </c>
      <c r="F225" s="287">
        <f>_xlfn.XLOOKUP($B225,'CDS-B'!$AA:$AA,'CDS-B'!$AC:$AC,"",0)</f>
        <v>2078</v>
      </c>
      <c r="G225" s="275" t="s">
        <v>214</v>
      </c>
      <c r="H225" s="275" t="s">
        <v>512</v>
      </c>
      <c r="I225" s="275" t="s">
        <v>513</v>
      </c>
      <c r="J225" s="275" t="s">
        <v>534</v>
      </c>
      <c r="K225" s="275" t="s">
        <v>593</v>
      </c>
      <c r="L225" s="275" t="s">
        <v>32</v>
      </c>
      <c r="M225" s="275" t="s">
        <v>32</v>
      </c>
      <c r="N225" s="275" t="s">
        <v>32</v>
      </c>
      <c r="O225" s="275" t="s">
        <v>221</v>
      </c>
      <c r="P225" s="275"/>
      <c r="Q225" s="275"/>
    </row>
    <row r="226" spans="1:17">
      <c r="A226" s="193">
        <v>225</v>
      </c>
      <c r="B226" s="275" t="s">
        <v>605</v>
      </c>
      <c r="C226" s="193" t="s">
        <v>3113</v>
      </c>
      <c r="D226" s="193" t="s">
        <v>3114</v>
      </c>
      <c r="E226" s="193" t="s">
        <v>471</v>
      </c>
      <c r="F226" s="287" t="str">
        <f>_xlfn.XLOOKUP($B226,'CDS-B'!$AA:$AA,'CDS-B'!$AC:$AC,"",0)</f>
        <v/>
      </c>
      <c r="G226" s="275" t="s">
        <v>214</v>
      </c>
      <c r="H226" s="275" t="s">
        <v>512</v>
      </c>
      <c r="I226" s="275" t="s">
        <v>513</v>
      </c>
      <c r="J226" s="275" t="s">
        <v>547</v>
      </c>
      <c r="K226" s="275" t="s">
        <v>593</v>
      </c>
      <c r="L226" s="275" t="s">
        <v>32</v>
      </c>
      <c r="M226" s="275" t="s">
        <v>32</v>
      </c>
      <c r="N226" s="275" t="s">
        <v>32</v>
      </c>
      <c r="O226" s="275" t="s">
        <v>221</v>
      </c>
      <c r="P226" s="275"/>
      <c r="Q226" s="275"/>
    </row>
    <row r="227" spans="1:17">
      <c r="A227" s="193">
        <v>226</v>
      </c>
      <c r="B227" s="275" t="s">
        <v>606</v>
      </c>
      <c r="C227" s="193" t="s">
        <v>3115</v>
      </c>
      <c r="D227" s="193" t="s">
        <v>3116</v>
      </c>
      <c r="E227" s="193" t="s">
        <v>472</v>
      </c>
      <c r="F227" s="287" t="str">
        <f>_xlfn.XLOOKUP($B227,'CDS-B'!$AA:$AA,'CDS-B'!$AC:$AC,"",0)</f>
        <v/>
      </c>
      <c r="G227" s="275" t="s">
        <v>214</v>
      </c>
      <c r="H227" s="275" t="s">
        <v>512</v>
      </c>
      <c r="I227" s="275" t="s">
        <v>513</v>
      </c>
      <c r="J227" s="275" t="s">
        <v>547</v>
      </c>
      <c r="K227" s="275" t="s">
        <v>593</v>
      </c>
      <c r="L227" s="275" t="s">
        <v>32</v>
      </c>
      <c r="M227" s="275" t="s">
        <v>32</v>
      </c>
      <c r="N227" s="275" t="s">
        <v>32</v>
      </c>
      <c r="O227" s="275" t="s">
        <v>221</v>
      </c>
      <c r="P227" s="275"/>
      <c r="Q227" s="275"/>
    </row>
    <row r="228" spans="1:17">
      <c r="A228" s="193">
        <v>227</v>
      </c>
      <c r="B228" s="275" t="s">
        <v>607</v>
      </c>
      <c r="C228" s="193" t="s">
        <v>3117</v>
      </c>
      <c r="D228" s="193" t="s">
        <v>3118</v>
      </c>
      <c r="E228" s="193" t="s">
        <v>473</v>
      </c>
      <c r="F228" s="287" t="str">
        <f>_xlfn.XLOOKUP($B228,'CDS-B'!$AA:$AA,'CDS-B'!$AC:$AC,"",0)</f>
        <v/>
      </c>
      <c r="G228" s="275" t="s">
        <v>214</v>
      </c>
      <c r="H228" s="275" t="s">
        <v>512</v>
      </c>
      <c r="I228" s="275" t="s">
        <v>513</v>
      </c>
      <c r="J228" s="275" t="s">
        <v>547</v>
      </c>
      <c r="K228" s="275" t="s">
        <v>593</v>
      </c>
      <c r="L228" s="275" t="s">
        <v>32</v>
      </c>
      <c r="M228" s="275" t="s">
        <v>32</v>
      </c>
      <c r="N228" s="275" t="s">
        <v>32</v>
      </c>
      <c r="O228" s="275" t="s">
        <v>221</v>
      </c>
      <c r="P228" s="275"/>
      <c r="Q228" s="275"/>
    </row>
    <row r="229" spans="1:17">
      <c r="A229" s="193">
        <v>228</v>
      </c>
      <c r="B229" s="275" t="s">
        <v>608</v>
      </c>
      <c r="C229" s="193" t="s">
        <v>3119</v>
      </c>
      <c r="D229" s="193" t="s">
        <v>3120</v>
      </c>
      <c r="E229" s="193" t="s">
        <v>522</v>
      </c>
      <c r="F229" s="287">
        <f>_xlfn.XLOOKUP($B229,'CDS-B'!$AA:$AA,'CDS-B'!$AC:$AC,"",0)</f>
        <v>0</v>
      </c>
      <c r="G229" s="275" t="s">
        <v>214</v>
      </c>
      <c r="H229" s="275" t="s">
        <v>512</v>
      </c>
      <c r="I229" s="275" t="s">
        <v>513</v>
      </c>
      <c r="J229" s="275" t="s">
        <v>547</v>
      </c>
      <c r="K229" s="275" t="s">
        <v>593</v>
      </c>
      <c r="L229" s="275" t="s">
        <v>32</v>
      </c>
      <c r="M229" s="275" t="s">
        <v>32</v>
      </c>
      <c r="N229" s="275" t="s">
        <v>32</v>
      </c>
      <c r="O229" s="275" t="s">
        <v>221</v>
      </c>
      <c r="P229" s="275"/>
      <c r="Q229" s="275"/>
    </row>
    <row r="230" spans="1:17">
      <c r="A230" s="193">
        <v>229</v>
      </c>
      <c r="B230" s="275" t="s">
        <v>609</v>
      </c>
      <c r="C230" s="193" t="s">
        <v>3121</v>
      </c>
      <c r="D230" s="193" t="s">
        <v>3122</v>
      </c>
      <c r="E230" s="193" t="s">
        <v>471</v>
      </c>
      <c r="F230" s="287" t="str">
        <f>_xlfn.XLOOKUP($B230,'CDS-B'!$AA:$AA,'CDS-B'!$AC:$AC,"",0)</f>
        <v/>
      </c>
      <c r="G230" s="275" t="s">
        <v>214</v>
      </c>
      <c r="H230" s="275" t="s">
        <v>512</v>
      </c>
      <c r="I230" s="275" t="s">
        <v>513</v>
      </c>
      <c r="J230" s="275" t="s">
        <v>560</v>
      </c>
      <c r="K230" s="275" t="s">
        <v>593</v>
      </c>
      <c r="L230" s="275" t="s">
        <v>32</v>
      </c>
      <c r="M230" s="275" t="s">
        <v>32</v>
      </c>
      <c r="N230" s="275" t="s">
        <v>32</v>
      </c>
      <c r="O230" s="275" t="s">
        <v>221</v>
      </c>
      <c r="P230" s="275"/>
      <c r="Q230" s="275"/>
    </row>
    <row r="231" spans="1:17">
      <c r="A231" s="193">
        <v>230</v>
      </c>
      <c r="B231" s="275" t="s">
        <v>610</v>
      </c>
      <c r="C231" s="193" t="s">
        <v>3123</v>
      </c>
      <c r="D231" s="193" t="s">
        <v>3124</v>
      </c>
      <c r="E231" s="193" t="s">
        <v>472</v>
      </c>
      <c r="F231" s="287" t="str">
        <f>_xlfn.XLOOKUP($B231,'CDS-B'!$AA:$AA,'CDS-B'!$AC:$AC,"",0)</f>
        <v/>
      </c>
      <c r="G231" s="275" t="s">
        <v>214</v>
      </c>
      <c r="H231" s="275" t="s">
        <v>512</v>
      </c>
      <c r="I231" s="275" t="s">
        <v>513</v>
      </c>
      <c r="J231" s="275" t="s">
        <v>560</v>
      </c>
      <c r="K231" s="275" t="s">
        <v>593</v>
      </c>
      <c r="L231" s="275" t="s">
        <v>32</v>
      </c>
      <c r="M231" s="275" t="s">
        <v>32</v>
      </c>
      <c r="N231" s="275" t="s">
        <v>32</v>
      </c>
      <c r="O231" s="275" t="s">
        <v>221</v>
      </c>
      <c r="P231" s="275"/>
      <c r="Q231" s="275"/>
    </row>
    <row r="232" spans="1:17">
      <c r="A232" s="193">
        <v>231</v>
      </c>
      <c r="B232" s="275" t="s">
        <v>611</v>
      </c>
      <c r="C232" s="193" t="s">
        <v>3125</v>
      </c>
      <c r="D232" s="193" t="s">
        <v>3126</v>
      </c>
      <c r="E232" s="193" t="s">
        <v>473</v>
      </c>
      <c r="F232" s="287" t="str">
        <f>_xlfn.XLOOKUP($B232,'CDS-B'!$AA:$AA,'CDS-B'!$AC:$AC,"",0)</f>
        <v/>
      </c>
      <c r="G232" s="275" t="s">
        <v>214</v>
      </c>
      <c r="H232" s="275" t="s">
        <v>512</v>
      </c>
      <c r="I232" s="275" t="s">
        <v>513</v>
      </c>
      <c r="J232" s="275" t="s">
        <v>560</v>
      </c>
      <c r="K232" s="275" t="s">
        <v>593</v>
      </c>
      <c r="L232" s="275" t="s">
        <v>32</v>
      </c>
      <c r="M232" s="275" t="s">
        <v>32</v>
      </c>
      <c r="N232" s="275" t="s">
        <v>32</v>
      </c>
      <c r="O232" s="275" t="s">
        <v>221</v>
      </c>
      <c r="P232" s="275"/>
      <c r="Q232" s="275"/>
    </row>
    <row r="233" spans="1:17">
      <c r="A233" s="193">
        <v>232</v>
      </c>
      <c r="B233" s="275" t="s">
        <v>612</v>
      </c>
      <c r="C233" s="193" t="s">
        <v>3127</v>
      </c>
      <c r="D233" s="193" t="s">
        <v>3128</v>
      </c>
      <c r="E233" s="193" t="s">
        <v>522</v>
      </c>
      <c r="F233" s="287">
        <f>_xlfn.XLOOKUP($B233,'CDS-B'!$AA:$AA,'CDS-B'!$AC:$AC,"",0)</f>
        <v>0</v>
      </c>
      <c r="G233" s="275" t="s">
        <v>214</v>
      </c>
      <c r="H233" s="275" t="s">
        <v>512</v>
      </c>
      <c r="I233" s="275" t="s">
        <v>513</v>
      </c>
      <c r="J233" s="275" t="s">
        <v>560</v>
      </c>
      <c r="K233" s="275" t="s">
        <v>593</v>
      </c>
      <c r="L233" s="275" t="s">
        <v>32</v>
      </c>
      <c r="M233" s="275" t="s">
        <v>32</v>
      </c>
      <c r="N233" s="275" t="s">
        <v>32</v>
      </c>
      <c r="O233" s="275" t="s">
        <v>221</v>
      </c>
      <c r="P233" s="275"/>
      <c r="Q233" s="275"/>
    </row>
    <row r="234" spans="1:17">
      <c r="A234" s="193">
        <v>233</v>
      </c>
      <c r="B234" s="275" t="s">
        <v>613</v>
      </c>
      <c r="C234" s="193" t="s">
        <v>3129</v>
      </c>
      <c r="D234" s="193" t="s">
        <v>3130</v>
      </c>
      <c r="E234" s="193" t="s">
        <v>471</v>
      </c>
      <c r="F234" s="287" t="str">
        <f>_xlfn.XLOOKUP($B234,'CDS-B'!$AA:$AA,'CDS-B'!$AC:$AC,"",0)</f>
        <v/>
      </c>
      <c r="G234" s="275" t="s">
        <v>214</v>
      </c>
      <c r="H234" s="275" t="s">
        <v>512</v>
      </c>
      <c r="I234" s="275" t="s">
        <v>513</v>
      </c>
      <c r="J234" s="275" t="s">
        <v>570</v>
      </c>
      <c r="K234" s="275" t="s">
        <v>593</v>
      </c>
      <c r="L234" s="275" t="s">
        <v>32</v>
      </c>
      <c r="M234" s="275" t="s">
        <v>32</v>
      </c>
      <c r="N234" s="275" t="s">
        <v>32</v>
      </c>
      <c r="O234" s="275" t="s">
        <v>221</v>
      </c>
      <c r="P234" s="275"/>
      <c r="Q234" s="275"/>
    </row>
    <row r="235" spans="1:17">
      <c r="A235" s="193">
        <v>234</v>
      </c>
      <c r="B235" s="275" t="s">
        <v>614</v>
      </c>
      <c r="C235" s="193" t="s">
        <v>3131</v>
      </c>
      <c r="D235" s="193" t="s">
        <v>3132</v>
      </c>
      <c r="E235" s="193" t="s">
        <v>472</v>
      </c>
      <c r="F235" s="287" t="str">
        <f>_xlfn.XLOOKUP($B235,'CDS-B'!$AA:$AA,'CDS-B'!$AC:$AC,"",0)</f>
        <v/>
      </c>
      <c r="G235" s="275" t="s">
        <v>214</v>
      </c>
      <c r="H235" s="275" t="s">
        <v>512</v>
      </c>
      <c r="I235" s="275" t="s">
        <v>513</v>
      </c>
      <c r="J235" s="275" t="s">
        <v>570</v>
      </c>
      <c r="K235" s="275" t="s">
        <v>593</v>
      </c>
      <c r="L235" s="275" t="s">
        <v>32</v>
      </c>
      <c r="M235" s="275" t="s">
        <v>32</v>
      </c>
      <c r="N235" s="275" t="s">
        <v>32</v>
      </c>
      <c r="O235" s="275" t="s">
        <v>221</v>
      </c>
      <c r="P235" s="275"/>
      <c r="Q235" s="275"/>
    </row>
    <row r="236" spans="1:17">
      <c r="A236" s="193">
        <v>235</v>
      </c>
      <c r="B236" s="275" t="s">
        <v>615</v>
      </c>
      <c r="C236" s="193" t="s">
        <v>3133</v>
      </c>
      <c r="D236" s="193" t="s">
        <v>3134</v>
      </c>
      <c r="E236" s="193" t="s">
        <v>473</v>
      </c>
      <c r="F236" s="287" t="str">
        <f>_xlfn.XLOOKUP($B236,'CDS-B'!$AA:$AA,'CDS-B'!$AC:$AC,"",0)</f>
        <v/>
      </c>
      <c r="G236" s="275" t="s">
        <v>214</v>
      </c>
      <c r="H236" s="275" t="s">
        <v>512</v>
      </c>
      <c r="I236" s="275" t="s">
        <v>513</v>
      </c>
      <c r="J236" s="275" t="s">
        <v>570</v>
      </c>
      <c r="K236" s="275" t="s">
        <v>593</v>
      </c>
      <c r="L236" s="275" t="s">
        <v>32</v>
      </c>
      <c r="M236" s="275" t="s">
        <v>32</v>
      </c>
      <c r="N236" s="275" t="s">
        <v>32</v>
      </c>
      <c r="O236" s="275" t="s">
        <v>221</v>
      </c>
      <c r="P236" s="275"/>
      <c r="Q236" s="275"/>
    </row>
    <row r="237" spans="1:17">
      <c r="A237" s="193">
        <v>236</v>
      </c>
      <c r="B237" s="275" t="s">
        <v>616</v>
      </c>
      <c r="C237" s="193" t="s">
        <v>3135</v>
      </c>
      <c r="D237" s="193" t="s">
        <v>3136</v>
      </c>
      <c r="E237" s="193" t="s">
        <v>522</v>
      </c>
      <c r="F237" s="287">
        <f>_xlfn.XLOOKUP($B237,'CDS-B'!$AA:$AA,'CDS-B'!$AC:$AC,"",0)</f>
        <v>0</v>
      </c>
      <c r="G237" s="275" t="s">
        <v>214</v>
      </c>
      <c r="H237" s="275" t="s">
        <v>512</v>
      </c>
      <c r="I237" s="275" t="s">
        <v>513</v>
      </c>
      <c r="J237" s="275" t="s">
        <v>570</v>
      </c>
      <c r="K237" s="275" t="s">
        <v>593</v>
      </c>
      <c r="L237" s="275" t="s">
        <v>32</v>
      </c>
      <c r="M237" s="275" t="s">
        <v>32</v>
      </c>
      <c r="N237" s="275" t="s">
        <v>32</v>
      </c>
      <c r="O237" s="275" t="s">
        <v>221</v>
      </c>
      <c r="P237" s="275"/>
      <c r="Q237" s="275"/>
    </row>
    <row r="238" spans="1:17">
      <c r="A238" s="193">
        <v>237</v>
      </c>
      <c r="B238" s="275" t="s">
        <v>617</v>
      </c>
      <c r="C238" s="193" t="s">
        <v>3137</v>
      </c>
      <c r="D238" s="193" t="s">
        <v>3138</v>
      </c>
      <c r="E238" s="193" t="s">
        <v>471</v>
      </c>
      <c r="F238" s="287">
        <f>_xlfn.XLOOKUP($B238,'CDS-B'!$AA:$AA,'CDS-B'!$AC:$AC,"",0)</f>
        <v>315</v>
      </c>
      <c r="G238" s="275" t="s">
        <v>214</v>
      </c>
      <c r="H238" s="275" t="s">
        <v>512</v>
      </c>
      <c r="I238" s="275" t="s">
        <v>513</v>
      </c>
      <c r="J238" s="275" t="s">
        <v>580</v>
      </c>
      <c r="K238" s="275" t="s">
        <v>593</v>
      </c>
      <c r="L238" s="275" t="s">
        <v>32</v>
      </c>
      <c r="M238" s="275" t="s">
        <v>32</v>
      </c>
      <c r="N238" s="275" t="s">
        <v>32</v>
      </c>
      <c r="O238" s="275" t="s">
        <v>221</v>
      </c>
      <c r="P238" s="275"/>
      <c r="Q238" s="275"/>
    </row>
    <row r="239" spans="1:17">
      <c r="A239" s="193">
        <v>238</v>
      </c>
      <c r="B239" s="275" t="s">
        <v>618</v>
      </c>
      <c r="C239" s="193" t="s">
        <v>3139</v>
      </c>
      <c r="D239" s="193" t="s">
        <v>3140</v>
      </c>
      <c r="E239" s="193" t="s">
        <v>472</v>
      </c>
      <c r="F239" s="287">
        <f>_xlfn.XLOOKUP($B239,'CDS-B'!$AA:$AA,'CDS-B'!$AC:$AC,"",0)</f>
        <v>113</v>
      </c>
      <c r="G239" s="275" t="s">
        <v>214</v>
      </c>
      <c r="H239" s="275" t="s">
        <v>512</v>
      </c>
      <c r="I239" s="275" t="s">
        <v>513</v>
      </c>
      <c r="J239" s="275" t="s">
        <v>580</v>
      </c>
      <c r="K239" s="275" t="s">
        <v>593</v>
      </c>
      <c r="L239" s="275" t="s">
        <v>32</v>
      </c>
      <c r="M239" s="275" t="s">
        <v>32</v>
      </c>
      <c r="N239" s="275" t="s">
        <v>32</v>
      </c>
      <c r="O239" s="275" t="s">
        <v>221</v>
      </c>
      <c r="P239" s="275"/>
      <c r="Q239" s="275"/>
    </row>
    <row r="240" spans="1:17">
      <c r="A240" s="193">
        <v>239</v>
      </c>
      <c r="B240" s="275" t="s">
        <v>619</v>
      </c>
      <c r="C240" s="193" t="s">
        <v>3141</v>
      </c>
      <c r="D240" s="193" t="s">
        <v>3142</v>
      </c>
      <c r="E240" s="193" t="s">
        <v>473</v>
      </c>
      <c r="F240" s="287">
        <f>_xlfn.XLOOKUP($B240,'CDS-B'!$AA:$AA,'CDS-B'!$AC:$AC,"",0)</f>
        <v>915</v>
      </c>
      <c r="G240" s="275" t="s">
        <v>214</v>
      </c>
      <c r="H240" s="275" t="s">
        <v>512</v>
      </c>
      <c r="I240" s="275" t="s">
        <v>513</v>
      </c>
      <c r="J240" s="275" t="s">
        <v>580</v>
      </c>
      <c r="K240" s="275" t="s">
        <v>593</v>
      </c>
      <c r="L240" s="275" t="s">
        <v>32</v>
      </c>
      <c r="M240" s="275" t="s">
        <v>32</v>
      </c>
      <c r="N240" s="275" t="s">
        <v>32</v>
      </c>
      <c r="O240" s="275" t="s">
        <v>221</v>
      </c>
      <c r="P240" s="275"/>
      <c r="Q240" s="275"/>
    </row>
    <row r="241" spans="1:17">
      <c r="A241" s="193">
        <v>240</v>
      </c>
      <c r="B241" s="275" t="s">
        <v>620</v>
      </c>
      <c r="C241" s="193" t="s">
        <v>3143</v>
      </c>
      <c r="D241" s="193" t="s">
        <v>3144</v>
      </c>
      <c r="E241" s="193" t="s">
        <v>522</v>
      </c>
      <c r="F241" s="287">
        <f>_xlfn.XLOOKUP($B241,'CDS-B'!$AA:$AA,'CDS-B'!$AC:$AC,"",0)</f>
        <v>1343</v>
      </c>
      <c r="G241" s="275" t="s">
        <v>214</v>
      </c>
      <c r="H241" s="275" t="s">
        <v>512</v>
      </c>
      <c r="I241" s="275" t="s">
        <v>513</v>
      </c>
      <c r="J241" s="275" t="s">
        <v>580</v>
      </c>
      <c r="K241" s="275" t="s">
        <v>593</v>
      </c>
      <c r="L241" s="275" t="s">
        <v>32</v>
      </c>
      <c r="M241" s="275" t="s">
        <v>32</v>
      </c>
      <c r="N241" s="275" t="s">
        <v>32</v>
      </c>
      <c r="O241" s="275" t="s">
        <v>221</v>
      </c>
      <c r="P241" s="275"/>
      <c r="Q241" s="275"/>
    </row>
    <row r="242" spans="1:17">
      <c r="A242" s="193">
        <v>241</v>
      </c>
      <c r="B242" s="275" t="s">
        <v>621</v>
      </c>
      <c r="C242" s="193" t="s">
        <v>3145</v>
      </c>
      <c r="D242" s="193" t="s">
        <v>3146</v>
      </c>
      <c r="E242" s="193" t="s">
        <v>471</v>
      </c>
      <c r="F242" s="287">
        <f>_xlfn.XLOOKUP($B242,'CDS-B'!$AA:$AA,'CDS-B'!$AC:$AC,"",0)</f>
        <v>0.49684542586750791</v>
      </c>
      <c r="G242" s="275" t="s">
        <v>214</v>
      </c>
      <c r="H242" s="275" t="s">
        <v>512</v>
      </c>
      <c r="I242" s="275" t="s">
        <v>513</v>
      </c>
      <c r="J242" s="275" t="s">
        <v>587</v>
      </c>
      <c r="K242" s="275" t="s">
        <v>593</v>
      </c>
      <c r="L242" s="275" t="s">
        <v>32</v>
      </c>
      <c r="M242" s="275" t="s">
        <v>32</v>
      </c>
      <c r="N242" s="275" t="s">
        <v>32</v>
      </c>
      <c r="O242" s="275" t="s">
        <v>588</v>
      </c>
      <c r="P242" s="275"/>
      <c r="Q242" s="275"/>
    </row>
    <row r="243" spans="1:17">
      <c r="A243" s="193">
        <v>242</v>
      </c>
      <c r="B243" s="275" t="s">
        <v>622</v>
      </c>
      <c r="C243" s="193" t="s">
        <v>3147</v>
      </c>
      <c r="D243" s="193" t="s">
        <v>3148</v>
      </c>
      <c r="E243" s="193" t="s">
        <v>472</v>
      </c>
      <c r="F243" s="287">
        <f>_xlfn.XLOOKUP($B243,'CDS-B'!$AA:$AA,'CDS-B'!$AC:$AC,"",0)</f>
        <v>0.58247422680412375</v>
      </c>
      <c r="G243" s="275" t="s">
        <v>214</v>
      </c>
      <c r="H243" s="275" t="s">
        <v>512</v>
      </c>
      <c r="I243" s="275" t="s">
        <v>513</v>
      </c>
      <c r="J243" s="275" t="s">
        <v>587</v>
      </c>
      <c r="K243" s="275" t="s">
        <v>593</v>
      </c>
      <c r="L243" s="275" t="s">
        <v>32</v>
      </c>
      <c r="M243" s="275" t="s">
        <v>32</v>
      </c>
      <c r="N243" s="275" t="s">
        <v>32</v>
      </c>
      <c r="O243" s="275" t="s">
        <v>588</v>
      </c>
      <c r="P243" s="275"/>
      <c r="Q243" s="275"/>
    </row>
    <row r="244" spans="1:17">
      <c r="A244" s="193">
        <v>243</v>
      </c>
      <c r="B244" s="275" t="s">
        <v>623</v>
      </c>
      <c r="C244" s="193" t="s">
        <v>3149</v>
      </c>
      <c r="D244" s="193" t="s">
        <v>3150</v>
      </c>
      <c r="E244" s="193" t="s">
        <v>473</v>
      </c>
      <c r="F244" s="287">
        <f>_xlfn.XLOOKUP($B244,'CDS-B'!$AA:$AA,'CDS-B'!$AC:$AC,"",0)</f>
        <v>0.73199999999999998</v>
      </c>
      <c r="G244" s="275" t="s">
        <v>214</v>
      </c>
      <c r="H244" s="275" t="s">
        <v>512</v>
      </c>
      <c r="I244" s="275" t="s">
        <v>513</v>
      </c>
      <c r="J244" s="275" t="s">
        <v>587</v>
      </c>
      <c r="K244" s="275" t="s">
        <v>593</v>
      </c>
      <c r="L244" s="275" t="s">
        <v>32</v>
      </c>
      <c r="M244" s="275" t="s">
        <v>32</v>
      </c>
      <c r="N244" s="275" t="s">
        <v>32</v>
      </c>
      <c r="O244" s="275" t="s">
        <v>588</v>
      </c>
      <c r="P244" s="275"/>
      <c r="Q244" s="275"/>
    </row>
    <row r="245" spans="1:17">
      <c r="A245" s="193">
        <v>244</v>
      </c>
      <c r="B245" s="275" t="s">
        <v>624</v>
      </c>
      <c r="C245" s="193" t="s">
        <v>3151</v>
      </c>
      <c r="D245" s="193" t="s">
        <v>3152</v>
      </c>
      <c r="E245" s="193" t="s">
        <v>522</v>
      </c>
      <c r="F245" s="287">
        <f>_xlfn.XLOOKUP($B245,'CDS-B'!$AA:$AA,'CDS-B'!$AC:$AC,"",0)</f>
        <v>0.64629451395572668</v>
      </c>
      <c r="G245" s="275" t="s">
        <v>214</v>
      </c>
      <c r="H245" s="275" t="s">
        <v>512</v>
      </c>
      <c r="I245" s="275" t="s">
        <v>513</v>
      </c>
      <c r="J245" s="275" t="s">
        <v>587</v>
      </c>
      <c r="K245" s="275" t="s">
        <v>593</v>
      </c>
      <c r="L245" s="275" t="s">
        <v>32</v>
      </c>
      <c r="M245" s="275" t="s">
        <v>32</v>
      </c>
      <c r="N245" s="275" t="s">
        <v>32</v>
      </c>
      <c r="O245" s="275" t="s">
        <v>588</v>
      </c>
      <c r="P245" s="275"/>
      <c r="Q245" s="275"/>
    </row>
    <row r="246" spans="1:17">
      <c r="A246" s="193">
        <v>245</v>
      </c>
      <c r="B246" s="275" t="s">
        <v>625</v>
      </c>
      <c r="C246" s="193" t="s">
        <v>3153</v>
      </c>
      <c r="D246" s="193" t="s">
        <v>3154</v>
      </c>
      <c r="E246" s="193" t="s">
        <v>531</v>
      </c>
      <c r="F246" s="287" t="str">
        <f>_xlfn.XLOOKUP($B246,'CDS-B'!$AA:$AA,'CDS-B'!$AC:$AC,"",0)</f>
        <v/>
      </c>
      <c r="G246" s="275" t="s">
        <v>214</v>
      </c>
      <c r="H246" s="275" t="s">
        <v>512</v>
      </c>
      <c r="I246" s="275" t="s">
        <v>626</v>
      </c>
      <c r="J246" s="275" t="s">
        <v>514</v>
      </c>
      <c r="K246" s="275" t="s">
        <v>515</v>
      </c>
      <c r="L246" s="275" t="s">
        <v>32</v>
      </c>
      <c r="M246" s="275" t="s">
        <v>32</v>
      </c>
      <c r="N246" s="275" t="s">
        <v>32</v>
      </c>
      <c r="O246" s="275" t="s">
        <v>221</v>
      </c>
      <c r="P246" s="275"/>
      <c r="Q246" s="275"/>
    </row>
    <row r="247" spans="1:17">
      <c r="A247" s="193">
        <v>246</v>
      </c>
      <c r="B247" s="275" t="s">
        <v>627</v>
      </c>
      <c r="C247" s="193" t="s">
        <v>3155</v>
      </c>
      <c r="D247" s="193" t="s">
        <v>3156</v>
      </c>
      <c r="E247" s="193" t="s">
        <v>532</v>
      </c>
      <c r="F247" s="287" t="str">
        <f>_xlfn.XLOOKUP($B247,'CDS-B'!$AA:$AA,'CDS-B'!$AC:$AC,"",0)</f>
        <v/>
      </c>
      <c r="G247" s="275" t="s">
        <v>214</v>
      </c>
      <c r="H247" s="275" t="s">
        <v>512</v>
      </c>
      <c r="I247" s="275" t="s">
        <v>626</v>
      </c>
      <c r="J247" s="275" t="s">
        <v>514</v>
      </c>
      <c r="K247" s="275" t="s">
        <v>628</v>
      </c>
      <c r="L247" s="275" t="s">
        <v>32</v>
      </c>
      <c r="M247" s="275" t="s">
        <v>32</v>
      </c>
      <c r="N247" s="275" t="s">
        <v>32</v>
      </c>
      <c r="O247" s="275" t="s">
        <v>221</v>
      </c>
      <c r="P247" s="275"/>
      <c r="Q247" s="275"/>
    </row>
    <row r="248" spans="1:17">
      <c r="A248" s="193">
        <v>247</v>
      </c>
      <c r="B248" s="275" t="s">
        <v>629</v>
      </c>
      <c r="C248" s="193" t="s">
        <v>3157</v>
      </c>
      <c r="D248" s="193" t="s">
        <v>3158</v>
      </c>
      <c r="E248" s="193" t="s">
        <v>531</v>
      </c>
      <c r="F248" s="287" t="str">
        <f>_xlfn.XLOOKUP($B248,'CDS-B'!$AA:$AA,'CDS-B'!$AC:$AC,"",0)</f>
        <v/>
      </c>
      <c r="G248" s="275" t="s">
        <v>214</v>
      </c>
      <c r="H248" s="275" t="s">
        <v>512</v>
      </c>
      <c r="I248" s="275" t="s">
        <v>626</v>
      </c>
      <c r="J248" s="275" t="s">
        <v>524</v>
      </c>
      <c r="K248" s="275" t="s">
        <v>515</v>
      </c>
      <c r="L248" s="275" t="s">
        <v>32</v>
      </c>
      <c r="M248" s="275" t="s">
        <v>32</v>
      </c>
      <c r="N248" s="275" t="s">
        <v>32</v>
      </c>
      <c r="O248" s="275" t="s">
        <v>221</v>
      </c>
      <c r="P248" s="275"/>
      <c r="Q248" s="275"/>
    </row>
    <row r="249" spans="1:17">
      <c r="A249" s="193">
        <v>248</v>
      </c>
      <c r="B249" s="275" t="s">
        <v>630</v>
      </c>
      <c r="C249" s="193" t="s">
        <v>3159</v>
      </c>
      <c r="D249" s="193" t="s">
        <v>3160</v>
      </c>
      <c r="E249" s="193" t="s">
        <v>532</v>
      </c>
      <c r="F249" s="287" t="str">
        <f>_xlfn.XLOOKUP($B249,'CDS-B'!$AA:$AA,'CDS-B'!$AC:$AC,"",0)</f>
        <v/>
      </c>
      <c r="G249" s="275" t="s">
        <v>214</v>
      </c>
      <c r="H249" s="275" t="s">
        <v>512</v>
      </c>
      <c r="I249" s="275" t="s">
        <v>626</v>
      </c>
      <c r="J249" s="275" t="s">
        <v>524</v>
      </c>
      <c r="K249" s="275" t="s">
        <v>628</v>
      </c>
      <c r="L249" s="275" t="s">
        <v>32</v>
      </c>
      <c r="M249" s="275" t="s">
        <v>32</v>
      </c>
      <c r="N249" s="275" t="s">
        <v>32</v>
      </c>
      <c r="O249" s="275" t="s">
        <v>221</v>
      </c>
      <c r="P249" s="275"/>
      <c r="Q249" s="275"/>
    </row>
    <row r="250" spans="1:17">
      <c r="A250" s="193">
        <v>249</v>
      </c>
      <c r="B250" s="275" t="s">
        <v>631</v>
      </c>
      <c r="C250" s="193" t="s">
        <v>3161</v>
      </c>
      <c r="D250" s="193" t="s">
        <v>3162</v>
      </c>
      <c r="E250" s="193" t="s">
        <v>531</v>
      </c>
      <c r="F250" s="287">
        <f>_xlfn.XLOOKUP($B250,'CDS-B'!$AA:$AA,'CDS-B'!$AC:$AC,"",0)</f>
        <v>0</v>
      </c>
      <c r="G250" s="275" t="s">
        <v>214</v>
      </c>
      <c r="H250" s="275" t="s">
        <v>512</v>
      </c>
      <c r="I250" s="275" t="s">
        <v>626</v>
      </c>
      <c r="J250" s="275" t="s">
        <v>534</v>
      </c>
      <c r="K250" s="275" t="s">
        <v>515</v>
      </c>
      <c r="L250" s="275" t="s">
        <v>32</v>
      </c>
      <c r="M250" s="275" t="s">
        <v>32</v>
      </c>
      <c r="N250" s="275" t="s">
        <v>32</v>
      </c>
      <c r="O250" s="275" t="s">
        <v>221</v>
      </c>
      <c r="P250" s="275"/>
      <c r="Q250" s="275"/>
    </row>
    <row r="251" spans="1:17">
      <c r="A251" s="193">
        <v>250</v>
      </c>
      <c r="B251" s="287" t="s">
        <v>632</v>
      </c>
      <c r="C251" s="193" t="s">
        <v>3163</v>
      </c>
      <c r="D251" s="193" t="s">
        <v>3164</v>
      </c>
      <c r="E251" s="193" t="s">
        <v>532</v>
      </c>
      <c r="F251" s="287">
        <f>_xlfn.XLOOKUP($B251,'CDS-B'!$AA:$AA,'CDS-B'!$AC:$AC,"",0)</f>
        <v>0</v>
      </c>
      <c r="G251" s="287" t="s">
        <v>214</v>
      </c>
      <c r="H251" s="287" t="s">
        <v>512</v>
      </c>
      <c r="I251" s="287" t="s">
        <v>626</v>
      </c>
      <c r="J251" s="287" t="s">
        <v>534</v>
      </c>
      <c r="K251" s="287" t="s">
        <v>628</v>
      </c>
      <c r="L251" s="287" t="s">
        <v>32</v>
      </c>
      <c r="M251" s="287" t="s">
        <v>32</v>
      </c>
      <c r="N251" s="287" t="s">
        <v>32</v>
      </c>
      <c r="O251" s="287" t="s">
        <v>221</v>
      </c>
      <c r="P251" s="287" t="s">
        <v>220</v>
      </c>
      <c r="Q251" s="287" t="s">
        <v>221</v>
      </c>
    </row>
    <row r="252" spans="1:17">
      <c r="A252" s="193">
        <v>251</v>
      </c>
      <c r="B252" s="287" t="s">
        <v>633</v>
      </c>
      <c r="C252" s="193" t="s">
        <v>3165</v>
      </c>
      <c r="D252" s="193" t="s">
        <v>3166</v>
      </c>
      <c r="E252" s="193" t="s">
        <v>531</v>
      </c>
      <c r="F252" s="287" t="str">
        <f>_xlfn.XLOOKUP($B252,'CDS-B'!$AA:$AA,'CDS-B'!$AC:$AC,"",0)</f>
        <v/>
      </c>
      <c r="G252" s="287" t="s">
        <v>214</v>
      </c>
      <c r="H252" s="287" t="s">
        <v>512</v>
      </c>
      <c r="I252" s="287" t="s">
        <v>626</v>
      </c>
      <c r="J252" s="287" t="s">
        <v>634</v>
      </c>
      <c r="K252" s="287" t="s">
        <v>515</v>
      </c>
      <c r="L252" s="287" t="s">
        <v>32</v>
      </c>
      <c r="M252" s="287" t="s">
        <v>32</v>
      </c>
      <c r="N252" s="287" t="s">
        <v>32</v>
      </c>
      <c r="O252" s="287" t="s">
        <v>221</v>
      </c>
      <c r="P252" s="287" t="s">
        <v>220</v>
      </c>
      <c r="Q252" s="287" t="s">
        <v>221</v>
      </c>
    </row>
    <row r="253" spans="1:17">
      <c r="A253" s="193">
        <v>252</v>
      </c>
      <c r="B253" s="287" t="s">
        <v>635</v>
      </c>
      <c r="C253" s="193" t="s">
        <v>3167</v>
      </c>
      <c r="D253" s="193" t="s">
        <v>3168</v>
      </c>
      <c r="E253" s="193" t="s">
        <v>532</v>
      </c>
      <c r="F253" s="287" t="str">
        <f>_xlfn.XLOOKUP($B253,'CDS-B'!$AA:$AA,'CDS-B'!$AC:$AC,"",0)</f>
        <v/>
      </c>
      <c r="G253" s="287" t="s">
        <v>214</v>
      </c>
      <c r="H253" s="287" t="s">
        <v>512</v>
      </c>
      <c r="I253" s="287" t="s">
        <v>626</v>
      </c>
      <c r="J253" s="287" t="s">
        <v>634</v>
      </c>
      <c r="K253" s="287" t="s">
        <v>628</v>
      </c>
      <c r="L253" s="287" t="s">
        <v>32</v>
      </c>
      <c r="M253" s="287" t="s">
        <v>32</v>
      </c>
      <c r="N253" s="287" t="s">
        <v>32</v>
      </c>
      <c r="O253" s="287" t="s">
        <v>221</v>
      </c>
      <c r="P253" s="287" t="s">
        <v>220</v>
      </c>
      <c r="Q253" s="287" t="s">
        <v>221</v>
      </c>
    </row>
    <row r="254" spans="1:17">
      <c r="A254" s="193">
        <v>253</v>
      </c>
      <c r="B254" s="287" t="s">
        <v>636</v>
      </c>
      <c r="C254" s="193" t="s">
        <v>3169</v>
      </c>
      <c r="D254" s="193" t="s">
        <v>3170</v>
      </c>
      <c r="E254" s="193" t="s">
        <v>531</v>
      </c>
      <c r="F254" s="287" t="str">
        <f>_xlfn.XLOOKUP($B254,'CDS-B'!$AA:$AA,'CDS-B'!$AC:$AC,"",0)</f>
        <v/>
      </c>
      <c r="G254" s="287" t="s">
        <v>214</v>
      </c>
      <c r="H254" s="287" t="s">
        <v>512</v>
      </c>
      <c r="I254" s="287" t="s">
        <v>626</v>
      </c>
      <c r="J254" s="287" t="s">
        <v>637</v>
      </c>
      <c r="K254" s="287" t="s">
        <v>515</v>
      </c>
      <c r="L254" s="287" t="s">
        <v>32</v>
      </c>
      <c r="M254" s="287" t="s">
        <v>32</v>
      </c>
      <c r="N254" s="287" t="s">
        <v>32</v>
      </c>
      <c r="O254" s="287" t="s">
        <v>221</v>
      </c>
      <c r="P254" s="287" t="s">
        <v>220</v>
      </c>
      <c r="Q254" s="287" t="s">
        <v>221</v>
      </c>
    </row>
    <row r="255" spans="1:17">
      <c r="A255" s="193">
        <v>254</v>
      </c>
      <c r="B255" s="287" t="s">
        <v>638</v>
      </c>
      <c r="C255" s="193" t="s">
        <v>3171</v>
      </c>
      <c r="D255" s="193" t="s">
        <v>3172</v>
      </c>
      <c r="E255" s="193" t="s">
        <v>532</v>
      </c>
      <c r="F255" s="287" t="str">
        <f>_xlfn.XLOOKUP($B255,'CDS-B'!$AA:$AA,'CDS-B'!$AC:$AC,"",0)</f>
        <v/>
      </c>
      <c r="G255" s="287" t="s">
        <v>214</v>
      </c>
      <c r="H255" s="287" t="s">
        <v>512</v>
      </c>
      <c r="I255" s="287" t="s">
        <v>626</v>
      </c>
      <c r="J255" s="287" t="s">
        <v>637</v>
      </c>
      <c r="K255" s="287" t="s">
        <v>628</v>
      </c>
      <c r="L255" s="287" t="s">
        <v>32</v>
      </c>
      <c r="M255" s="287" t="s">
        <v>32</v>
      </c>
      <c r="N255" s="287" t="s">
        <v>32</v>
      </c>
      <c r="O255" s="287" t="s">
        <v>221</v>
      </c>
      <c r="P255" s="287" t="s">
        <v>220</v>
      </c>
      <c r="Q255" s="287" t="s">
        <v>221</v>
      </c>
    </row>
    <row r="256" spans="1:17">
      <c r="A256" s="193">
        <v>255</v>
      </c>
      <c r="B256" s="287" t="s">
        <v>639</v>
      </c>
      <c r="C256" s="193" t="s">
        <v>3173</v>
      </c>
      <c r="D256" s="193" t="s">
        <v>3174</v>
      </c>
      <c r="E256" s="193" t="s">
        <v>531</v>
      </c>
      <c r="F256" s="287" t="str">
        <f>_xlfn.XLOOKUP($B256,'CDS-B'!$AA:$AA,'CDS-B'!$AC:$AC,"",0)</f>
        <v/>
      </c>
      <c r="G256" s="287" t="s">
        <v>214</v>
      </c>
      <c r="H256" s="287" t="s">
        <v>512</v>
      </c>
      <c r="I256" s="287" t="s">
        <v>626</v>
      </c>
      <c r="J256" s="287" t="s">
        <v>640</v>
      </c>
      <c r="K256" s="287" t="s">
        <v>515</v>
      </c>
      <c r="L256" s="287" t="s">
        <v>32</v>
      </c>
      <c r="M256" s="287" t="s">
        <v>32</v>
      </c>
      <c r="N256" s="287" t="s">
        <v>32</v>
      </c>
      <c r="O256" s="287" t="s">
        <v>221</v>
      </c>
      <c r="P256" s="287" t="s">
        <v>220</v>
      </c>
      <c r="Q256" s="287" t="s">
        <v>221</v>
      </c>
    </row>
    <row r="257" spans="1:17">
      <c r="A257" s="193">
        <v>256</v>
      </c>
      <c r="B257" s="287" t="s">
        <v>641</v>
      </c>
      <c r="C257" s="193" t="s">
        <v>3175</v>
      </c>
      <c r="D257" s="193" t="s">
        <v>3176</v>
      </c>
      <c r="E257" s="193" t="s">
        <v>532</v>
      </c>
      <c r="F257" s="287" t="str">
        <f>_xlfn.XLOOKUP($B257,'CDS-B'!$AA:$AA,'CDS-B'!$AC:$AC,"",0)</f>
        <v/>
      </c>
      <c r="G257" s="287" t="s">
        <v>214</v>
      </c>
      <c r="H257" s="287" t="s">
        <v>512</v>
      </c>
      <c r="I257" s="287" t="s">
        <v>626</v>
      </c>
      <c r="J257" s="287" t="s">
        <v>640</v>
      </c>
      <c r="K257" s="287" t="s">
        <v>628</v>
      </c>
      <c r="L257" s="287" t="s">
        <v>32</v>
      </c>
      <c r="M257" s="287" t="s">
        <v>32</v>
      </c>
      <c r="N257" s="287" t="s">
        <v>32</v>
      </c>
      <c r="O257" s="287" t="s">
        <v>221</v>
      </c>
      <c r="P257" s="287" t="s">
        <v>220</v>
      </c>
      <c r="Q257" s="287" t="s">
        <v>221</v>
      </c>
    </row>
    <row r="258" spans="1:17">
      <c r="A258" s="193">
        <v>257</v>
      </c>
      <c r="B258" s="287" t="s">
        <v>642</v>
      </c>
      <c r="C258" s="193" t="s">
        <v>3177</v>
      </c>
      <c r="D258" s="193" t="s">
        <v>3178</v>
      </c>
      <c r="E258" s="193" t="s">
        <v>531</v>
      </c>
      <c r="F258" s="287" t="str">
        <f>_xlfn.XLOOKUP($B258,'CDS-B'!$AA:$AA,'CDS-B'!$AC:$AC,"",0)</f>
        <v/>
      </c>
      <c r="G258" s="287" t="s">
        <v>214</v>
      </c>
      <c r="H258" s="287" t="s">
        <v>512</v>
      </c>
      <c r="I258" s="287" t="s">
        <v>626</v>
      </c>
      <c r="J258" s="287" t="s">
        <v>643</v>
      </c>
      <c r="K258" s="287" t="s">
        <v>515</v>
      </c>
      <c r="L258" s="287" t="s">
        <v>32</v>
      </c>
      <c r="M258" s="287" t="s">
        <v>32</v>
      </c>
      <c r="N258" s="287" t="s">
        <v>32</v>
      </c>
      <c r="O258" s="287" t="s">
        <v>221</v>
      </c>
      <c r="P258" s="287" t="s">
        <v>220</v>
      </c>
      <c r="Q258" s="287" t="s">
        <v>221</v>
      </c>
    </row>
    <row r="259" spans="1:17">
      <c r="A259" s="193">
        <v>258</v>
      </c>
      <c r="B259" s="287" t="s">
        <v>644</v>
      </c>
      <c r="C259" s="193" t="s">
        <v>3179</v>
      </c>
      <c r="D259" s="193" t="s">
        <v>3180</v>
      </c>
      <c r="E259" s="193" t="s">
        <v>532</v>
      </c>
      <c r="F259" s="287" t="str">
        <f>_xlfn.XLOOKUP($B259,'CDS-B'!$AA:$AA,'CDS-B'!$AC:$AC,"",0)</f>
        <v/>
      </c>
      <c r="G259" s="287" t="s">
        <v>214</v>
      </c>
      <c r="H259" s="287" t="s">
        <v>512</v>
      </c>
      <c r="I259" s="287" t="s">
        <v>626</v>
      </c>
      <c r="J259" s="287" t="s">
        <v>643</v>
      </c>
      <c r="K259" s="287" t="s">
        <v>628</v>
      </c>
      <c r="L259" s="287" t="s">
        <v>32</v>
      </c>
      <c r="M259" s="287" t="s">
        <v>32</v>
      </c>
      <c r="N259" s="287" t="s">
        <v>32</v>
      </c>
      <c r="O259" s="287" t="s">
        <v>221</v>
      </c>
      <c r="P259" s="287" t="s">
        <v>220</v>
      </c>
      <c r="Q259" s="287" t="s">
        <v>221</v>
      </c>
    </row>
    <row r="260" spans="1:17">
      <c r="A260" s="193">
        <v>259</v>
      </c>
      <c r="B260" s="287" t="s">
        <v>645</v>
      </c>
      <c r="C260" s="193" t="s">
        <v>3181</v>
      </c>
      <c r="D260" s="193" t="s">
        <v>3182</v>
      </c>
      <c r="E260" s="193" t="s">
        <v>531</v>
      </c>
      <c r="F260" s="287" t="str">
        <f>_xlfn.XLOOKUP($B260,'CDS-B'!$AA:$AA,'CDS-B'!$AC:$AC,"",0)</f>
        <v/>
      </c>
      <c r="G260" s="287" t="s">
        <v>214</v>
      </c>
      <c r="H260" s="287" t="s">
        <v>512</v>
      </c>
      <c r="I260" s="287" t="s">
        <v>626</v>
      </c>
      <c r="J260" s="287" t="s">
        <v>646</v>
      </c>
      <c r="K260" s="287" t="s">
        <v>515</v>
      </c>
      <c r="L260" s="287" t="s">
        <v>32</v>
      </c>
      <c r="M260" s="287" t="s">
        <v>32</v>
      </c>
      <c r="N260" s="287" t="s">
        <v>32</v>
      </c>
      <c r="O260" s="287" t="s">
        <v>221</v>
      </c>
      <c r="P260" s="287" t="s">
        <v>220</v>
      </c>
      <c r="Q260" s="287" t="s">
        <v>221</v>
      </c>
    </row>
    <row r="261" spans="1:17">
      <c r="A261" s="193">
        <v>260</v>
      </c>
      <c r="B261" s="287" t="s">
        <v>647</v>
      </c>
      <c r="C261" s="193" t="s">
        <v>3183</v>
      </c>
      <c r="D261" s="193" t="s">
        <v>3184</v>
      </c>
      <c r="E261" s="193" t="s">
        <v>532</v>
      </c>
      <c r="F261" s="287" t="str">
        <f>_xlfn.XLOOKUP($B261,'CDS-B'!$AA:$AA,'CDS-B'!$AC:$AC,"",0)</f>
        <v/>
      </c>
      <c r="G261" s="287" t="s">
        <v>214</v>
      </c>
      <c r="H261" s="287" t="s">
        <v>512</v>
      </c>
      <c r="I261" s="287" t="s">
        <v>626</v>
      </c>
      <c r="J261" s="287" t="s">
        <v>646</v>
      </c>
      <c r="K261" s="287" t="s">
        <v>628</v>
      </c>
      <c r="L261" s="287" t="s">
        <v>32</v>
      </c>
      <c r="M261" s="287" t="s">
        <v>32</v>
      </c>
      <c r="N261" s="287" t="s">
        <v>32</v>
      </c>
      <c r="O261" s="287" t="s">
        <v>221</v>
      </c>
      <c r="P261" s="287" t="s">
        <v>220</v>
      </c>
      <c r="Q261" s="287" t="s">
        <v>221</v>
      </c>
    </row>
    <row r="262" spans="1:17">
      <c r="A262" s="193">
        <v>261</v>
      </c>
      <c r="B262" s="287" t="s">
        <v>648</v>
      </c>
      <c r="C262" s="193" t="s">
        <v>3185</v>
      </c>
      <c r="D262" s="193" t="s">
        <v>3186</v>
      </c>
      <c r="E262" s="193" t="s">
        <v>531</v>
      </c>
      <c r="F262" s="287" t="str">
        <f>_xlfn.XLOOKUP($B262,'CDS-B'!$AA:$AA,'CDS-B'!$AC:$AC,"",0)</f>
        <v/>
      </c>
      <c r="G262" s="287" t="s">
        <v>214</v>
      </c>
      <c r="H262" s="287" t="s">
        <v>512</v>
      </c>
      <c r="I262" s="287" t="s">
        <v>626</v>
      </c>
      <c r="J262" s="287" t="s">
        <v>649</v>
      </c>
      <c r="K262" s="287" t="s">
        <v>515</v>
      </c>
      <c r="L262" s="287" t="s">
        <v>32</v>
      </c>
      <c r="M262" s="287" t="s">
        <v>32</v>
      </c>
      <c r="N262" s="287" t="s">
        <v>32</v>
      </c>
      <c r="O262" s="287" t="s">
        <v>221</v>
      </c>
      <c r="P262" s="287" t="s">
        <v>220</v>
      </c>
      <c r="Q262" s="287" t="s">
        <v>221</v>
      </c>
    </row>
    <row r="263" spans="1:17">
      <c r="A263" s="193">
        <v>262</v>
      </c>
      <c r="B263" s="287" t="s">
        <v>650</v>
      </c>
      <c r="C263" s="193" t="s">
        <v>3187</v>
      </c>
      <c r="D263" s="193" t="s">
        <v>3188</v>
      </c>
      <c r="E263" s="193" t="s">
        <v>532</v>
      </c>
      <c r="F263" s="287" t="str">
        <f>_xlfn.XLOOKUP($B263,'CDS-B'!$AA:$AA,'CDS-B'!$AC:$AC,"",0)</f>
        <v/>
      </c>
      <c r="G263" s="287" t="s">
        <v>214</v>
      </c>
      <c r="H263" s="287" t="s">
        <v>512</v>
      </c>
      <c r="I263" s="287" t="s">
        <v>626</v>
      </c>
      <c r="J263" s="287" t="s">
        <v>649</v>
      </c>
      <c r="K263" s="287" t="s">
        <v>628</v>
      </c>
      <c r="L263" s="287" t="s">
        <v>32</v>
      </c>
      <c r="M263" s="287" t="s">
        <v>32</v>
      </c>
      <c r="N263" s="287" t="s">
        <v>32</v>
      </c>
      <c r="O263" s="287" t="s">
        <v>221</v>
      </c>
      <c r="P263" s="287" t="s">
        <v>220</v>
      </c>
      <c r="Q263" s="287" t="s">
        <v>221</v>
      </c>
    </row>
    <row r="264" spans="1:17">
      <c r="A264" s="193">
        <v>263</v>
      </c>
      <c r="B264" s="287" t="s">
        <v>651</v>
      </c>
      <c r="C264" s="193" t="s">
        <v>3189</v>
      </c>
      <c r="D264" s="193" t="s">
        <v>3190</v>
      </c>
      <c r="E264" s="193" t="s">
        <v>531</v>
      </c>
      <c r="F264" s="287" t="str">
        <f>_xlfn.XLOOKUP($B264,'CDS-B'!$AA:$AA,'CDS-B'!$AC:$AC,"",0)</f>
        <v/>
      </c>
      <c r="G264" s="287" t="s">
        <v>214</v>
      </c>
      <c r="H264" s="287" t="s">
        <v>512</v>
      </c>
      <c r="I264" s="287" t="s">
        <v>626</v>
      </c>
      <c r="J264" s="287" t="s">
        <v>652</v>
      </c>
      <c r="K264" s="287" t="s">
        <v>515</v>
      </c>
      <c r="L264" s="287" t="s">
        <v>32</v>
      </c>
      <c r="M264" s="287" t="s">
        <v>32</v>
      </c>
      <c r="N264" s="287" t="s">
        <v>32</v>
      </c>
      <c r="O264" s="287" t="s">
        <v>221</v>
      </c>
      <c r="P264" s="287" t="s">
        <v>220</v>
      </c>
      <c r="Q264" s="287" t="s">
        <v>221</v>
      </c>
    </row>
    <row r="265" spans="1:17">
      <c r="A265" s="193">
        <v>264</v>
      </c>
      <c r="B265" s="287" t="s">
        <v>653</v>
      </c>
      <c r="C265" s="193" t="s">
        <v>3191</v>
      </c>
      <c r="D265" s="193" t="s">
        <v>3192</v>
      </c>
      <c r="E265" s="193" t="s">
        <v>532</v>
      </c>
      <c r="F265" s="287" t="str">
        <f>_xlfn.XLOOKUP($B265,'CDS-B'!$AA:$AA,'CDS-B'!$AC:$AC,"",0)</f>
        <v/>
      </c>
      <c r="G265" s="287" t="s">
        <v>214</v>
      </c>
      <c r="H265" s="287" t="s">
        <v>512</v>
      </c>
      <c r="I265" s="287" t="s">
        <v>626</v>
      </c>
      <c r="J265" s="287" t="s">
        <v>652</v>
      </c>
      <c r="K265" s="287" t="s">
        <v>628</v>
      </c>
      <c r="L265" s="287" t="s">
        <v>32</v>
      </c>
      <c r="M265" s="287" t="s">
        <v>32</v>
      </c>
      <c r="N265" s="287" t="s">
        <v>32</v>
      </c>
      <c r="O265" s="287" t="s">
        <v>221</v>
      </c>
      <c r="P265" s="287" t="s">
        <v>220</v>
      </c>
      <c r="Q265" s="287" t="s">
        <v>221</v>
      </c>
    </row>
    <row r="266" spans="1:17">
      <c r="A266" s="193">
        <v>265</v>
      </c>
      <c r="B266" s="287" t="s">
        <v>654</v>
      </c>
      <c r="C266" s="275" t="s">
        <v>3193</v>
      </c>
      <c r="D266" s="193" t="s">
        <v>3194</v>
      </c>
      <c r="E266" s="193" t="s">
        <v>578</v>
      </c>
      <c r="F266" s="287">
        <f>_xlfn.XLOOKUP($B266,'CDS-B'!$AA:$AA,'CDS-B'!$AC:$AC,"",0)</f>
        <v>2255</v>
      </c>
      <c r="G266" s="287" t="s">
        <v>214</v>
      </c>
      <c r="H266" s="287" t="s">
        <v>655</v>
      </c>
      <c r="I266" s="287" t="s">
        <v>216</v>
      </c>
      <c r="J266" s="287" t="s">
        <v>217</v>
      </c>
      <c r="K266" s="287" t="s">
        <v>656</v>
      </c>
      <c r="L266" s="287" t="s">
        <v>32</v>
      </c>
      <c r="M266" s="287" t="s">
        <v>219</v>
      </c>
      <c r="N266" s="287" t="s">
        <v>32</v>
      </c>
      <c r="O266" s="287" t="s">
        <v>221</v>
      </c>
      <c r="P266" s="287" t="s">
        <v>220</v>
      </c>
      <c r="Q266" s="287" t="s">
        <v>221</v>
      </c>
    </row>
    <row r="267" spans="1:17">
      <c r="A267" s="193">
        <v>266</v>
      </c>
      <c r="B267" s="287" t="s">
        <v>657</v>
      </c>
      <c r="C267" s="275" t="s">
        <v>3195</v>
      </c>
      <c r="D267" s="193" t="s">
        <v>3196</v>
      </c>
      <c r="E267" s="193" t="s">
        <v>582</v>
      </c>
      <c r="F267" s="287">
        <f>_xlfn.XLOOKUP($B267,'CDS-B'!$AA:$AA,'CDS-B'!$AC:$AC,"",0)</f>
        <v>1749</v>
      </c>
      <c r="G267" s="287" t="s">
        <v>214</v>
      </c>
      <c r="H267" s="287" t="s">
        <v>655</v>
      </c>
      <c r="I267" s="287" t="s">
        <v>216</v>
      </c>
      <c r="J267" s="287" t="s">
        <v>217</v>
      </c>
      <c r="K267" s="287" t="s">
        <v>656</v>
      </c>
      <c r="L267" s="287" t="s">
        <v>32</v>
      </c>
      <c r="M267" s="287" t="s">
        <v>219</v>
      </c>
      <c r="N267" s="287" t="s">
        <v>32</v>
      </c>
      <c r="O267" s="287" t="s">
        <v>221</v>
      </c>
      <c r="P267" s="287" t="s">
        <v>220</v>
      </c>
      <c r="Q267" s="287" t="s">
        <v>221</v>
      </c>
    </row>
    <row r="268" spans="1:17">
      <c r="A268" s="193">
        <v>267</v>
      </c>
      <c r="B268" s="287" t="s">
        <v>658</v>
      </c>
      <c r="C268" s="275" t="s">
        <v>3197</v>
      </c>
      <c r="D268" s="193" t="s">
        <v>3198</v>
      </c>
      <c r="E268" s="193" t="s">
        <v>585</v>
      </c>
      <c r="F268" s="218">
        <f>_xlfn.XLOOKUP($B268,'CDS-B'!$AA:$AA,'CDS-B'!$AC:$AC,"",0)</f>
        <v>0.78</v>
      </c>
      <c r="G268" s="287" t="s">
        <v>214</v>
      </c>
      <c r="H268" s="287" t="s">
        <v>655</v>
      </c>
      <c r="I268" s="287" t="s">
        <v>216</v>
      </c>
      <c r="J268" s="287" t="s">
        <v>217</v>
      </c>
      <c r="K268" s="287" t="s">
        <v>656</v>
      </c>
      <c r="L268" s="287" t="s">
        <v>32</v>
      </c>
      <c r="M268" s="287" t="s">
        <v>219</v>
      </c>
      <c r="N268" s="287" t="s">
        <v>32</v>
      </c>
      <c r="O268" s="287" t="s">
        <v>588</v>
      </c>
      <c r="P268" s="287" t="s">
        <v>220</v>
      </c>
      <c r="Q268" s="287" t="s">
        <v>221</v>
      </c>
    </row>
    <row r="269" spans="1:17">
      <c r="A269" s="193">
        <v>268</v>
      </c>
      <c r="B269" s="322" t="s">
        <v>661</v>
      </c>
      <c r="C269" s="193" t="s">
        <v>3199</v>
      </c>
      <c r="D269" s="193" t="s">
        <v>3200</v>
      </c>
      <c r="E269" s="322" t="s">
        <v>662</v>
      </c>
      <c r="F269" s="275">
        <f>_xlfn.XLOOKUP($B269,'CDS-C'!$AA:$AA,'CDS-C'!$AC:$AC,"",0)</f>
        <v>5722</v>
      </c>
      <c r="G269" s="287" t="s">
        <v>663</v>
      </c>
      <c r="H269" s="287" t="s">
        <v>664</v>
      </c>
      <c r="I269" s="287" t="s">
        <v>665</v>
      </c>
      <c r="J269" s="287" t="s">
        <v>217</v>
      </c>
      <c r="K269" s="287" t="s">
        <v>218</v>
      </c>
      <c r="L269" s="287" t="s">
        <v>32</v>
      </c>
      <c r="M269" s="287" t="s">
        <v>32</v>
      </c>
      <c r="N269" s="287" t="s">
        <v>220</v>
      </c>
      <c r="O269" s="287" t="s">
        <v>221</v>
      </c>
    </row>
    <row r="270" spans="1:17">
      <c r="A270" s="193">
        <v>269</v>
      </c>
      <c r="B270" s="322" t="s">
        <v>668</v>
      </c>
      <c r="C270" s="193" t="s">
        <v>3201</v>
      </c>
      <c r="D270" s="193" t="s">
        <v>3202</v>
      </c>
      <c r="E270" s="322" t="s">
        <v>669</v>
      </c>
      <c r="F270" s="287">
        <f>_xlfn.XLOOKUP($B270,'CDS-C'!$AA:$AA,'CDS-C'!$AC:$AC,"",0)</f>
        <v>6083</v>
      </c>
      <c r="G270" s="287" t="s">
        <v>663</v>
      </c>
      <c r="H270" s="287" t="s">
        <v>664</v>
      </c>
      <c r="I270" s="287" t="s">
        <v>665</v>
      </c>
      <c r="J270" s="287" t="s">
        <v>217</v>
      </c>
      <c r="K270" s="287" t="s">
        <v>218</v>
      </c>
      <c r="L270" s="287" t="s">
        <v>32</v>
      </c>
      <c r="M270" s="287" t="s">
        <v>32</v>
      </c>
      <c r="N270" s="287" t="s">
        <v>250</v>
      </c>
      <c r="O270" s="287" t="s">
        <v>221</v>
      </c>
    </row>
    <row r="271" spans="1:17">
      <c r="A271" s="193">
        <v>270</v>
      </c>
      <c r="B271" s="322" t="s">
        <v>670</v>
      </c>
      <c r="C271" s="193" t="s">
        <v>3203</v>
      </c>
      <c r="D271" s="193" t="s">
        <v>3204</v>
      </c>
      <c r="E271" s="322" t="s">
        <v>692</v>
      </c>
      <c r="F271" s="287" t="str">
        <f>_xlfn.XLOOKUP($B271,'CDS-C'!$AA:$AA,'CDS-C'!$AC:$AC,"",0)</f>
        <v/>
      </c>
      <c r="G271" s="287" t="s">
        <v>663</v>
      </c>
      <c r="H271" s="287" t="s">
        <v>664</v>
      </c>
      <c r="I271" s="287" t="s">
        <v>665</v>
      </c>
      <c r="J271" s="287" t="s">
        <v>217</v>
      </c>
      <c r="K271" s="287" t="s">
        <v>218</v>
      </c>
      <c r="L271" s="287" t="s">
        <v>32</v>
      </c>
      <c r="M271" s="287" t="s">
        <v>32</v>
      </c>
      <c r="N271" s="287" t="s">
        <v>251</v>
      </c>
      <c r="O271" s="287" t="s">
        <v>221</v>
      </c>
    </row>
    <row r="272" spans="1:17">
      <c r="A272" s="193">
        <v>271</v>
      </c>
      <c r="B272" s="322" t="s">
        <v>672</v>
      </c>
      <c r="C272" s="193" t="s">
        <v>3205</v>
      </c>
      <c r="D272" s="193" t="s">
        <v>3206</v>
      </c>
      <c r="E272" s="322" t="s">
        <v>673</v>
      </c>
      <c r="F272" s="287">
        <f>_xlfn.XLOOKUP($B272,'CDS-C'!$AA:$AA,'CDS-C'!$AC:$AC,"",0)</f>
        <v>4083</v>
      </c>
      <c r="G272" s="287" t="s">
        <v>663</v>
      </c>
      <c r="H272" s="287" t="s">
        <v>664</v>
      </c>
      <c r="I272" s="287" t="s">
        <v>674</v>
      </c>
      <c r="J272" s="287" t="s">
        <v>217</v>
      </c>
      <c r="K272" s="287" t="s">
        <v>218</v>
      </c>
      <c r="L272" s="287" t="s">
        <v>32</v>
      </c>
      <c r="M272" s="287" t="s">
        <v>32</v>
      </c>
      <c r="N272" s="287" t="s">
        <v>220</v>
      </c>
      <c r="O272" s="287" t="s">
        <v>221</v>
      </c>
    </row>
    <row r="273" spans="1:15">
      <c r="A273" s="193">
        <v>272</v>
      </c>
      <c r="B273" s="322" t="s">
        <v>675</v>
      </c>
      <c r="C273" s="193" t="s">
        <v>3207</v>
      </c>
      <c r="D273" s="193" t="s">
        <v>3208</v>
      </c>
      <c r="E273" s="322" t="s">
        <v>676</v>
      </c>
      <c r="F273" s="287">
        <f>_xlfn.XLOOKUP($B273,'CDS-C'!$AA:$AA,'CDS-C'!$AC:$AC,"",0)</f>
        <v>4394</v>
      </c>
      <c r="G273" s="287" t="s">
        <v>663</v>
      </c>
      <c r="H273" s="287" t="s">
        <v>664</v>
      </c>
      <c r="I273" s="287" t="s">
        <v>674</v>
      </c>
      <c r="J273" s="287" t="s">
        <v>217</v>
      </c>
      <c r="K273" s="287" t="s">
        <v>218</v>
      </c>
      <c r="L273" s="287" t="s">
        <v>32</v>
      </c>
      <c r="M273" s="287" t="s">
        <v>32</v>
      </c>
      <c r="N273" s="287" t="s">
        <v>250</v>
      </c>
      <c r="O273" s="287" t="s">
        <v>221</v>
      </c>
    </row>
    <row r="274" spans="1:15">
      <c r="A274" s="193">
        <v>273</v>
      </c>
      <c r="B274" s="322" t="s">
        <v>677</v>
      </c>
      <c r="C274" s="193" t="s">
        <v>3209</v>
      </c>
      <c r="D274" s="193" t="s">
        <v>3210</v>
      </c>
      <c r="E274" s="322" t="s">
        <v>704</v>
      </c>
      <c r="F274" s="287">
        <f>_xlfn.XLOOKUP($B274,'CDS-C'!$AA:$AA,'CDS-C'!$AC:$AC,"",0)</f>
        <v>51</v>
      </c>
      <c r="G274" s="287" t="s">
        <v>663</v>
      </c>
      <c r="H274" s="287" t="s">
        <v>664</v>
      </c>
      <c r="I274" s="287" t="s">
        <v>674</v>
      </c>
      <c r="J274" s="287" t="s">
        <v>217</v>
      </c>
      <c r="K274" s="287" t="s">
        <v>218</v>
      </c>
      <c r="L274" s="287" t="s">
        <v>32</v>
      </c>
      <c r="M274" s="287" t="s">
        <v>32</v>
      </c>
      <c r="N274" s="287" t="s">
        <v>251</v>
      </c>
      <c r="O274" s="287" t="s">
        <v>221</v>
      </c>
    </row>
    <row r="275" spans="1:15">
      <c r="A275" s="193">
        <v>274</v>
      </c>
      <c r="B275" s="322" t="s">
        <v>680</v>
      </c>
      <c r="C275" s="193" t="s">
        <v>3211</v>
      </c>
      <c r="D275" s="193" t="s">
        <v>3212</v>
      </c>
      <c r="E275" s="322" t="s">
        <v>681</v>
      </c>
      <c r="F275" s="287">
        <f>_xlfn.XLOOKUP($B275,'CDS-C'!$AA:$AA,'CDS-C'!$AC:$AC,"",0)</f>
        <v>1280</v>
      </c>
      <c r="G275" s="287" t="s">
        <v>663</v>
      </c>
      <c r="H275" s="287" t="s">
        <v>664</v>
      </c>
      <c r="I275" s="287" t="s">
        <v>682</v>
      </c>
      <c r="J275" s="287" t="s">
        <v>217</v>
      </c>
      <c r="K275" s="287" t="s">
        <v>218</v>
      </c>
      <c r="L275" s="287" t="s">
        <v>32</v>
      </c>
      <c r="M275" s="287" t="s">
        <v>32</v>
      </c>
      <c r="N275" s="287" t="s">
        <v>220</v>
      </c>
      <c r="O275" s="287" t="s">
        <v>221</v>
      </c>
    </row>
    <row r="276" spans="1:15">
      <c r="A276" s="193">
        <v>275</v>
      </c>
      <c r="B276" s="322" t="s">
        <v>683</v>
      </c>
      <c r="C276" s="193" t="s">
        <v>3213</v>
      </c>
      <c r="D276" s="193" t="s">
        <v>3214</v>
      </c>
      <c r="E276" s="322" t="s">
        <v>684</v>
      </c>
      <c r="F276" s="287">
        <f>_xlfn.XLOOKUP($B276,'CDS-C'!$AA:$AA,'CDS-C'!$AC:$AC,"",0)</f>
        <v>1130</v>
      </c>
      <c r="G276" s="287" t="s">
        <v>663</v>
      </c>
      <c r="H276" s="287" t="s">
        <v>664</v>
      </c>
      <c r="I276" s="287" t="s">
        <v>682</v>
      </c>
      <c r="J276" s="287" t="s">
        <v>217</v>
      </c>
      <c r="K276" s="287" t="s">
        <v>218</v>
      </c>
      <c r="L276" s="287" t="s">
        <v>32</v>
      </c>
      <c r="M276" s="287" t="s">
        <v>32</v>
      </c>
      <c r="N276" s="287" t="s">
        <v>250</v>
      </c>
      <c r="O276" s="287" t="s">
        <v>221</v>
      </c>
    </row>
    <row r="277" spans="1:15">
      <c r="A277" s="193">
        <v>276</v>
      </c>
      <c r="B277" s="322" t="s">
        <v>686</v>
      </c>
      <c r="C277" s="193" t="s">
        <v>3215</v>
      </c>
      <c r="D277" s="193" t="s">
        <v>3216</v>
      </c>
      <c r="E277" s="322" t="s">
        <v>717</v>
      </c>
      <c r="F277" s="287">
        <f>_xlfn.XLOOKUP($B277,'CDS-C'!$AA:$AA,'CDS-C'!$AC:$AC,"",0)</f>
        <v>0</v>
      </c>
      <c r="G277" s="287" t="s">
        <v>663</v>
      </c>
      <c r="H277" s="287" t="s">
        <v>664</v>
      </c>
      <c r="I277" s="287" t="s">
        <v>682</v>
      </c>
      <c r="J277" s="287" t="s">
        <v>217</v>
      </c>
      <c r="K277" s="287" t="s">
        <v>218</v>
      </c>
      <c r="L277" s="287" t="s">
        <v>32</v>
      </c>
      <c r="M277" s="287" t="s">
        <v>32</v>
      </c>
      <c r="N277" s="287" t="s">
        <v>251</v>
      </c>
      <c r="O277" s="287" t="s">
        <v>221</v>
      </c>
    </row>
    <row r="278" spans="1:15">
      <c r="A278" s="193">
        <v>277</v>
      </c>
      <c r="B278" s="322" t="s">
        <v>688</v>
      </c>
      <c r="C278" s="193" t="s">
        <v>3217</v>
      </c>
      <c r="D278" s="193" t="s">
        <v>3218</v>
      </c>
      <c r="E278" s="322" t="s">
        <v>689</v>
      </c>
      <c r="F278" s="287">
        <f>_xlfn.XLOOKUP($B278,'CDS-C'!$AA:$AA,'CDS-C'!$AC:$AC,"",0)</f>
        <v>1272</v>
      </c>
      <c r="G278" s="287" t="s">
        <v>663</v>
      </c>
      <c r="H278" s="287" t="s">
        <v>664</v>
      </c>
      <c r="I278" s="287" t="s">
        <v>682</v>
      </c>
      <c r="J278" s="287" t="s">
        <v>217</v>
      </c>
      <c r="K278" s="287" t="s">
        <v>218</v>
      </c>
      <c r="L278" s="287" t="s">
        <v>32</v>
      </c>
      <c r="M278" s="287" t="s">
        <v>32</v>
      </c>
      <c r="N278" s="287" t="s">
        <v>220</v>
      </c>
      <c r="O278" s="287" t="s">
        <v>221</v>
      </c>
    </row>
    <row r="279" spans="1:15">
      <c r="A279" s="193">
        <v>278</v>
      </c>
      <c r="B279" s="322" t="s">
        <v>690</v>
      </c>
      <c r="C279" s="193" t="s">
        <v>3219</v>
      </c>
      <c r="D279" s="193" t="s">
        <v>3220</v>
      </c>
      <c r="E279" s="322" t="s">
        <v>691</v>
      </c>
      <c r="F279" s="287">
        <f>_xlfn.XLOOKUP($B279,'CDS-C'!$AA:$AA,'CDS-C'!$AC:$AC,"",0)</f>
        <v>8</v>
      </c>
      <c r="G279" s="287" t="s">
        <v>663</v>
      </c>
      <c r="H279" s="287" t="s">
        <v>664</v>
      </c>
      <c r="I279" s="287" t="s">
        <v>682</v>
      </c>
      <c r="J279" s="287" t="s">
        <v>217</v>
      </c>
      <c r="K279" s="287" t="s">
        <v>218</v>
      </c>
      <c r="L279" s="287" t="s">
        <v>32</v>
      </c>
      <c r="M279" s="287" t="s">
        <v>244</v>
      </c>
      <c r="N279" s="287" t="s">
        <v>220</v>
      </c>
      <c r="O279" s="287" t="s">
        <v>221</v>
      </c>
    </row>
    <row r="280" spans="1:15">
      <c r="A280" s="193">
        <v>279</v>
      </c>
      <c r="B280" s="322" t="s">
        <v>693</v>
      </c>
      <c r="C280" s="193" t="s">
        <v>3221</v>
      </c>
      <c r="D280" s="193" t="s">
        <v>3222</v>
      </c>
      <c r="E280" s="322" t="s">
        <v>694</v>
      </c>
      <c r="F280" s="287">
        <f>_xlfn.XLOOKUP($B280,'CDS-C'!$AA:$AA,'CDS-C'!$AC:$AC,"",0)</f>
        <v>1125</v>
      </c>
      <c r="G280" s="287" t="s">
        <v>663</v>
      </c>
      <c r="H280" s="287" t="s">
        <v>664</v>
      </c>
      <c r="I280" s="287" t="s">
        <v>682</v>
      </c>
      <c r="J280" s="287" t="s">
        <v>217</v>
      </c>
      <c r="K280" s="287" t="s">
        <v>218</v>
      </c>
      <c r="L280" s="287" t="s">
        <v>32</v>
      </c>
      <c r="M280" s="287" t="s">
        <v>219</v>
      </c>
      <c r="N280" s="287" t="s">
        <v>250</v>
      </c>
      <c r="O280" s="287" t="s">
        <v>221</v>
      </c>
    </row>
    <row r="281" spans="1:15">
      <c r="A281" s="193">
        <v>280</v>
      </c>
      <c r="B281" s="322" t="s">
        <v>695</v>
      </c>
      <c r="C281" s="193" t="s">
        <v>3223</v>
      </c>
      <c r="D281" s="193" t="s">
        <v>3224</v>
      </c>
      <c r="E281" s="322" t="s">
        <v>696</v>
      </c>
      <c r="F281" s="287">
        <f>_xlfn.XLOOKUP($B281,'CDS-C'!$AA:$AA,'CDS-C'!$AC:$AC,"",0)</f>
        <v>5</v>
      </c>
      <c r="G281" s="287" t="s">
        <v>663</v>
      </c>
      <c r="H281" s="287" t="s">
        <v>664</v>
      </c>
      <c r="I281" s="287" t="s">
        <v>682</v>
      </c>
      <c r="J281" s="287" t="s">
        <v>217</v>
      </c>
      <c r="K281" s="287" t="s">
        <v>218</v>
      </c>
      <c r="L281" s="287" t="s">
        <v>32</v>
      </c>
      <c r="M281" s="287" t="s">
        <v>244</v>
      </c>
      <c r="N281" s="287" t="s">
        <v>250</v>
      </c>
      <c r="O281" s="287" t="s">
        <v>221</v>
      </c>
    </row>
    <row r="282" spans="1:15">
      <c r="A282" s="193">
        <v>281</v>
      </c>
      <c r="B282" s="322" t="s">
        <v>698</v>
      </c>
      <c r="C282" s="193" t="s">
        <v>3225</v>
      </c>
      <c r="D282" s="193" t="s">
        <v>3226</v>
      </c>
      <c r="E282" s="322" t="s">
        <v>727</v>
      </c>
      <c r="F282" s="287">
        <f>_xlfn.XLOOKUP($B282,'CDS-C'!$AA:$AA,'CDS-C'!$AC:$AC,"",0)</f>
        <v>0</v>
      </c>
      <c r="G282" s="287" t="s">
        <v>663</v>
      </c>
      <c r="H282" s="287" t="s">
        <v>664</v>
      </c>
      <c r="I282" s="287" t="s">
        <v>682</v>
      </c>
      <c r="J282" s="287" t="s">
        <v>217</v>
      </c>
      <c r="K282" s="287" t="s">
        <v>218</v>
      </c>
      <c r="L282" s="287" t="s">
        <v>32</v>
      </c>
      <c r="M282" s="287" t="s">
        <v>219</v>
      </c>
      <c r="N282" s="287" t="s">
        <v>251</v>
      </c>
      <c r="O282" s="287" t="s">
        <v>221</v>
      </c>
    </row>
    <row r="283" spans="1:15">
      <c r="A283" s="193">
        <v>282</v>
      </c>
      <c r="B283" s="322" t="s">
        <v>700</v>
      </c>
      <c r="C283" s="193" t="s">
        <v>3227</v>
      </c>
      <c r="D283" s="193" t="s">
        <v>3228</v>
      </c>
      <c r="E283" s="322" t="s">
        <v>729</v>
      </c>
      <c r="F283" s="287">
        <f>_xlfn.XLOOKUP($B283,'CDS-C'!$AA:$AA,'CDS-C'!$AC:$AC,"",0)</f>
        <v>0</v>
      </c>
      <c r="G283" s="287" t="s">
        <v>663</v>
      </c>
      <c r="H283" s="287" t="s">
        <v>664</v>
      </c>
      <c r="I283" s="287" t="s">
        <v>682</v>
      </c>
      <c r="J283" s="287" t="s">
        <v>217</v>
      </c>
      <c r="K283" s="287" t="s">
        <v>218</v>
      </c>
      <c r="L283" s="287" t="s">
        <v>32</v>
      </c>
      <c r="M283" s="287" t="s">
        <v>244</v>
      </c>
      <c r="N283" s="287" t="s">
        <v>251</v>
      </c>
      <c r="O283" s="287" t="s">
        <v>221</v>
      </c>
    </row>
    <row r="284" spans="1:15">
      <c r="A284" s="193">
        <v>283</v>
      </c>
      <c r="B284" s="322" t="s">
        <v>702</v>
      </c>
      <c r="C284" s="193" t="s">
        <v>3229</v>
      </c>
      <c r="D284" s="193" t="s">
        <v>3230</v>
      </c>
      <c r="E284" s="322" t="s">
        <v>703</v>
      </c>
      <c r="F284" s="287">
        <f>_xlfn.XLOOKUP($B284,'CDS-C'!$AA:$AA,'CDS-C'!$AC:$AC,"",0)</f>
        <v>11805</v>
      </c>
      <c r="G284" s="287" t="s">
        <v>663</v>
      </c>
      <c r="H284" s="287" t="s">
        <v>664</v>
      </c>
      <c r="I284" s="287" t="s">
        <v>665</v>
      </c>
      <c r="J284" s="287" t="s">
        <v>217</v>
      </c>
      <c r="K284" s="287" t="s">
        <v>218</v>
      </c>
      <c r="L284" s="287" t="s">
        <v>32</v>
      </c>
      <c r="M284" s="287" t="s">
        <v>32</v>
      </c>
      <c r="N284" s="287" t="s">
        <v>32</v>
      </c>
      <c r="O284" s="287" t="s">
        <v>221</v>
      </c>
    </row>
    <row r="285" spans="1:15">
      <c r="A285" s="193">
        <v>284</v>
      </c>
      <c r="B285" s="322" t="s">
        <v>705</v>
      </c>
      <c r="C285" s="193" t="s">
        <v>3231</v>
      </c>
      <c r="D285" s="193" t="s">
        <v>3232</v>
      </c>
      <c r="E285" s="322" t="s">
        <v>706</v>
      </c>
      <c r="F285" s="287">
        <f>_xlfn.XLOOKUP($B285,'CDS-C'!$AA:$AA,'CDS-C'!$AC:$AC,"",0)</f>
        <v>8477</v>
      </c>
      <c r="G285" s="287" t="s">
        <v>663</v>
      </c>
      <c r="H285" s="287" t="s">
        <v>664</v>
      </c>
      <c r="I285" s="287" t="s">
        <v>674</v>
      </c>
      <c r="J285" s="287" t="s">
        <v>217</v>
      </c>
      <c r="K285" s="287" t="s">
        <v>218</v>
      </c>
      <c r="L285" s="287" t="s">
        <v>32</v>
      </c>
      <c r="M285" s="287" t="s">
        <v>32</v>
      </c>
      <c r="N285" s="287" t="s">
        <v>32</v>
      </c>
      <c r="O285" s="287" t="s">
        <v>221</v>
      </c>
    </row>
    <row r="286" spans="1:15">
      <c r="A286" s="193">
        <v>285</v>
      </c>
      <c r="B286" s="322" t="s">
        <v>707</v>
      </c>
      <c r="C286" s="193" t="s">
        <v>3233</v>
      </c>
      <c r="D286" s="193" t="s">
        <v>3234</v>
      </c>
      <c r="E286" s="322" t="s">
        <v>708</v>
      </c>
      <c r="F286" s="287">
        <f>_xlfn.XLOOKUP($B286,'CDS-C'!$AA:$AA,'CDS-C'!$AC:$AC,"",0)</f>
        <v>2410</v>
      </c>
      <c r="G286" s="287" t="s">
        <v>663</v>
      </c>
      <c r="H286" s="287" t="s">
        <v>664</v>
      </c>
      <c r="I286" s="287" t="s">
        <v>682</v>
      </c>
      <c r="J286" s="287" t="s">
        <v>217</v>
      </c>
      <c r="K286" s="287" t="s">
        <v>218</v>
      </c>
      <c r="L286" s="287" t="s">
        <v>32</v>
      </c>
      <c r="M286" s="287" t="s">
        <v>32</v>
      </c>
      <c r="N286" s="287" t="s">
        <v>32</v>
      </c>
      <c r="O286" s="287" t="s">
        <v>221</v>
      </c>
    </row>
    <row r="287" spans="1:15">
      <c r="A287" s="193">
        <v>286</v>
      </c>
      <c r="B287" s="322" t="s">
        <v>710</v>
      </c>
      <c r="C287" s="193" t="s">
        <v>3235</v>
      </c>
      <c r="D287" s="193" t="s">
        <v>3236</v>
      </c>
      <c r="E287" s="322" t="s">
        <v>711</v>
      </c>
      <c r="F287" s="287" t="str">
        <f>_xlfn.XLOOKUP($B287,'CDS-C'!$AA:$AA,'CDS-C'!$AC:$AC,"",0)</f>
        <v/>
      </c>
      <c r="G287" s="287" t="s">
        <v>663</v>
      </c>
      <c r="H287" s="287" t="s">
        <v>664</v>
      </c>
      <c r="I287" s="287" t="s">
        <v>665</v>
      </c>
      <c r="J287" s="287" t="s">
        <v>217</v>
      </c>
      <c r="K287" s="287" t="s">
        <v>218</v>
      </c>
      <c r="L287" s="287" t="s">
        <v>712</v>
      </c>
      <c r="M287" s="287" t="s">
        <v>32</v>
      </c>
      <c r="N287" s="287" t="s">
        <v>32</v>
      </c>
      <c r="O287" s="287" t="s">
        <v>221</v>
      </c>
    </row>
    <row r="288" spans="1:15">
      <c r="A288" s="193">
        <v>287</v>
      </c>
      <c r="B288" s="322" t="s">
        <v>713</v>
      </c>
      <c r="C288" s="193" t="s">
        <v>3237</v>
      </c>
      <c r="D288" s="193" t="s">
        <v>3238</v>
      </c>
      <c r="E288" s="322" t="s">
        <v>714</v>
      </c>
      <c r="F288" s="287" t="str">
        <f>_xlfn.XLOOKUP($B288,'CDS-C'!$AA:$AA,'CDS-C'!$AC:$AC,"",0)</f>
        <v/>
      </c>
      <c r="G288" s="287" t="s">
        <v>663</v>
      </c>
      <c r="H288" s="287" t="s">
        <v>664</v>
      </c>
      <c r="I288" s="287" t="s">
        <v>674</v>
      </c>
      <c r="J288" s="287" t="s">
        <v>217</v>
      </c>
      <c r="K288" s="287" t="s">
        <v>218</v>
      </c>
      <c r="L288" s="287" t="s">
        <v>712</v>
      </c>
      <c r="M288" s="287" t="s">
        <v>32</v>
      </c>
      <c r="N288" s="287" t="s">
        <v>32</v>
      </c>
      <c r="O288" s="287" t="s">
        <v>221</v>
      </c>
    </row>
    <row r="289" spans="1:15">
      <c r="A289" s="193">
        <v>288</v>
      </c>
      <c r="B289" s="322" t="s">
        <v>715</v>
      </c>
      <c r="C289" s="193" t="s">
        <v>3239</v>
      </c>
      <c r="D289" s="193" t="s">
        <v>3240</v>
      </c>
      <c r="E289" s="322" t="s">
        <v>716</v>
      </c>
      <c r="F289" s="287" t="str">
        <f>_xlfn.XLOOKUP($B289,'CDS-C'!$AA:$AA,'CDS-C'!$AC:$AC,"",0)</f>
        <v/>
      </c>
      <c r="G289" s="287" t="s">
        <v>663</v>
      </c>
      <c r="H289" s="287" t="s">
        <v>664</v>
      </c>
      <c r="I289" s="287" t="s">
        <v>682</v>
      </c>
      <c r="J289" s="287" t="s">
        <v>217</v>
      </c>
      <c r="K289" s="287" t="s">
        <v>218</v>
      </c>
      <c r="L289" s="287" t="s">
        <v>712</v>
      </c>
      <c r="M289" s="287" t="s">
        <v>32</v>
      </c>
      <c r="N289" s="287" t="s">
        <v>32</v>
      </c>
      <c r="O289" s="287" t="s">
        <v>221</v>
      </c>
    </row>
    <row r="290" spans="1:15">
      <c r="A290" s="193">
        <v>289</v>
      </c>
      <c r="B290" s="322" t="s">
        <v>718</v>
      </c>
      <c r="C290" s="193" t="s">
        <v>3241</v>
      </c>
      <c r="D290" s="193" t="s">
        <v>3242</v>
      </c>
      <c r="E290" s="322" t="s">
        <v>711</v>
      </c>
      <c r="F290" s="287" t="str">
        <f>_xlfn.XLOOKUP($B290,'CDS-C'!$AA:$AA,'CDS-C'!$AC:$AC,"",0)</f>
        <v/>
      </c>
      <c r="G290" s="287" t="s">
        <v>663</v>
      </c>
      <c r="H290" s="287" t="s">
        <v>664</v>
      </c>
      <c r="I290" s="287" t="s">
        <v>665</v>
      </c>
      <c r="J290" s="287" t="s">
        <v>217</v>
      </c>
      <c r="K290" s="287" t="s">
        <v>218</v>
      </c>
      <c r="L290" s="287" t="s">
        <v>719</v>
      </c>
      <c r="M290" s="287" t="s">
        <v>32</v>
      </c>
      <c r="N290" s="287" t="s">
        <v>32</v>
      </c>
      <c r="O290" s="287" t="s">
        <v>221</v>
      </c>
    </row>
    <row r="291" spans="1:15">
      <c r="A291" s="193">
        <v>290</v>
      </c>
      <c r="B291" s="322" t="s">
        <v>720</v>
      </c>
      <c r="C291" s="193" t="s">
        <v>3243</v>
      </c>
      <c r="D291" s="193" t="s">
        <v>3244</v>
      </c>
      <c r="E291" s="322" t="s">
        <v>714</v>
      </c>
      <c r="F291" s="287" t="str">
        <f>_xlfn.XLOOKUP($B291,'CDS-C'!$AA:$AA,'CDS-C'!$AC:$AC,"",0)</f>
        <v/>
      </c>
      <c r="G291" s="287" t="s">
        <v>663</v>
      </c>
      <c r="H291" s="287" t="s">
        <v>664</v>
      </c>
      <c r="I291" s="287" t="s">
        <v>674</v>
      </c>
      <c r="J291" s="287" t="s">
        <v>217</v>
      </c>
      <c r="K291" s="287" t="s">
        <v>218</v>
      </c>
      <c r="L291" s="287" t="s">
        <v>719</v>
      </c>
      <c r="M291" s="287" t="s">
        <v>32</v>
      </c>
      <c r="N291" s="287" t="s">
        <v>32</v>
      </c>
      <c r="O291" s="287" t="s">
        <v>221</v>
      </c>
    </row>
    <row r="292" spans="1:15">
      <c r="A292" s="193">
        <v>291</v>
      </c>
      <c r="B292" s="322" t="s">
        <v>722</v>
      </c>
      <c r="C292" s="193" t="s">
        <v>3245</v>
      </c>
      <c r="D292" s="193" t="s">
        <v>3246</v>
      </c>
      <c r="E292" s="322" t="s">
        <v>716</v>
      </c>
      <c r="F292" s="287" t="str">
        <f>_xlfn.XLOOKUP($B292,'CDS-C'!$AA:$AA,'CDS-C'!$AC:$AC,"",0)</f>
        <v/>
      </c>
      <c r="G292" s="287" t="s">
        <v>663</v>
      </c>
      <c r="H292" s="287" t="s">
        <v>664</v>
      </c>
      <c r="I292" s="287" t="s">
        <v>682</v>
      </c>
      <c r="J292" s="287" t="s">
        <v>217</v>
      </c>
      <c r="K292" s="287" t="s">
        <v>218</v>
      </c>
      <c r="L292" s="287" t="s">
        <v>719</v>
      </c>
      <c r="M292" s="287" t="s">
        <v>32</v>
      </c>
      <c r="N292" s="287" t="s">
        <v>32</v>
      </c>
      <c r="O292" s="287" t="s">
        <v>221</v>
      </c>
    </row>
    <row r="293" spans="1:15">
      <c r="A293" s="193">
        <v>292</v>
      </c>
      <c r="B293" s="322" t="s">
        <v>723</v>
      </c>
      <c r="C293" s="193" t="s">
        <v>3247</v>
      </c>
      <c r="D293" s="193" t="s">
        <v>3248</v>
      </c>
      <c r="E293" s="322" t="s">
        <v>711</v>
      </c>
      <c r="F293" s="287">
        <f>_xlfn.XLOOKUP($B293,'CDS-C'!$AA:$AA,'CDS-C'!$AC:$AC,"",0)</f>
        <v>2343</v>
      </c>
      <c r="G293" s="287" t="s">
        <v>663</v>
      </c>
      <c r="H293" s="287" t="s">
        <v>664</v>
      </c>
      <c r="I293" s="287" t="s">
        <v>665</v>
      </c>
      <c r="J293" s="287" t="s">
        <v>217</v>
      </c>
      <c r="K293" s="287" t="s">
        <v>218</v>
      </c>
      <c r="L293" s="287" t="s">
        <v>403</v>
      </c>
      <c r="M293" s="287" t="s">
        <v>32</v>
      </c>
      <c r="N293" s="287" t="s">
        <v>32</v>
      </c>
      <c r="O293" s="287" t="s">
        <v>221</v>
      </c>
    </row>
    <row r="294" spans="1:15">
      <c r="A294" s="193">
        <v>293</v>
      </c>
      <c r="B294" s="322" t="s">
        <v>724</v>
      </c>
      <c r="C294" s="193" t="s">
        <v>3249</v>
      </c>
      <c r="D294" s="193" t="s">
        <v>3250</v>
      </c>
      <c r="E294" s="322" t="s">
        <v>714</v>
      </c>
      <c r="F294" s="287">
        <f>_xlfn.XLOOKUP($B294,'CDS-C'!$AA:$AA,'CDS-C'!$AC:$AC,"",0)</f>
        <v>1292</v>
      </c>
      <c r="G294" s="287" t="s">
        <v>663</v>
      </c>
      <c r="H294" s="287" t="s">
        <v>664</v>
      </c>
      <c r="I294" s="287" t="s">
        <v>674</v>
      </c>
      <c r="J294" s="287" t="s">
        <v>217</v>
      </c>
      <c r="K294" s="287" t="s">
        <v>218</v>
      </c>
      <c r="L294" s="287" t="s">
        <v>403</v>
      </c>
      <c r="M294" s="287" t="s">
        <v>32</v>
      </c>
      <c r="N294" s="287" t="s">
        <v>32</v>
      </c>
      <c r="O294" s="287" t="s">
        <v>221</v>
      </c>
    </row>
    <row r="295" spans="1:15">
      <c r="A295" s="193">
        <v>294</v>
      </c>
      <c r="B295" s="322" t="s">
        <v>725</v>
      </c>
      <c r="C295" s="193" t="s">
        <v>3251</v>
      </c>
      <c r="D295" s="193" t="s">
        <v>3252</v>
      </c>
      <c r="E295" s="322" t="s">
        <v>716</v>
      </c>
      <c r="F295" s="287">
        <f>_xlfn.XLOOKUP($B295,'CDS-C'!$AA:$AA,'CDS-C'!$AC:$AC,"",0)</f>
        <v>84</v>
      </c>
      <c r="G295" s="287" t="s">
        <v>663</v>
      </c>
      <c r="H295" s="287" t="s">
        <v>664</v>
      </c>
      <c r="I295" s="287" t="s">
        <v>682</v>
      </c>
      <c r="J295" s="287" t="s">
        <v>217</v>
      </c>
      <c r="K295" s="287" t="s">
        <v>218</v>
      </c>
      <c r="L295" s="287" t="s">
        <v>403</v>
      </c>
      <c r="M295" s="287" t="s">
        <v>32</v>
      </c>
      <c r="N295" s="287" t="s">
        <v>32</v>
      </c>
      <c r="O295" s="287" t="s">
        <v>221</v>
      </c>
    </row>
    <row r="296" spans="1:15">
      <c r="A296" s="193">
        <v>295</v>
      </c>
      <c r="B296" s="322" t="s">
        <v>726</v>
      </c>
      <c r="C296" s="193" t="s">
        <v>3253</v>
      </c>
      <c r="D296" s="193" t="s">
        <v>3254</v>
      </c>
      <c r="E296" s="287" t="s">
        <v>711</v>
      </c>
      <c r="F296" s="287">
        <f>_xlfn.XLOOKUP($B296,'CDS-C'!$AA:$AA,'CDS-C'!$AC:$AC,"",0)</f>
        <v>9462</v>
      </c>
      <c r="G296" s="287" t="s">
        <v>663</v>
      </c>
      <c r="H296" s="287" t="s">
        <v>664</v>
      </c>
      <c r="I296" s="287" t="s">
        <v>665</v>
      </c>
      <c r="J296" s="287" t="s">
        <v>217</v>
      </c>
      <c r="K296" s="287" t="s">
        <v>218</v>
      </c>
      <c r="L296" s="287" t="s">
        <v>251</v>
      </c>
      <c r="M296" s="287" t="s">
        <v>32</v>
      </c>
      <c r="N296" s="287" t="s">
        <v>32</v>
      </c>
      <c r="O296" s="287" t="s">
        <v>221</v>
      </c>
    </row>
    <row r="297" spans="1:15">
      <c r="A297" s="193">
        <v>296</v>
      </c>
      <c r="B297" s="322" t="s">
        <v>728</v>
      </c>
      <c r="C297" s="193" t="s">
        <v>3255</v>
      </c>
      <c r="D297" s="193" t="s">
        <v>3256</v>
      </c>
      <c r="E297" s="322" t="s">
        <v>714</v>
      </c>
      <c r="F297" s="287">
        <f>_xlfn.XLOOKUP($B297,'CDS-C'!$AA:$AA,'CDS-C'!$AC:$AC,"",0)</f>
        <v>7185</v>
      </c>
      <c r="G297" s="287" t="s">
        <v>663</v>
      </c>
      <c r="H297" s="287" t="s">
        <v>664</v>
      </c>
      <c r="I297" s="287" t="s">
        <v>674</v>
      </c>
      <c r="J297" s="287" t="s">
        <v>217</v>
      </c>
      <c r="K297" s="287" t="s">
        <v>218</v>
      </c>
      <c r="L297" s="287" t="s">
        <v>251</v>
      </c>
      <c r="M297" s="287" t="s">
        <v>32</v>
      </c>
      <c r="N297" s="287" t="s">
        <v>32</v>
      </c>
      <c r="O297" s="287" t="s">
        <v>221</v>
      </c>
    </row>
    <row r="298" spans="1:15">
      <c r="A298" s="193">
        <v>297</v>
      </c>
      <c r="B298" s="322" t="s">
        <v>730</v>
      </c>
      <c r="C298" s="193" t="s">
        <v>3257</v>
      </c>
      <c r="D298" s="193" t="s">
        <v>3258</v>
      </c>
      <c r="E298" s="322" t="s">
        <v>716</v>
      </c>
      <c r="F298" s="287">
        <f>_xlfn.XLOOKUP($B298,'CDS-C'!$AA:$AA,'CDS-C'!$AC:$AC,"",0)</f>
        <v>2326</v>
      </c>
      <c r="G298" s="287" t="s">
        <v>663</v>
      </c>
      <c r="H298" s="287" t="s">
        <v>664</v>
      </c>
      <c r="I298" s="287" t="s">
        <v>682</v>
      </c>
      <c r="J298" s="287" t="s">
        <v>217</v>
      </c>
      <c r="K298" s="287" t="s">
        <v>218</v>
      </c>
      <c r="L298" s="287" t="s">
        <v>251</v>
      </c>
      <c r="M298" s="287" t="s">
        <v>32</v>
      </c>
      <c r="N298" s="287" t="s">
        <v>32</v>
      </c>
      <c r="O298" s="287" t="s">
        <v>221</v>
      </c>
    </row>
    <row r="299" spans="1:15">
      <c r="A299" s="193">
        <v>298</v>
      </c>
      <c r="B299" s="322" t="s">
        <v>731</v>
      </c>
      <c r="C299" s="193" t="s">
        <v>3259</v>
      </c>
      <c r="D299" s="193" t="s">
        <v>3260</v>
      </c>
      <c r="E299" s="322" t="s">
        <v>732</v>
      </c>
      <c r="F299" s="287" t="str">
        <f>_xlfn.XLOOKUP($B299,'CDS-C'!$AA:$AA,'CDS-C'!$AC:$AC,"",0)</f>
        <v>No</v>
      </c>
      <c r="G299" s="287" t="s">
        <v>663</v>
      </c>
      <c r="H299" s="287" t="s">
        <v>733</v>
      </c>
      <c r="I299" s="287" t="s">
        <v>734</v>
      </c>
      <c r="J299" s="287" t="s">
        <v>217</v>
      </c>
      <c r="K299" s="287" t="s">
        <v>218</v>
      </c>
      <c r="L299" s="287" t="s">
        <v>32</v>
      </c>
      <c r="M299" s="287" t="s">
        <v>32</v>
      </c>
      <c r="N299" s="287" t="s">
        <v>32</v>
      </c>
      <c r="O299" s="287" t="s">
        <v>73</v>
      </c>
    </row>
    <row r="300" spans="1:15">
      <c r="A300" s="193">
        <v>299</v>
      </c>
      <c r="B300" s="322" t="s">
        <v>736</v>
      </c>
      <c r="C300" s="193" t="s">
        <v>3261</v>
      </c>
      <c r="D300" s="193" t="s">
        <v>3262</v>
      </c>
      <c r="E300" s="322" t="s">
        <v>737</v>
      </c>
      <c r="F300" s="287" t="str">
        <f>_xlfn.XLOOKUP($B300,'CDS-C'!$AA:$AA,'CDS-C'!$AC:$AC,"",0)</f>
        <v/>
      </c>
      <c r="G300" s="287" t="s">
        <v>663</v>
      </c>
      <c r="H300" s="287" t="s">
        <v>733</v>
      </c>
      <c r="I300" s="287" t="s">
        <v>665</v>
      </c>
      <c r="J300" s="287" t="s">
        <v>217</v>
      </c>
      <c r="K300" s="287" t="s">
        <v>218</v>
      </c>
      <c r="L300" s="287" t="s">
        <v>32</v>
      </c>
      <c r="M300" s="287" t="s">
        <v>32</v>
      </c>
      <c r="N300" s="287" t="s">
        <v>32</v>
      </c>
      <c r="O300" s="287" t="s">
        <v>221</v>
      </c>
    </row>
    <row r="301" spans="1:15">
      <c r="A301" s="193">
        <v>300</v>
      </c>
      <c r="B301" s="322" t="s">
        <v>739</v>
      </c>
      <c r="C301" s="193" t="s">
        <v>3263</v>
      </c>
      <c r="D301" s="193" t="s">
        <v>3264</v>
      </c>
      <c r="E301" s="322" t="s">
        <v>740</v>
      </c>
      <c r="F301" s="287" t="str">
        <f>_xlfn.XLOOKUP($B301,'CDS-C'!$AA:$AA,'CDS-C'!$AC:$AC,"",0)</f>
        <v/>
      </c>
      <c r="G301" s="287" t="s">
        <v>663</v>
      </c>
      <c r="H301" s="287" t="s">
        <v>733</v>
      </c>
      <c r="I301" s="287" t="s">
        <v>741</v>
      </c>
      <c r="J301" s="287" t="s">
        <v>217</v>
      </c>
      <c r="K301" s="287" t="s">
        <v>218</v>
      </c>
      <c r="L301" s="287" t="s">
        <v>32</v>
      </c>
      <c r="M301" s="287" t="s">
        <v>32</v>
      </c>
      <c r="N301" s="287" t="s">
        <v>32</v>
      </c>
      <c r="O301" s="287" t="s">
        <v>221</v>
      </c>
    </row>
    <row r="302" spans="1:15">
      <c r="A302" s="193">
        <v>301</v>
      </c>
      <c r="B302" s="322" t="s">
        <v>742</v>
      </c>
      <c r="C302" s="193" t="s">
        <v>3265</v>
      </c>
      <c r="D302" s="193" t="s">
        <v>3266</v>
      </c>
      <c r="E302" s="322" t="s">
        <v>743</v>
      </c>
      <c r="F302" s="287" t="str">
        <f>_xlfn.XLOOKUP($B302,'CDS-C'!$AA:$AA,'CDS-C'!$AC:$AC,"",0)</f>
        <v/>
      </c>
      <c r="G302" s="287" t="s">
        <v>663</v>
      </c>
      <c r="H302" s="287" t="s">
        <v>733</v>
      </c>
      <c r="I302" s="287" t="s">
        <v>674</v>
      </c>
      <c r="J302" s="287" t="s">
        <v>217</v>
      </c>
      <c r="K302" s="287" t="s">
        <v>218</v>
      </c>
      <c r="L302" s="287" t="s">
        <v>32</v>
      </c>
      <c r="M302" s="287" t="s">
        <v>32</v>
      </c>
      <c r="N302" s="287" t="s">
        <v>32</v>
      </c>
      <c r="O302" s="287" t="s">
        <v>221</v>
      </c>
    </row>
    <row r="303" spans="1:15">
      <c r="A303" s="193">
        <v>302</v>
      </c>
      <c r="B303" s="322" t="s">
        <v>745</v>
      </c>
      <c r="C303" s="193" t="s">
        <v>3267</v>
      </c>
      <c r="D303" s="193" t="s">
        <v>3268</v>
      </c>
      <c r="E303" s="322" t="s">
        <v>746</v>
      </c>
      <c r="F303" s="287" t="str">
        <f>_xlfn.XLOOKUP($B303,'CDS-C'!$AA:$AA,'CDS-C'!$AC:$AC,"",0)</f>
        <v/>
      </c>
      <c r="G303" s="287" t="s">
        <v>663</v>
      </c>
      <c r="H303" s="287" t="s">
        <v>733</v>
      </c>
      <c r="I303" s="287" t="s">
        <v>734</v>
      </c>
      <c r="J303" s="287" t="s">
        <v>217</v>
      </c>
      <c r="K303" s="287" t="s">
        <v>218</v>
      </c>
      <c r="L303" s="287" t="s">
        <v>32</v>
      </c>
      <c r="M303" s="287" t="s">
        <v>32</v>
      </c>
      <c r="N303" s="287" t="s">
        <v>32</v>
      </c>
      <c r="O303" s="287" t="s">
        <v>73</v>
      </c>
    </row>
    <row r="304" spans="1:15">
      <c r="A304" s="193">
        <v>303</v>
      </c>
      <c r="B304" s="322" t="s">
        <v>748</v>
      </c>
      <c r="C304" s="193" t="s">
        <v>3269</v>
      </c>
      <c r="D304" s="193" t="s">
        <v>3270</v>
      </c>
      <c r="E304" s="287" t="s">
        <v>749</v>
      </c>
      <c r="F304" s="287" t="str">
        <f>_xlfn.XLOOKUP($B304,'CDS-C'!$AA:$AA,'CDS-C'!$AC:$AC,"",0)</f>
        <v/>
      </c>
      <c r="G304" s="287" t="s">
        <v>663</v>
      </c>
      <c r="H304" s="287" t="s">
        <v>733</v>
      </c>
      <c r="I304" s="287" t="s">
        <v>734</v>
      </c>
      <c r="J304" s="287" t="s">
        <v>217</v>
      </c>
      <c r="K304" s="287" t="s">
        <v>218</v>
      </c>
      <c r="L304" s="287" t="s">
        <v>32</v>
      </c>
      <c r="M304" s="287" t="s">
        <v>32</v>
      </c>
      <c r="N304" s="287" t="s">
        <v>32</v>
      </c>
      <c r="O304" s="287" t="s">
        <v>73</v>
      </c>
    </row>
    <row r="305" spans="1:15">
      <c r="A305" s="193">
        <v>304</v>
      </c>
      <c r="B305" s="287" t="s">
        <v>751</v>
      </c>
      <c r="C305" s="193" t="s">
        <v>3271</v>
      </c>
      <c r="D305" s="193" t="s">
        <v>3272</v>
      </c>
      <c r="E305" s="287" t="s">
        <v>752</v>
      </c>
      <c r="F305" s="287" t="str">
        <f>_xlfn.XLOOKUP($B305,'CDS-C'!$AA:$AA,'CDS-C'!$AC:$AC,"",0)</f>
        <v/>
      </c>
      <c r="G305" s="287" t="s">
        <v>663</v>
      </c>
      <c r="H305" s="287" t="s">
        <v>733</v>
      </c>
      <c r="I305" s="287" t="s">
        <v>734</v>
      </c>
      <c r="J305" s="287" t="s">
        <v>217</v>
      </c>
      <c r="K305" s="287" t="s">
        <v>218</v>
      </c>
      <c r="L305" s="287" t="s">
        <v>32</v>
      </c>
      <c r="M305" s="287" t="s">
        <v>32</v>
      </c>
      <c r="N305" s="287" t="s">
        <v>32</v>
      </c>
      <c r="O305" s="287" t="s">
        <v>73</v>
      </c>
    </row>
    <row r="306" spans="1:15">
      <c r="A306" s="193">
        <v>305</v>
      </c>
      <c r="B306" s="287" t="s">
        <v>754</v>
      </c>
      <c r="C306" s="193" t="s">
        <v>3273</v>
      </c>
      <c r="D306" s="193" t="s">
        <v>3274</v>
      </c>
      <c r="E306" s="287" t="s">
        <v>755</v>
      </c>
      <c r="F306" s="287" t="str">
        <f>_xlfn.XLOOKUP($B306,'CDS-C'!$AA:$AA,'CDS-C'!$AC:$AC,"",0)</f>
        <v>High school diploma is required and GED is accepted</v>
      </c>
      <c r="G306" s="287" t="s">
        <v>663</v>
      </c>
      <c r="H306" s="287" t="s">
        <v>756</v>
      </c>
      <c r="I306" s="287" t="s">
        <v>757</v>
      </c>
      <c r="J306" s="287" t="s">
        <v>217</v>
      </c>
      <c r="K306" s="287" t="s">
        <v>218</v>
      </c>
      <c r="L306" s="287" t="s">
        <v>32</v>
      </c>
      <c r="M306" s="287" t="s">
        <v>32</v>
      </c>
      <c r="N306" s="287" t="s">
        <v>32</v>
      </c>
      <c r="O306" s="287" t="s">
        <v>161</v>
      </c>
    </row>
    <row r="307" spans="1:15">
      <c r="A307" s="193">
        <v>306</v>
      </c>
      <c r="B307" s="287" t="s">
        <v>758</v>
      </c>
      <c r="C307" s="193" t="s">
        <v>3275</v>
      </c>
      <c r="D307" s="193" t="s">
        <v>3276</v>
      </c>
      <c r="E307" s="287" t="s">
        <v>759</v>
      </c>
      <c r="F307" s="287" t="str">
        <f>_xlfn.XLOOKUP($B307,'CDS-C'!$AA:$AA,'CDS-C'!$AC:$AC,"",0)</f>
        <v>Require</v>
      </c>
      <c r="G307" s="287"/>
      <c r="H307" s="287"/>
      <c r="I307" s="287"/>
      <c r="J307" s="287" t="s">
        <v>217</v>
      </c>
      <c r="K307" s="287" t="s">
        <v>218</v>
      </c>
      <c r="L307" s="287" t="s">
        <v>32</v>
      </c>
      <c r="M307" s="287" t="s">
        <v>32</v>
      </c>
      <c r="N307" s="287" t="s">
        <v>32</v>
      </c>
      <c r="O307" s="287" t="s">
        <v>33</v>
      </c>
    </row>
    <row r="308" spans="1:15">
      <c r="A308" s="193">
        <v>307</v>
      </c>
      <c r="B308" s="322" t="s">
        <v>760</v>
      </c>
      <c r="C308" s="193" t="s">
        <v>3277</v>
      </c>
      <c r="D308" s="193" t="s">
        <v>3278</v>
      </c>
      <c r="E308" s="322" t="s">
        <v>761</v>
      </c>
      <c r="F308" s="322">
        <f>_xlfn.XLOOKUP($B308,'CDS-C'!$AA:$AA,'CDS-C'!$AC:$AC,"",0)</f>
        <v>19</v>
      </c>
      <c r="G308" s="322" t="s">
        <v>663</v>
      </c>
      <c r="H308" s="322" t="s">
        <v>756</v>
      </c>
      <c r="I308" s="287" t="s">
        <v>762</v>
      </c>
      <c r="J308" s="287" t="s">
        <v>217</v>
      </c>
      <c r="K308" s="287" t="s">
        <v>218</v>
      </c>
      <c r="L308" s="287" t="s">
        <v>32</v>
      </c>
      <c r="M308" s="287" t="s">
        <v>32</v>
      </c>
      <c r="N308" s="287" t="s">
        <v>32</v>
      </c>
      <c r="O308" s="287" t="s">
        <v>763</v>
      </c>
    </row>
    <row r="309" spans="1:15">
      <c r="A309" s="193">
        <v>308</v>
      </c>
      <c r="B309" s="322" t="s">
        <v>764</v>
      </c>
      <c r="C309" s="193" t="s">
        <v>3279</v>
      </c>
      <c r="D309" s="193" t="s">
        <v>3280</v>
      </c>
      <c r="E309" s="322" t="s">
        <v>765</v>
      </c>
      <c r="F309" s="322">
        <f>_xlfn.XLOOKUP($B309,'CDS-C'!$AA:$AA,'CDS-C'!$AC:$AC,"",0)</f>
        <v>4</v>
      </c>
      <c r="G309" s="322" t="s">
        <v>663</v>
      </c>
      <c r="H309" s="322" t="s">
        <v>756</v>
      </c>
      <c r="I309" s="287" t="s">
        <v>762</v>
      </c>
      <c r="J309" s="287" t="s">
        <v>217</v>
      </c>
      <c r="K309" s="287" t="s">
        <v>218</v>
      </c>
      <c r="L309" s="287" t="s">
        <v>32</v>
      </c>
      <c r="M309" s="287" t="s">
        <v>32</v>
      </c>
      <c r="N309" s="287" t="s">
        <v>32</v>
      </c>
      <c r="O309" s="287" t="s">
        <v>763</v>
      </c>
    </row>
    <row r="310" spans="1:15">
      <c r="A310" s="193">
        <v>309</v>
      </c>
      <c r="B310" s="322" t="s">
        <v>768</v>
      </c>
      <c r="C310" s="193" t="s">
        <v>3281</v>
      </c>
      <c r="D310" s="193" t="s">
        <v>3282</v>
      </c>
      <c r="E310" s="322" t="s">
        <v>769</v>
      </c>
      <c r="F310" s="322">
        <f>_xlfn.XLOOKUP($B310,'CDS-C'!$AA:$AA,'CDS-C'!$AC:$AC,"",0)</f>
        <v>4</v>
      </c>
      <c r="G310" s="322" t="s">
        <v>663</v>
      </c>
      <c r="H310" s="322" t="s">
        <v>756</v>
      </c>
      <c r="I310" s="287" t="s">
        <v>762</v>
      </c>
      <c r="J310" s="287" t="s">
        <v>217</v>
      </c>
      <c r="K310" s="287" t="s">
        <v>218</v>
      </c>
      <c r="L310" s="287" t="s">
        <v>32</v>
      </c>
      <c r="M310" s="287" t="s">
        <v>32</v>
      </c>
      <c r="N310" s="287" t="s">
        <v>32</v>
      </c>
      <c r="O310" s="287" t="s">
        <v>763</v>
      </c>
    </row>
    <row r="311" spans="1:15">
      <c r="A311" s="193">
        <v>310</v>
      </c>
      <c r="B311" s="322" t="s">
        <v>771</v>
      </c>
      <c r="C311" s="193" t="s">
        <v>3283</v>
      </c>
      <c r="D311" s="193" t="s">
        <v>3284</v>
      </c>
      <c r="E311" s="322" t="s">
        <v>772</v>
      </c>
      <c r="F311" s="322">
        <f>_xlfn.XLOOKUP($B311,'CDS-C'!$AA:$AA,'CDS-C'!$AC:$AC,"",0)</f>
        <v>4</v>
      </c>
      <c r="G311" s="322" t="s">
        <v>663</v>
      </c>
      <c r="H311" s="322" t="s">
        <v>756</v>
      </c>
      <c r="I311" s="287" t="s">
        <v>762</v>
      </c>
      <c r="J311" s="287" t="s">
        <v>217</v>
      </c>
      <c r="K311" s="287" t="s">
        <v>218</v>
      </c>
      <c r="L311" s="287" t="s">
        <v>32</v>
      </c>
      <c r="M311" s="287" t="s">
        <v>32</v>
      </c>
      <c r="N311" s="287" t="s">
        <v>32</v>
      </c>
      <c r="O311" s="287" t="s">
        <v>763</v>
      </c>
    </row>
    <row r="312" spans="1:15">
      <c r="A312" s="193">
        <v>311</v>
      </c>
      <c r="B312" s="287" t="s">
        <v>773</v>
      </c>
      <c r="C312" s="193" t="s">
        <v>3285</v>
      </c>
      <c r="D312" s="193" t="s">
        <v>3286</v>
      </c>
      <c r="E312" s="287" t="s">
        <v>774</v>
      </c>
      <c r="F312" s="287" t="str">
        <f>_xlfn.XLOOKUP($B312,'CDS-C'!$AA:$AA,'CDS-C'!$AC:$AC,"",0)</f>
        <v/>
      </c>
      <c r="G312" s="287" t="s">
        <v>663</v>
      </c>
      <c r="H312" s="287" t="s">
        <v>756</v>
      </c>
      <c r="I312" s="287" t="s">
        <v>762</v>
      </c>
      <c r="J312" s="287" t="s">
        <v>217</v>
      </c>
      <c r="K312" s="287" t="s">
        <v>218</v>
      </c>
      <c r="L312" s="287" t="s">
        <v>32</v>
      </c>
      <c r="M312" s="287" t="s">
        <v>32</v>
      </c>
      <c r="N312" s="287" t="s">
        <v>32</v>
      </c>
      <c r="O312" s="287" t="s">
        <v>763</v>
      </c>
    </row>
    <row r="313" spans="1:15">
      <c r="A313" s="193">
        <v>312</v>
      </c>
      <c r="B313" s="287" t="s">
        <v>775</v>
      </c>
      <c r="C313" s="193" t="s">
        <v>3287</v>
      </c>
      <c r="D313" s="193" t="s">
        <v>3288</v>
      </c>
      <c r="E313" s="287" t="s">
        <v>776</v>
      </c>
      <c r="F313" s="287">
        <f>_xlfn.XLOOKUP($B313,'CDS-C'!$AA:$AA,'CDS-C'!$AC:$AC,"",0)</f>
        <v>2</v>
      </c>
      <c r="G313" s="287" t="s">
        <v>663</v>
      </c>
      <c r="H313" s="287" t="s">
        <v>756</v>
      </c>
      <c r="I313" s="287" t="s">
        <v>762</v>
      </c>
      <c r="J313" s="287" t="s">
        <v>217</v>
      </c>
      <c r="K313" s="287" t="s">
        <v>218</v>
      </c>
      <c r="L313" s="287" t="s">
        <v>32</v>
      </c>
      <c r="M313" s="287" t="s">
        <v>32</v>
      </c>
      <c r="N313" s="287" t="s">
        <v>32</v>
      </c>
      <c r="O313" s="287" t="s">
        <v>763</v>
      </c>
    </row>
    <row r="314" spans="1:15">
      <c r="A314" s="193">
        <v>313</v>
      </c>
      <c r="B314" s="322" t="s">
        <v>778</v>
      </c>
      <c r="C314" s="193" t="s">
        <v>3289</v>
      </c>
      <c r="D314" s="193" t="s">
        <v>3290</v>
      </c>
      <c r="E314" s="322" t="s">
        <v>779</v>
      </c>
      <c r="F314" s="287">
        <f>_xlfn.XLOOKUP($B314,'CDS-C'!$AA:$AA,'CDS-C'!$AC:$AC,"",0)</f>
        <v>4</v>
      </c>
      <c r="G314" s="287" t="s">
        <v>663</v>
      </c>
      <c r="H314" s="287" t="s">
        <v>756</v>
      </c>
      <c r="I314" s="287" t="s">
        <v>762</v>
      </c>
      <c r="J314" s="287" t="s">
        <v>217</v>
      </c>
      <c r="K314" s="287" t="s">
        <v>218</v>
      </c>
      <c r="L314" s="287" t="s">
        <v>32</v>
      </c>
      <c r="M314" s="287" t="s">
        <v>32</v>
      </c>
      <c r="N314" s="287" t="s">
        <v>32</v>
      </c>
      <c r="O314" s="287" t="s">
        <v>763</v>
      </c>
    </row>
    <row r="315" spans="1:15">
      <c r="A315" s="193">
        <v>314</v>
      </c>
      <c r="B315" s="322" t="s">
        <v>780</v>
      </c>
      <c r="C315" s="193" t="s">
        <v>3291</v>
      </c>
      <c r="D315" s="193" t="s">
        <v>3292</v>
      </c>
      <c r="E315" s="322" t="s">
        <v>781</v>
      </c>
      <c r="F315" s="287" t="str">
        <f>_xlfn.XLOOKUP($B315,'CDS-C'!$AA:$AA,'CDS-C'!$AC:$AC,"",0)</f>
        <v/>
      </c>
      <c r="G315" s="287" t="s">
        <v>663</v>
      </c>
      <c r="H315" s="287" t="s">
        <v>756</v>
      </c>
      <c r="I315" s="287" t="s">
        <v>762</v>
      </c>
      <c r="J315" s="287" t="s">
        <v>217</v>
      </c>
      <c r="K315" s="287" t="s">
        <v>218</v>
      </c>
      <c r="L315" s="287" t="s">
        <v>32</v>
      </c>
      <c r="M315" s="287" t="s">
        <v>32</v>
      </c>
      <c r="N315" s="287" t="s">
        <v>32</v>
      </c>
      <c r="O315" s="287" t="s">
        <v>763</v>
      </c>
    </row>
    <row r="316" spans="1:15">
      <c r="A316" s="193">
        <v>315</v>
      </c>
      <c r="B316" s="322" t="s">
        <v>783</v>
      </c>
      <c r="C316" s="193" t="s">
        <v>3293</v>
      </c>
      <c r="D316" s="193" t="s">
        <v>3294</v>
      </c>
      <c r="E316" s="322" t="s">
        <v>784</v>
      </c>
      <c r="F316" s="287" t="str">
        <f>_xlfn.XLOOKUP($B316,'CDS-C'!$AA:$AA,'CDS-C'!$AC:$AC,"",0)</f>
        <v/>
      </c>
      <c r="G316" s="287" t="s">
        <v>663</v>
      </c>
      <c r="H316" s="287" t="s">
        <v>756</v>
      </c>
      <c r="I316" s="287" t="s">
        <v>762</v>
      </c>
      <c r="J316" s="287" t="s">
        <v>217</v>
      </c>
      <c r="K316" s="287" t="s">
        <v>218</v>
      </c>
      <c r="L316" s="287" t="s">
        <v>32</v>
      </c>
      <c r="M316" s="287" t="s">
        <v>32</v>
      </c>
      <c r="N316" s="287" t="s">
        <v>32</v>
      </c>
      <c r="O316" s="287" t="s">
        <v>763</v>
      </c>
    </row>
    <row r="317" spans="1:15">
      <c r="A317" s="193">
        <v>316</v>
      </c>
      <c r="B317" s="322" t="s">
        <v>785</v>
      </c>
      <c r="C317" s="193" t="s">
        <v>3295</v>
      </c>
      <c r="D317" s="193" t="s">
        <v>3296</v>
      </c>
      <c r="E317" s="322" t="s">
        <v>786</v>
      </c>
      <c r="F317" s="287" t="str">
        <f>_xlfn.XLOOKUP($B317,'CDS-C'!$AA:$AA,'CDS-C'!$AC:$AC,"",0)</f>
        <v/>
      </c>
      <c r="G317" s="287" t="s">
        <v>663</v>
      </c>
      <c r="H317" s="287" t="s">
        <v>756</v>
      </c>
      <c r="I317" s="287" t="s">
        <v>762</v>
      </c>
      <c r="J317" s="287" t="s">
        <v>217</v>
      </c>
      <c r="K317" s="287" t="s">
        <v>218</v>
      </c>
      <c r="L317" s="287" t="s">
        <v>32</v>
      </c>
      <c r="M317" s="287" t="s">
        <v>32</v>
      </c>
      <c r="N317" s="287" t="s">
        <v>32</v>
      </c>
      <c r="O317" s="287" t="s">
        <v>763</v>
      </c>
    </row>
    <row r="318" spans="1:15">
      <c r="A318" s="193">
        <v>317</v>
      </c>
      <c r="B318" s="322" t="s">
        <v>788</v>
      </c>
      <c r="C318" s="193" t="s">
        <v>3297</v>
      </c>
      <c r="D318" s="193" t="s">
        <v>3298</v>
      </c>
      <c r="E318" s="322" t="s">
        <v>789</v>
      </c>
      <c r="F318" s="287">
        <f>_xlfn.XLOOKUP($B318,'CDS-C'!$AA:$AA,'CDS-C'!$AC:$AC,"",0)</f>
        <v>1</v>
      </c>
      <c r="G318" s="287" t="s">
        <v>663</v>
      </c>
      <c r="H318" s="287" t="s">
        <v>756</v>
      </c>
      <c r="I318" s="287" t="s">
        <v>762</v>
      </c>
      <c r="J318" s="287" t="s">
        <v>217</v>
      </c>
      <c r="K318" s="287" t="s">
        <v>218</v>
      </c>
      <c r="L318" s="287" t="s">
        <v>32</v>
      </c>
      <c r="M318" s="287" t="s">
        <v>32</v>
      </c>
      <c r="N318" s="287" t="s">
        <v>32</v>
      </c>
      <c r="O318" s="287" t="s">
        <v>763</v>
      </c>
    </row>
    <row r="319" spans="1:15">
      <c r="A319" s="193">
        <v>318</v>
      </c>
      <c r="B319" s="322" t="s">
        <v>790</v>
      </c>
      <c r="C319" s="193" t="s">
        <v>3299</v>
      </c>
      <c r="D319" s="193" t="s">
        <v>3300</v>
      </c>
      <c r="E319" s="322" t="s">
        <v>791</v>
      </c>
      <c r="F319" s="287" t="str">
        <f>_xlfn.XLOOKUP($B319,'CDS-C'!$AA:$AA,'CDS-C'!$AC:$AC,"",0)</f>
        <v/>
      </c>
      <c r="G319" s="287" t="s">
        <v>663</v>
      </c>
      <c r="H319" s="287" t="s">
        <v>756</v>
      </c>
      <c r="I319" s="287" t="s">
        <v>762</v>
      </c>
      <c r="J319" s="287" t="s">
        <v>217</v>
      </c>
      <c r="K319" s="287" t="s">
        <v>218</v>
      </c>
      <c r="L319" s="287" t="s">
        <v>32</v>
      </c>
      <c r="M319" s="287" t="s">
        <v>32</v>
      </c>
      <c r="N319" s="287" t="s">
        <v>32</v>
      </c>
      <c r="O319" s="287" t="s">
        <v>33</v>
      </c>
    </row>
    <row r="320" spans="1:15">
      <c r="A320" s="193">
        <v>319</v>
      </c>
      <c r="B320" s="322" t="s">
        <v>792</v>
      </c>
      <c r="C320" s="193" t="s">
        <v>3301</v>
      </c>
      <c r="D320" s="193" t="s">
        <v>3302</v>
      </c>
      <c r="E320" s="322" t="s">
        <v>761</v>
      </c>
      <c r="F320" s="287" t="str">
        <f>_xlfn.XLOOKUP($B320,'CDS-C'!$AA:$AA,'CDS-C'!$AC:$AC,"",0)</f>
        <v/>
      </c>
      <c r="G320" s="287" t="s">
        <v>663</v>
      </c>
      <c r="H320" s="287" t="s">
        <v>756</v>
      </c>
      <c r="I320" s="287" t="s">
        <v>793</v>
      </c>
      <c r="J320" s="287" t="s">
        <v>217</v>
      </c>
      <c r="K320" s="287" t="s">
        <v>218</v>
      </c>
      <c r="L320" s="287" t="s">
        <v>32</v>
      </c>
      <c r="M320" s="287" t="s">
        <v>32</v>
      </c>
      <c r="N320" s="287" t="s">
        <v>32</v>
      </c>
      <c r="O320" s="287" t="s">
        <v>763</v>
      </c>
    </row>
    <row r="321" spans="1:15">
      <c r="A321" s="193">
        <v>320</v>
      </c>
      <c r="B321" s="322" t="s">
        <v>794</v>
      </c>
      <c r="C321" s="193" t="s">
        <v>3303</v>
      </c>
      <c r="D321" s="193" t="s">
        <v>3304</v>
      </c>
      <c r="E321" s="322" t="s">
        <v>765</v>
      </c>
      <c r="F321" s="287" t="str">
        <f>_xlfn.XLOOKUP($B321,'CDS-C'!$AA:$AA,'CDS-C'!$AC:$AC,"",0)</f>
        <v/>
      </c>
      <c r="G321" s="287" t="s">
        <v>663</v>
      </c>
      <c r="H321" s="287" t="s">
        <v>756</v>
      </c>
      <c r="I321" s="287" t="s">
        <v>793</v>
      </c>
      <c r="J321" s="287" t="s">
        <v>217</v>
      </c>
      <c r="K321" s="287" t="s">
        <v>218</v>
      </c>
      <c r="L321" s="287" t="s">
        <v>32</v>
      </c>
      <c r="M321" s="287" t="s">
        <v>32</v>
      </c>
      <c r="N321" s="287" t="s">
        <v>32</v>
      </c>
      <c r="O321" s="287" t="s">
        <v>763</v>
      </c>
    </row>
    <row r="322" spans="1:15">
      <c r="A322" s="193">
        <v>321</v>
      </c>
      <c r="B322" s="322" t="s">
        <v>795</v>
      </c>
      <c r="C322" s="193" t="s">
        <v>3305</v>
      </c>
      <c r="D322" s="193" t="s">
        <v>3306</v>
      </c>
      <c r="E322" s="322" t="s">
        <v>769</v>
      </c>
      <c r="F322" s="287" t="str">
        <f>_xlfn.XLOOKUP($B322,'CDS-C'!$AA:$AA,'CDS-C'!$AC:$AC,"",0)</f>
        <v/>
      </c>
      <c r="G322" s="287" t="s">
        <v>663</v>
      </c>
      <c r="H322" s="287" t="s">
        <v>756</v>
      </c>
      <c r="I322" s="287" t="s">
        <v>793</v>
      </c>
      <c r="J322" s="287" t="s">
        <v>217</v>
      </c>
      <c r="K322" s="287" t="s">
        <v>218</v>
      </c>
      <c r="L322" s="287" t="s">
        <v>32</v>
      </c>
      <c r="M322" s="287" t="s">
        <v>32</v>
      </c>
      <c r="N322" s="287" t="s">
        <v>32</v>
      </c>
      <c r="O322" s="287" t="s">
        <v>763</v>
      </c>
    </row>
    <row r="323" spans="1:15">
      <c r="A323" s="193">
        <v>322</v>
      </c>
      <c r="B323" s="322" t="s">
        <v>796</v>
      </c>
      <c r="C323" s="193" t="s">
        <v>3307</v>
      </c>
      <c r="D323" s="193" t="s">
        <v>3308</v>
      </c>
      <c r="E323" s="322" t="s">
        <v>772</v>
      </c>
      <c r="F323" s="287" t="str">
        <f>_xlfn.XLOOKUP($B323,'CDS-C'!$AA:$AA,'CDS-C'!$AC:$AC,"",0)</f>
        <v/>
      </c>
      <c r="G323" s="287" t="s">
        <v>663</v>
      </c>
      <c r="H323" s="287" t="s">
        <v>756</v>
      </c>
      <c r="I323" s="287" t="s">
        <v>793</v>
      </c>
      <c r="J323" s="287" t="s">
        <v>217</v>
      </c>
      <c r="K323" s="287" t="s">
        <v>218</v>
      </c>
      <c r="L323" s="287" t="s">
        <v>32</v>
      </c>
      <c r="M323" s="287" t="s">
        <v>32</v>
      </c>
      <c r="N323" s="287" t="s">
        <v>32</v>
      </c>
      <c r="O323" s="287" t="s">
        <v>763</v>
      </c>
    </row>
    <row r="324" spans="1:15">
      <c r="A324" s="193">
        <v>323</v>
      </c>
      <c r="B324" s="322" t="s">
        <v>797</v>
      </c>
      <c r="C324" s="193" t="s">
        <v>3309</v>
      </c>
      <c r="D324" s="193" t="s">
        <v>3310</v>
      </c>
      <c r="E324" s="322" t="s">
        <v>774</v>
      </c>
      <c r="F324" s="287" t="str">
        <f>_xlfn.XLOOKUP($B324,'CDS-C'!$AA:$AA,'CDS-C'!$AC:$AC,"",0)</f>
        <v/>
      </c>
      <c r="G324" s="287" t="s">
        <v>663</v>
      </c>
      <c r="H324" s="287" t="s">
        <v>756</v>
      </c>
      <c r="I324" s="287" t="s">
        <v>793</v>
      </c>
      <c r="J324" s="287" t="s">
        <v>217</v>
      </c>
      <c r="K324" s="287" t="s">
        <v>218</v>
      </c>
      <c r="L324" s="287" t="s">
        <v>32</v>
      </c>
      <c r="M324" s="287" t="s">
        <v>32</v>
      </c>
      <c r="N324" s="287" t="s">
        <v>32</v>
      </c>
      <c r="O324" s="287" t="s">
        <v>763</v>
      </c>
    </row>
    <row r="325" spans="1:15">
      <c r="A325" s="193">
        <v>324</v>
      </c>
      <c r="B325" s="322" t="s">
        <v>798</v>
      </c>
      <c r="C325" s="193" t="s">
        <v>3311</v>
      </c>
      <c r="D325" s="193" t="s">
        <v>3312</v>
      </c>
      <c r="E325" s="322" t="s">
        <v>776</v>
      </c>
      <c r="F325" s="287" t="str">
        <f>_xlfn.XLOOKUP($B325,'CDS-C'!$AA:$AA,'CDS-C'!$AC:$AC,"",0)</f>
        <v/>
      </c>
      <c r="G325" s="287" t="s">
        <v>663</v>
      </c>
      <c r="H325" s="287" t="s">
        <v>756</v>
      </c>
      <c r="I325" s="287" t="s">
        <v>793</v>
      </c>
      <c r="J325" s="287" t="s">
        <v>217</v>
      </c>
      <c r="K325" s="287" t="s">
        <v>218</v>
      </c>
      <c r="L325" s="287" t="s">
        <v>32</v>
      </c>
      <c r="M325" s="287" t="s">
        <v>32</v>
      </c>
      <c r="N325" s="287" t="s">
        <v>32</v>
      </c>
      <c r="O325" s="287" t="s">
        <v>763</v>
      </c>
    </row>
    <row r="326" spans="1:15">
      <c r="A326" s="193">
        <v>325</v>
      </c>
      <c r="B326" s="322" t="s">
        <v>799</v>
      </c>
      <c r="C326" s="193" t="s">
        <v>3313</v>
      </c>
      <c r="D326" s="193" t="s">
        <v>3314</v>
      </c>
      <c r="E326" s="322" t="s">
        <v>779</v>
      </c>
      <c r="F326" s="287" t="str">
        <f>_xlfn.XLOOKUP($B326,'CDS-C'!$AA:$AA,'CDS-C'!$AC:$AC,"",0)</f>
        <v/>
      </c>
      <c r="G326" s="287" t="s">
        <v>663</v>
      </c>
      <c r="H326" s="287" t="s">
        <v>756</v>
      </c>
      <c r="I326" s="287" t="s">
        <v>793</v>
      </c>
      <c r="J326" s="287" t="s">
        <v>217</v>
      </c>
      <c r="K326" s="287" t="s">
        <v>218</v>
      </c>
      <c r="L326" s="287" t="s">
        <v>32</v>
      </c>
      <c r="M326" s="287" t="s">
        <v>32</v>
      </c>
      <c r="N326" s="287" t="s">
        <v>32</v>
      </c>
      <c r="O326" s="287" t="s">
        <v>763</v>
      </c>
    </row>
    <row r="327" spans="1:15">
      <c r="A327" s="193">
        <v>326</v>
      </c>
      <c r="B327" s="322" t="s">
        <v>800</v>
      </c>
      <c r="C327" s="193" t="s">
        <v>3315</v>
      </c>
      <c r="D327" s="193" t="s">
        <v>3316</v>
      </c>
      <c r="E327" s="322" t="s">
        <v>781</v>
      </c>
      <c r="F327" s="287" t="str">
        <f>_xlfn.XLOOKUP($B327,'CDS-C'!$AA:$AA,'CDS-C'!$AC:$AC,"",0)</f>
        <v/>
      </c>
      <c r="G327" s="287" t="s">
        <v>663</v>
      </c>
      <c r="H327" s="287" t="s">
        <v>756</v>
      </c>
      <c r="I327" s="287" t="s">
        <v>793</v>
      </c>
      <c r="J327" s="287" t="s">
        <v>217</v>
      </c>
      <c r="K327" s="287" t="s">
        <v>218</v>
      </c>
      <c r="L327" s="287" t="s">
        <v>32</v>
      </c>
      <c r="M327" s="287" t="s">
        <v>32</v>
      </c>
      <c r="N327" s="287" t="s">
        <v>32</v>
      </c>
      <c r="O327" s="287" t="s">
        <v>763</v>
      </c>
    </row>
    <row r="328" spans="1:15">
      <c r="A328" s="193">
        <v>327</v>
      </c>
      <c r="B328" s="322" t="s">
        <v>802</v>
      </c>
      <c r="C328" s="193" t="s">
        <v>3317</v>
      </c>
      <c r="D328" s="193" t="s">
        <v>3318</v>
      </c>
      <c r="E328" s="322" t="s">
        <v>784</v>
      </c>
      <c r="F328" s="287" t="str">
        <f>_xlfn.XLOOKUP($B328,'CDS-C'!$AA:$AA,'CDS-C'!$AC:$AC,"",0)</f>
        <v/>
      </c>
      <c r="G328" s="287" t="s">
        <v>663</v>
      </c>
      <c r="H328" s="287" t="s">
        <v>756</v>
      </c>
      <c r="I328" s="287" t="s">
        <v>793</v>
      </c>
      <c r="J328" s="287" t="s">
        <v>217</v>
      </c>
      <c r="K328" s="287" t="s">
        <v>218</v>
      </c>
      <c r="L328" s="287" t="s">
        <v>32</v>
      </c>
      <c r="M328" s="287" t="s">
        <v>32</v>
      </c>
      <c r="N328" s="287" t="s">
        <v>32</v>
      </c>
      <c r="O328" s="287" t="s">
        <v>763</v>
      </c>
    </row>
    <row r="329" spans="1:15">
      <c r="A329" s="193">
        <v>328</v>
      </c>
      <c r="B329" s="322" t="s">
        <v>803</v>
      </c>
      <c r="C329" s="193" t="s">
        <v>3319</v>
      </c>
      <c r="D329" s="193" t="s">
        <v>3320</v>
      </c>
      <c r="E329" s="322" t="s">
        <v>786</v>
      </c>
      <c r="F329" s="287" t="str">
        <f>_xlfn.XLOOKUP($B329,'CDS-C'!$AA:$AA,'CDS-C'!$AC:$AC,"",0)</f>
        <v/>
      </c>
      <c r="G329" s="287" t="s">
        <v>663</v>
      </c>
      <c r="H329" s="287" t="s">
        <v>756</v>
      </c>
      <c r="I329" s="287" t="s">
        <v>793</v>
      </c>
      <c r="J329" s="287" t="s">
        <v>217</v>
      </c>
      <c r="K329" s="287" t="s">
        <v>218</v>
      </c>
      <c r="L329" s="287" t="s">
        <v>32</v>
      </c>
      <c r="M329" s="287" t="s">
        <v>32</v>
      </c>
      <c r="N329" s="287" t="s">
        <v>32</v>
      </c>
      <c r="O329" s="287" t="s">
        <v>763</v>
      </c>
    </row>
    <row r="330" spans="1:15">
      <c r="A330" s="193">
        <v>329</v>
      </c>
      <c r="B330" s="322" t="s">
        <v>805</v>
      </c>
      <c r="C330" s="193" t="s">
        <v>3321</v>
      </c>
      <c r="D330" s="193" t="s">
        <v>3322</v>
      </c>
      <c r="E330" s="322" t="s">
        <v>789</v>
      </c>
      <c r="F330" s="287" t="str">
        <f>_xlfn.XLOOKUP($B330,'CDS-C'!$AA:$AA,'CDS-C'!$AC:$AC,"",0)</f>
        <v/>
      </c>
      <c r="G330" s="287" t="s">
        <v>663</v>
      </c>
      <c r="H330" s="287" t="s">
        <v>756</v>
      </c>
      <c r="I330" s="287" t="s">
        <v>793</v>
      </c>
      <c r="J330" s="287" t="s">
        <v>217</v>
      </c>
      <c r="K330" s="287" t="s">
        <v>218</v>
      </c>
      <c r="L330" s="287" t="s">
        <v>32</v>
      </c>
      <c r="M330" s="287" t="s">
        <v>32</v>
      </c>
      <c r="N330" s="287" t="s">
        <v>32</v>
      </c>
      <c r="O330" s="287" t="s">
        <v>763</v>
      </c>
    </row>
    <row r="331" spans="1:15">
      <c r="A331" s="193">
        <v>330</v>
      </c>
      <c r="B331" s="322" t="s">
        <v>807</v>
      </c>
      <c r="C331" s="193" t="s">
        <v>3323</v>
      </c>
      <c r="D331" s="193" t="s">
        <v>3324</v>
      </c>
      <c r="E331" s="322" t="s">
        <v>791</v>
      </c>
      <c r="F331" s="287" t="str">
        <f>_xlfn.XLOOKUP($B331,'CDS-C'!$AA:$AA,'CDS-C'!$AC:$AC,"",0)</f>
        <v/>
      </c>
      <c r="G331" s="287" t="s">
        <v>663</v>
      </c>
      <c r="H331" s="287" t="s">
        <v>756</v>
      </c>
      <c r="I331" s="287" t="s">
        <v>793</v>
      </c>
      <c r="J331" s="287" t="s">
        <v>217</v>
      </c>
      <c r="K331" s="287" t="s">
        <v>218</v>
      </c>
      <c r="L331" s="287" t="s">
        <v>32</v>
      </c>
      <c r="M331" s="287" t="s">
        <v>32</v>
      </c>
      <c r="N331" s="287" t="s">
        <v>32</v>
      </c>
      <c r="O331" s="287" t="s">
        <v>763</v>
      </c>
    </row>
    <row r="332" spans="1:15">
      <c r="A332" s="193">
        <v>331</v>
      </c>
      <c r="B332" s="322" t="s">
        <v>809</v>
      </c>
      <c r="C332" s="193" t="s">
        <v>3325</v>
      </c>
      <c r="D332" s="193" t="s">
        <v>3326</v>
      </c>
      <c r="E332" s="322" t="s">
        <v>810</v>
      </c>
      <c r="F332" s="287" t="str">
        <f>_xlfn.XLOOKUP($B332,'CDS-C'!$AA:$AA,'CDS-C'!$AC:$AC,"",0)</f>
        <v/>
      </c>
      <c r="G332" s="287" t="s">
        <v>663</v>
      </c>
      <c r="H332" s="287" t="s">
        <v>811</v>
      </c>
      <c r="I332" s="287" t="s">
        <v>812</v>
      </c>
      <c r="J332" s="287" t="s">
        <v>217</v>
      </c>
      <c r="K332" s="287" t="s">
        <v>218</v>
      </c>
      <c r="L332" s="287" t="s">
        <v>32</v>
      </c>
      <c r="M332" s="287" t="s">
        <v>32</v>
      </c>
      <c r="N332" s="287" t="s">
        <v>32</v>
      </c>
      <c r="O332" s="287" t="s">
        <v>161</v>
      </c>
    </row>
    <row r="333" spans="1:15">
      <c r="A333" s="193">
        <v>332</v>
      </c>
      <c r="B333" s="322" t="s">
        <v>814</v>
      </c>
      <c r="C333" s="193" t="s">
        <v>3327</v>
      </c>
      <c r="D333" s="193" t="s">
        <v>3328</v>
      </c>
      <c r="E333" s="322" t="s">
        <v>815</v>
      </c>
      <c r="F333" s="287" t="str">
        <f>_xlfn.XLOOKUP($B333,'CDS-C'!$AA:$AA,'CDS-C'!$AC:$AC,"",0)</f>
        <v/>
      </c>
      <c r="G333" s="287"/>
      <c r="H333" s="287"/>
      <c r="I333" s="287"/>
      <c r="J333" s="287"/>
      <c r="K333" s="287"/>
      <c r="L333" s="287"/>
      <c r="M333" s="287"/>
      <c r="N333" s="287"/>
      <c r="O333" s="287"/>
    </row>
    <row r="334" spans="1:15">
      <c r="A334" s="193">
        <v>333</v>
      </c>
      <c r="B334" s="322" t="s">
        <v>817</v>
      </c>
      <c r="C334" s="193" t="s">
        <v>3329</v>
      </c>
      <c r="D334" s="193" t="s">
        <v>3330</v>
      </c>
      <c r="E334" s="322" t="s">
        <v>818</v>
      </c>
      <c r="F334" s="287" t="str">
        <f>_xlfn.XLOOKUP($B334,'CDS-C'!$AA:$AA,'CDS-C'!$AC:$AC,"",0)</f>
        <v/>
      </c>
      <c r="G334" s="287" t="s">
        <v>663</v>
      </c>
      <c r="H334" s="287" t="s">
        <v>811</v>
      </c>
      <c r="I334" s="287" t="s">
        <v>812</v>
      </c>
      <c r="J334" s="287" t="s">
        <v>217</v>
      </c>
      <c r="K334" s="287" t="s">
        <v>218</v>
      </c>
      <c r="L334" s="287" t="s">
        <v>32</v>
      </c>
      <c r="M334" s="287" t="s">
        <v>32</v>
      </c>
      <c r="N334" s="287" t="s">
        <v>32</v>
      </c>
      <c r="O334" s="287" t="s">
        <v>161</v>
      </c>
    </row>
    <row r="335" spans="1:15">
      <c r="A335" s="193">
        <v>334</v>
      </c>
      <c r="B335" s="322" t="s">
        <v>819</v>
      </c>
      <c r="C335" s="193" t="s">
        <v>3331</v>
      </c>
      <c r="D335" s="193" t="s">
        <v>3332</v>
      </c>
      <c r="E335" s="322" t="s">
        <v>820</v>
      </c>
      <c r="F335" s="287" t="str">
        <f>_xlfn.XLOOKUP($B335,'CDS-C'!$AA:$AA,'CDS-C'!$AC:$AC,"",0)</f>
        <v/>
      </c>
      <c r="G335" s="287" t="s">
        <v>663</v>
      </c>
      <c r="H335" s="287" t="s">
        <v>811</v>
      </c>
      <c r="I335" s="287" t="s">
        <v>812</v>
      </c>
      <c r="J335" s="287" t="s">
        <v>217</v>
      </c>
      <c r="K335" s="287" t="s">
        <v>218</v>
      </c>
      <c r="L335" s="287" t="s">
        <v>32</v>
      </c>
      <c r="M335" s="287" t="s">
        <v>32</v>
      </c>
      <c r="N335" s="287" t="s">
        <v>32</v>
      </c>
      <c r="O335" s="287" t="s">
        <v>161</v>
      </c>
    </row>
    <row r="336" spans="1:15">
      <c r="A336" s="193">
        <v>335</v>
      </c>
      <c r="B336" s="322" t="s">
        <v>822</v>
      </c>
      <c r="C336" s="193" t="s">
        <v>3333</v>
      </c>
      <c r="D336" s="193" t="s">
        <v>3334</v>
      </c>
      <c r="E336" s="322" t="s">
        <v>823</v>
      </c>
      <c r="F336" s="287" t="str">
        <f>_xlfn.XLOOKUP($B336,'CDS-C'!$AA:$AA,'CDS-C'!$AC:$AC,"",0)</f>
        <v>Very Important</v>
      </c>
      <c r="G336" s="287" t="s">
        <v>663</v>
      </c>
      <c r="H336" s="287" t="s">
        <v>811</v>
      </c>
      <c r="I336" s="287" t="s">
        <v>824</v>
      </c>
      <c r="J336" s="287" t="s">
        <v>217</v>
      </c>
      <c r="K336" s="287" t="s">
        <v>218</v>
      </c>
      <c r="L336" s="287" t="s">
        <v>32</v>
      </c>
      <c r="M336" s="287" t="s">
        <v>32</v>
      </c>
      <c r="N336" s="287" t="s">
        <v>32</v>
      </c>
      <c r="O336" s="287" t="s">
        <v>33</v>
      </c>
    </row>
    <row r="337" spans="1:15">
      <c r="A337" s="193">
        <v>336</v>
      </c>
      <c r="B337" s="322" t="s">
        <v>826</v>
      </c>
      <c r="C337" s="193" t="s">
        <v>3335</v>
      </c>
      <c r="D337" s="193" t="s">
        <v>3336</v>
      </c>
      <c r="E337" s="322" t="s">
        <v>827</v>
      </c>
      <c r="F337" s="287" t="str">
        <f>_xlfn.XLOOKUP($B337,'CDS-C'!$AA:$AA,'CDS-C'!$AC:$AC,"",0)</f>
        <v>Considered</v>
      </c>
      <c r="G337" s="287" t="s">
        <v>663</v>
      </c>
      <c r="H337" s="287" t="s">
        <v>811</v>
      </c>
      <c r="I337" s="287" t="s">
        <v>824</v>
      </c>
      <c r="J337" s="287" t="s">
        <v>217</v>
      </c>
      <c r="K337" s="287" t="s">
        <v>218</v>
      </c>
      <c r="L337" s="287" t="s">
        <v>32</v>
      </c>
      <c r="M337" s="287" t="s">
        <v>32</v>
      </c>
      <c r="N337" s="287" t="s">
        <v>32</v>
      </c>
      <c r="O337" s="287" t="s">
        <v>33</v>
      </c>
    </row>
    <row r="338" spans="1:15">
      <c r="A338" s="193">
        <v>337</v>
      </c>
      <c r="B338" s="322" t="s">
        <v>829</v>
      </c>
      <c r="C338" s="193" t="s">
        <v>3337</v>
      </c>
      <c r="D338" s="193" t="s">
        <v>3338</v>
      </c>
      <c r="E338" s="322" t="s">
        <v>830</v>
      </c>
      <c r="F338" s="287" t="str">
        <f>_xlfn.XLOOKUP($B338,'CDS-C'!$AA:$AA,'CDS-C'!$AC:$AC,"",0)</f>
        <v>Very Important</v>
      </c>
      <c r="G338" s="287" t="s">
        <v>663</v>
      </c>
      <c r="H338" s="287" t="s">
        <v>811</v>
      </c>
      <c r="I338" s="287" t="s">
        <v>824</v>
      </c>
      <c r="J338" s="287" t="s">
        <v>217</v>
      </c>
      <c r="K338" s="287" t="s">
        <v>218</v>
      </c>
      <c r="L338" s="287" t="s">
        <v>32</v>
      </c>
      <c r="M338" s="287" t="s">
        <v>32</v>
      </c>
      <c r="N338" s="287" t="s">
        <v>32</v>
      </c>
      <c r="O338" s="287" t="s">
        <v>33</v>
      </c>
    </row>
    <row r="339" spans="1:15">
      <c r="A339" s="193">
        <v>338</v>
      </c>
      <c r="B339" s="322" t="s">
        <v>832</v>
      </c>
      <c r="C339" s="193" t="s">
        <v>3339</v>
      </c>
      <c r="D339" s="193" t="s">
        <v>3340</v>
      </c>
      <c r="E339" s="322" t="s">
        <v>833</v>
      </c>
      <c r="F339" s="287" t="str">
        <f>_xlfn.XLOOKUP($B339,'CDS-C'!$AA:$AA,'CDS-C'!$AC:$AC,"",0)</f>
        <v>Very Important</v>
      </c>
      <c r="G339" s="287" t="s">
        <v>663</v>
      </c>
      <c r="H339" s="287" t="s">
        <v>811</v>
      </c>
      <c r="I339" s="287" t="s">
        <v>824</v>
      </c>
      <c r="J339" s="287" t="s">
        <v>217</v>
      </c>
      <c r="K339" s="287" t="s">
        <v>218</v>
      </c>
      <c r="L339" s="287" t="s">
        <v>32</v>
      </c>
      <c r="M339" s="287" t="s">
        <v>32</v>
      </c>
      <c r="N339" s="287" t="s">
        <v>32</v>
      </c>
      <c r="O339" s="287" t="s">
        <v>33</v>
      </c>
    </row>
    <row r="340" spans="1:15">
      <c r="A340" s="193">
        <v>339</v>
      </c>
      <c r="B340" s="322" t="s">
        <v>834</v>
      </c>
      <c r="C340" s="193" t="s">
        <v>3341</v>
      </c>
      <c r="D340" s="193" t="s">
        <v>3342</v>
      </c>
      <c r="E340" s="322" t="s">
        <v>835</v>
      </c>
      <c r="F340" s="287" t="str">
        <f>_xlfn.XLOOKUP($B340,'CDS-C'!$AA:$AA,'CDS-C'!$AC:$AC,"",0)</f>
        <v>Not Considered</v>
      </c>
      <c r="G340" s="287" t="s">
        <v>663</v>
      </c>
      <c r="H340" s="287" t="s">
        <v>811</v>
      </c>
      <c r="I340" s="287" t="s">
        <v>824</v>
      </c>
      <c r="J340" s="287" t="s">
        <v>217</v>
      </c>
      <c r="K340" s="287" t="s">
        <v>218</v>
      </c>
      <c r="L340" s="287" t="s">
        <v>32</v>
      </c>
      <c r="M340" s="287" t="s">
        <v>32</v>
      </c>
      <c r="N340" s="287" t="s">
        <v>32</v>
      </c>
      <c r="O340" s="287" t="s">
        <v>33</v>
      </c>
    </row>
    <row r="341" spans="1:15">
      <c r="A341" s="193">
        <v>340</v>
      </c>
      <c r="B341" s="322" t="s">
        <v>838</v>
      </c>
      <c r="C341" s="193" t="s">
        <v>3343</v>
      </c>
      <c r="D341" s="193" t="s">
        <v>3344</v>
      </c>
      <c r="E341" s="322" t="s">
        <v>839</v>
      </c>
      <c r="F341" s="287" t="str">
        <f>_xlfn.XLOOKUP($B341,'CDS-C'!$AA:$AA,'CDS-C'!$AC:$AC,"",0)</f>
        <v>Not Considered</v>
      </c>
      <c r="G341" s="287" t="s">
        <v>663</v>
      </c>
      <c r="H341" s="287" t="s">
        <v>811</v>
      </c>
      <c r="I341" s="287" t="s">
        <v>824</v>
      </c>
      <c r="J341" s="287" t="s">
        <v>217</v>
      </c>
      <c r="K341" s="287" t="s">
        <v>218</v>
      </c>
      <c r="L341" s="287" t="s">
        <v>32</v>
      </c>
      <c r="M341" s="287" t="s">
        <v>32</v>
      </c>
      <c r="N341" s="287" t="s">
        <v>32</v>
      </c>
      <c r="O341" s="287" t="s">
        <v>33</v>
      </c>
    </row>
    <row r="342" spans="1:15">
      <c r="A342" s="193">
        <v>341</v>
      </c>
      <c r="B342" s="322" t="s">
        <v>843</v>
      </c>
      <c r="C342" s="193" t="s">
        <v>3345</v>
      </c>
      <c r="D342" s="193" t="s">
        <v>3346</v>
      </c>
      <c r="E342" s="322" t="s">
        <v>844</v>
      </c>
      <c r="F342" s="287" t="str">
        <f>_xlfn.XLOOKUP($B342,'CDS-C'!$AA:$AA,'CDS-C'!$AC:$AC,"",0)</f>
        <v>Not Considered</v>
      </c>
      <c r="G342" s="287" t="s">
        <v>663</v>
      </c>
      <c r="H342" s="287" t="s">
        <v>811</v>
      </c>
      <c r="I342" s="287" t="s">
        <v>845</v>
      </c>
      <c r="J342" s="287" t="s">
        <v>217</v>
      </c>
      <c r="K342" s="287" t="s">
        <v>218</v>
      </c>
      <c r="L342" s="287" t="s">
        <v>32</v>
      </c>
      <c r="M342" s="287" t="s">
        <v>32</v>
      </c>
      <c r="N342" s="287" t="s">
        <v>32</v>
      </c>
      <c r="O342" s="287" t="s">
        <v>33</v>
      </c>
    </row>
    <row r="343" spans="1:15">
      <c r="A343" s="193">
        <v>342</v>
      </c>
      <c r="B343" s="322" t="s">
        <v>846</v>
      </c>
      <c r="C343" s="193" t="s">
        <v>3347</v>
      </c>
      <c r="D343" s="193" t="s">
        <v>3348</v>
      </c>
      <c r="E343" s="322" t="s">
        <v>847</v>
      </c>
      <c r="F343" s="287" t="str">
        <f>_xlfn.XLOOKUP($B343,'CDS-C'!$AA:$AA,'CDS-C'!$AC:$AC,"",0)</f>
        <v>Considered</v>
      </c>
      <c r="G343" s="287" t="s">
        <v>663</v>
      </c>
      <c r="H343" s="287" t="s">
        <v>811</v>
      </c>
      <c r="I343" s="287" t="s">
        <v>845</v>
      </c>
      <c r="J343" s="287" t="s">
        <v>217</v>
      </c>
      <c r="K343" s="287" t="s">
        <v>218</v>
      </c>
      <c r="L343" s="287" t="s">
        <v>32</v>
      </c>
      <c r="M343" s="287" t="s">
        <v>32</v>
      </c>
      <c r="N343" s="287" t="s">
        <v>32</v>
      </c>
      <c r="O343" s="287" t="s">
        <v>33</v>
      </c>
    </row>
    <row r="344" spans="1:15">
      <c r="A344" s="193">
        <v>343</v>
      </c>
      <c r="B344" s="322" t="s">
        <v>848</v>
      </c>
      <c r="C344" s="193" t="s">
        <v>3349</v>
      </c>
      <c r="D344" s="193" t="s">
        <v>3350</v>
      </c>
      <c r="E344" s="322" t="s">
        <v>849</v>
      </c>
      <c r="F344" s="287" t="str">
        <f>_xlfn.XLOOKUP($B344,'CDS-C'!$AA:$AA,'CDS-C'!$AC:$AC,"",0)</f>
        <v>Important</v>
      </c>
      <c r="G344" s="287" t="s">
        <v>663</v>
      </c>
      <c r="H344" s="287" t="s">
        <v>811</v>
      </c>
      <c r="I344" s="287" t="s">
        <v>845</v>
      </c>
      <c r="J344" s="287" t="s">
        <v>217</v>
      </c>
      <c r="K344" s="287" t="s">
        <v>218</v>
      </c>
      <c r="L344" s="287" t="s">
        <v>32</v>
      </c>
      <c r="M344" s="287" t="s">
        <v>32</v>
      </c>
      <c r="N344" s="287" t="s">
        <v>32</v>
      </c>
      <c r="O344" s="287" t="s">
        <v>33</v>
      </c>
    </row>
    <row r="345" spans="1:15">
      <c r="A345" s="193">
        <v>344</v>
      </c>
      <c r="B345" s="322" t="s">
        <v>850</v>
      </c>
      <c r="C345" s="193" t="s">
        <v>3351</v>
      </c>
      <c r="D345" s="193" t="s">
        <v>3352</v>
      </c>
      <c r="E345" s="322" t="s">
        <v>851</v>
      </c>
      <c r="F345" s="287" t="str">
        <f>_xlfn.XLOOKUP($B345,'CDS-C'!$AA:$AA,'CDS-C'!$AC:$AC,"",0)</f>
        <v>Not Considered</v>
      </c>
      <c r="G345" s="287" t="s">
        <v>663</v>
      </c>
      <c r="H345" s="287" t="s">
        <v>811</v>
      </c>
      <c r="I345" s="287" t="s">
        <v>845</v>
      </c>
      <c r="J345" s="287" t="s">
        <v>217</v>
      </c>
      <c r="K345" s="287" t="s">
        <v>218</v>
      </c>
      <c r="L345" s="287" t="s">
        <v>32</v>
      </c>
      <c r="M345" s="287" t="s">
        <v>32</v>
      </c>
      <c r="N345" s="287" t="s">
        <v>32</v>
      </c>
      <c r="O345" s="287" t="s">
        <v>33</v>
      </c>
    </row>
    <row r="346" spans="1:15">
      <c r="A346" s="193">
        <v>345</v>
      </c>
      <c r="B346" s="322" t="s">
        <v>852</v>
      </c>
      <c r="C346" s="193" t="s">
        <v>3353</v>
      </c>
      <c r="D346" s="193" t="s">
        <v>3354</v>
      </c>
      <c r="E346" s="322" t="s">
        <v>853</v>
      </c>
      <c r="F346" s="287" t="str">
        <f>_xlfn.XLOOKUP($B346,'CDS-C'!$AA:$AA,'CDS-C'!$AC:$AC,"",0)</f>
        <v>Considered</v>
      </c>
      <c r="G346" s="287" t="s">
        <v>663</v>
      </c>
      <c r="H346" s="287" t="s">
        <v>811</v>
      </c>
      <c r="I346" s="287" t="s">
        <v>845</v>
      </c>
      <c r="J346" s="287" t="s">
        <v>217</v>
      </c>
      <c r="K346" s="287" t="s">
        <v>218</v>
      </c>
      <c r="L346" s="287" t="s">
        <v>32</v>
      </c>
      <c r="M346" s="287" t="s">
        <v>32</v>
      </c>
      <c r="N346" s="287" t="s">
        <v>32</v>
      </c>
      <c r="O346" s="287" t="s">
        <v>33</v>
      </c>
    </row>
    <row r="347" spans="1:15">
      <c r="A347" s="193">
        <v>346</v>
      </c>
      <c r="B347" s="322" t="s">
        <v>855</v>
      </c>
      <c r="C347" s="193" t="s">
        <v>3355</v>
      </c>
      <c r="D347" s="193" t="s">
        <v>3356</v>
      </c>
      <c r="E347" s="322" t="s">
        <v>856</v>
      </c>
      <c r="F347" s="287" t="str">
        <f>_xlfn.XLOOKUP($B347,'CDS-C'!$AA:$AA,'CDS-C'!$AC:$AC,"",0)</f>
        <v>Considered</v>
      </c>
      <c r="G347" s="287" t="s">
        <v>663</v>
      </c>
      <c r="H347" s="287" t="s">
        <v>811</v>
      </c>
      <c r="I347" s="287" t="s">
        <v>845</v>
      </c>
      <c r="J347" s="287" t="s">
        <v>217</v>
      </c>
      <c r="K347" s="287" t="s">
        <v>218</v>
      </c>
      <c r="L347" s="287" t="s">
        <v>32</v>
      </c>
      <c r="M347" s="287" t="s">
        <v>32</v>
      </c>
      <c r="N347" s="287" t="s">
        <v>32</v>
      </c>
      <c r="O347" s="287" t="s">
        <v>33</v>
      </c>
    </row>
    <row r="348" spans="1:15">
      <c r="A348" s="193">
        <v>347</v>
      </c>
      <c r="B348" s="322" t="s">
        <v>857</v>
      </c>
      <c r="C348" s="193" t="s">
        <v>3357</v>
      </c>
      <c r="D348" s="193" t="s">
        <v>3358</v>
      </c>
      <c r="E348" s="322" t="s">
        <v>858</v>
      </c>
      <c r="F348" s="287" t="str">
        <f>_xlfn.XLOOKUP($B348,'CDS-C'!$AA:$AA,'CDS-C'!$AC:$AC,"",0)</f>
        <v>Not Considered</v>
      </c>
      <c r="G348" s="287" t="s">
        <v>663</v>
      </c>
      <c r="H348" s="287" t="s">
        <v>811</v>
      </c>
      <c r="I348" s="287" t="s">
        <v>845</v>
      </c>
      <c r="J348" s="287" t="s">
        <v>217</v>
      </c>
      <c r="K348" s="287" t="s">
        <v>218</v>
      </c>
      <c r="L348" s="287" t="s">
        <v>32</v>
      </c>
      <c r="M348" s="287" t="s">
        <v>32</v>
      </c>
      <c r="N348" s="287" t="s">
        <v>32</v>
      </c>
      <c r="O348" s="287" t="s">
        <v>33</v>
      </c>
    </row>
    <row r="349" spans="1:15">
      <c r="A349" s="193">
        <v>348</v>
      </c>
      <c r="B349" s="322" t="s">
        <v>859</v>
      </c>
      <c r="C349" s="193" t="s">
        <v>3359</v>
      </c>
      <c r="D349" s="193" t="s">
        <v>3360</v>
      </c>
      <c r="E349" s="322" t="s">
        <v>860</v>
      </c>
      <c r="F349" s="287" t="str">
        <f>_xlfn.XLOOKUP($B349,'CDS-C'!$AA:$AA,'CDS-C'!$AC:$AC,"",0)</f>
        <v>Not Considered</v>
      </c>
      <c r="G349" s="287" t="s">
        <v>663</v>
      </c>
      <c r="H349" s="287" t="s">
        <v>811</v>
      </c>
      <c r="I349" s="287" t="s">
        <v>845</v>
      </c>
      <c r="J349" s="287" t="s">
        <v>217</v>
      </c>
      <c r="K349" s="287" t="s">
        <v>218</v>
      </c>
      <c r="L349" s="287" t="s">
        <v>32</v>
      </c>
      <c r="M349" s="287" t="s">
        <v>32</v>
      </c>
      <c r="N349" s="287" t="s">
        <v>32</v>
      </c>
      <c r="O349" s="287" t="s">
        <v>33</v>
      </c>
    </row>
    <row r="350" spans="1:15">
      <c r="A350" s="193">
        <v>349</v>
      </c>
      <c r="B350" s="322" t="s">
        <v>861</v>
      </c>
      <c r="C350" s="193" t="s">
        <v>3361</v>
      </c>
      <c r="D350" s="193" t="s">
        <v>3362</v>
      </c>
      <c r="E350" s="322" t="s">
        <v>862</v>
      </c>
      <c r="F350" s="287" t="str">
        <f>_xlfn.XLOOKUP($B350,'CDS-C'!$AA:$AA,'CDS-C'!$AC:$AC,"",0)</f>
        <v>Not Considered</v>
      </c>
      <c r="G350" s="287" t="s">
        <v>663</v>
      </c>
      <c r="H350" s="287" t="s">
        <v>811</v>
      </c>
      <c r="I350" s="287" t="s">
        <v>845</v>
      </c>
      <c r="J350" s="287" t="s">
        <v>217</v>
      </c>
      <c r="K350" s="287" t="s">
        <v>218</v>
      </c>
      <c r="L350" s="287" t="s">
        <v>32</v>
      </c>
      <c r="M350" s="287" t="s">
        <v>32</v>
      </c>
      <c r="N350" s="287" t="s">
        <v>32</v>
      </c>
      <c r="O350" s="287" t="s">
        <v>33</v>
      </c>
    </row>
    <row r="351" spans="1:15">
      <c r="A351" s="193">
        <v>350</v>
      </c>
      <c r="B351" s="322" t="s">
        <v>863</v>
      </c>
      <c r="C351" s="193" t="s">
        <v>3363</v>
      </c>
      <c r="D351" s="193" t="s">
        <v>3364</v>
      </c>
      <c r="E351" s="322" t="s">
        <v>864</v>
      </c>
      <c r="F351" s="287" t="str">
        <f>_xlfn.XLOOKUP($B351,'CDS-C'!$AA:$AA,'CDS-C'!$AC:$AC,"",0)</f>
        <v>Not Considered</v>
      </c>
      <c r="G351" s="287" t="s">
        <v>663</v>
      </c>
      <c r="H351" s="287" t="s">
        <v>811</v>
      </c>
      <c r="I351" s="287" t="s">
        <v>845</v>
      </c>
      <c r="J351" s="287" t="s">
        <v>217</v>
      </c>
      <c r="K351" s="287" t="s">
        <v>218</v>
      </c>
      <c r="L351" s="287" t="s">
        <v>32</v>
      </c>
      <c r="M351" s="287" t="s">
        <v>32</v>
      </c>
      <c r="N351" s="287" t="s">
        <v>32</v>
      </c>
      <c r="O351" s="287" t="s">
        <v>33</v>
      </c>
    </row>
    <row r="352" spans="1:15">
      <c r="A352" s="193">
        <v>351</v>
      </c>
      <c r="B352" s="322" t="s">
        <v>865</v>
      </c>
      <c r="C352" s="193" t="s">
        <v>3365</v>
      </c>
      <c r="D352" s="193" t="s">
        <v>3366</v>
      </c>
      <c r="E352" s="322" t="s">
        <v>866</v>
      </c>
      <c r="F352" s="287" t="str">
        <f>_xlfn.XLOOKUP($B352,'CDS-C'!$AA:$AA,'CDS-C'!$AC:$AC,"",0)</f>
        <v>Not Considered</v>
      </c>
      <c r="G352" s="287" t="s">
        <v>663</v>
      </c>
      <c r="H352" s="287" t="s">
        <v>811</v>
      </c>
      <c r="I352" s="287" t="s">
        <v>845</v>
      </c>
      <c r="J352" s="287" t="s">
        <v>217</v>
      </c>
      <c r="K352" s="287" t="s">
        <v>218</v>
      </c>
      <c r="L352" s="287" t="s">
        <v>32</v>
      </c>
      <c r="M352" s="287" t="s">
        <v>32</v>
      </c>
      <c r="N352" s="287" t="s">
        <v>32</v>
      </c>
      <c r="O352" s="287" t="s">
        <v>33</v>
      </c>
    </row>
    <row r="353" spans="1:15">
      <c r="A353" s="193">
        <v>352</v>
      </c>
      <c r="B353" s="322" t="s">
        <v>867</v>
      </c>
      <c r="C353" s="193" t="s">
        <v>3367</v>
      </c>
      <c r="D353" s="193" t="s">
        <v>3368</v>
      </c>
      <c r="E353" s="322" t="s">
        <v>868</v>
      </c>
      <c r="F353" s="287" t="str">
        <f>_xlfn.XLOOKUP($B353,'CDS-C'!$AA:$AA,'CDS-C'!$AC:$AC,"",0)</f>
        <v>Important</v>
      </c>
      <c r="G353" s="287" t="s">
        <v>663</v>
      </c>
      <c r="H353" s="287" t="s">
        <v>811</v>
      </c>
      <c r="I353" s="287" t="s">
        <v>845</v>
      </c>
      <c r="J353" s="287" t="s">
        <v>217</v>
      </c>
      <c r="K353" s="287" t="s">
        <v>218</v>
      </c>
      <c r="L353" s="287" t="s">
        <v>32</v>
      </c>
      <c r="M353" s="287" t="s">
        <v>32</v>
      </c>
      <c r="N353" s="287" t="s">
        <v>32</v>
      </c>
      <c r="O353" s="287" t="s">
        <v>33</v>
      </c>
    </row>
    <row r="354" spans="1:15">
      <c r="A354" s="193">
        <v>353</v>
      </c>
      <c r="B354" s="322" t="s">
        <v>869</v>
      </c>
      <c r="C354" s="193" t="s">
        <v>3369</v>
      </c>
      <c r="D354" s="193" t="s">
        <v>3370</v>
      </c>
      <c r="E354" s="322" t="s">
        <v>870</v>
      </c>
      <c r="F354" s="287" t="str">
        <f>_xlfn.XLOOKUP($B354,'CDS-C'!$AA:$AA,'CDS-C'!$AC:$AC,"",0)</f>
        <v/>
      </c>
      <c r="G354" s="287" t="s">
        <v>663</v>
      </c>
      <c r="H354" s="287" t="s">
        <v>811</v>
      </c>
      <c r="I354" s="287" t="s">
        <v>871</v>
      </c>
      <c r="J354" s="287" t="s">
        <v>217</v>
      </c>
      <c r="K354" s="287" t="s">
        <v>218</v>
      </c>
      <c r="L354" s="287" t="s">
        <v>32</v>
      </c>
      <c r="M354" s="287" t="s">
        <v>32</v>
      </c>
      <c r="N354" s="287" t="s">
        <v>32</v>
      </c>
      <c r="O354" s="287" t="s">
        <v>33</v>
      </c>
    </row>
    <row r="355" spans="1:15">
      <c r="A355" s="193">
        <v>354</v>
      </c>
      <c r="B355" s="322" t="s">
        <v>872</v>
      </c>
      <c r="C355" s="193" t="s">
        <v>3371</v>
      </c>
      <c r="D355" s="193" t="s">
        <v>3372</v>
      </c>
      <c r="E355" s="322" t="s">
        <v>873</v>
      </c>
      <c r="F355" s="287" t="str">
        <f>_xlfn.XLOOKUP($B355,'CDS-C'!$AA:$AA,'CDS-C'!$AC:$AC,"",0)</f>
        <v>Yes</v>
      </c>
      <c r="G355" s="287" t="s">
        <v>663</v>
      </c>
      <c r="H355" s="287" t="s">
        <v>874</v>
      </c>
      <c r="I355" s="287" t="s">
        <v>875</v>
      </c>
      <c r="J355" s="287" t="s">
        <v>217</v>
      </c>
      <c r="K355" s="287" t="s">
        <v>218</v>
      </c>
      <c r="L355" s="287" t="s">
        <v>32</v>
      </c>
      <c r="M355" s="287" t="s">
        <v>32</v>
      </c>
      <c r="N355" s="287" t="s">
        <v>32</v>
      </c>
      <c r="O355" s="287" t="s">
        <v>73</v>
      </c>
    </row>
    <row r="356" spans="1:15">
      <c r="A356" s="193">
        <v>355</v>
      </c>
      <c r="B356" s="322" t="s">
        <v>877</v>
      </c>
      <c r="C356" s="193" t="s">
        <v>3373</v>
      </c>
      <c r="D356" s="193" t="s">
        <v>3374</v>
      </c>
      <c r="E356" s="322" t="s">
        <v>878</v>
      </c>
      <c r="F356" s="287" t="str">
        <f>_xlfn.XLOOKUP($B356,'CDS-C'!$AA:$AA,'CDS-C'!$AC:$AC,"",0)</f>
        <v/>
      </c>
      <c r="G356" s="287" t="s">
        <v>663</v>
      </c>
      <c r="H356" s="287" t="s">
        <v>874</v>
      </c>
      <c r="I356" s="287" t="s">
        <v>875</v>
      </c>
      <c r="J356" s="287" t="s">
        <v>217</v>
      </c>
      <c r="K356" s="287" t="s">
        <v>218</v>
      </c>
      <c r="L356" s="287" t="s">
        <v>32</v>
      </c>
      <c r="M356" s="287" t="s">
        <v>32</v>
      </c>
      <c r="N356" s="287" t="s">
        <v>32</v>
      </c>
      <c r="O356" s="287" t="s">
        <v>33</v>
      </c>
    </row>
    <row r="357" spans="1:15">
      <c r="A357" s="193">
        <v>356</v>
      </c>
      <c r="B357" s="322" t="s">
        <v>881</v>
      </c>
      <c r="C357" s="193" t="s">
        <v>3375</v>
      </c>
      <c r="D357" s="193" t="s">
        <v>3376</v>
      </c>
      <c r="E357" s="322" t="s">
        <v>882</v>
      </c>
      <c r="F357" s="287" t="str">
        <f>_xlfn.XLOOKUP($B357,'CDS-C'!$AA:$AA,'CDS-C'!$AC:$AC,"",0)</f>
        <v/>
      </c>
      <c r="G357" s="287" t="s">
        <v>663</v>
      </c>
      <c r="H357" s="287" t="s">
        <v>874</v>
      </c>
      <c r="I357" s="287" t="s">
        <v>875</v>
      </c>
      <c r="J357" s="287" t="s">
        <v>217</v>
      </c>
      <c r="K357" s="287" t="s">
        <v>218</v>
      </c>
      <c r="L357" s="287" t="s">
        <v>32</v>
      </c>
      <c r="M357" s="287" t="s">
        <v>32</v>
      </c>
      <c r="N357" s="287" t="s">
        <v>32</v>
      </c>
      <c r="O357" s="287" t="s">
        <v>33</v>
      </c>
    </row>
    <row r="358" spans="1:15">
      <c r="A358" s="193">
        <v>357</v>
      </c>
      <c r="B358" s="322" t="s">
        <v>883</v>
      </c>
      <c r="C358" s="193" t="s">
        <v>3377</v>
      </c>
      <c r="D358" s="193" t="s">
        <v>3378</v>
      </c>
      <c r="E358" s="322" t="s">
        <v>884</v>
      </c>
      <c r="F358" s="287" t="str">
        <f>_xlfn.XLOOKUP($B358,'CDS-C'!$AA:$AA,'CDS-C'!$AC:$AC,"",0)</f>
        <v/>
      </c>
      <c r="G358" s="287" t="s">
        <v>663</v>
      </c>
      <c r="H358" s="287" t="s">
        <v>874</v>
      </c>
      <c r="I358" s="287" t="s">
        <v>875</v>
      </c>
      <c r="J358" s="287" t="s">
        <v>217</v>
      </c>
      <c r="K358" s="287" t="s">
        <v>218</v>
      </c>
      <c r="L358" s="287" t="s">
        <v>32</v>
      </c>
      <c r="M358" s="287" t="s">
        <v>32</v>
      </c>
      <c r="N358" s="287" t="s">
        <v>32</v>
      </c>
      <c r="O358" s="287" t="s">
        <v>33</v>
      </c>
    </row>
    <row r="359" spans="1:15">
      <c r="A359" s="193">
        <v>358</v>
      </c>
      <c r="B359" s="322" t="s">
        <v>885</v>
      </c>
      <c r="C359" s="193" t="s">
        <v>3379</v>
      </c>
      <c r="D359" s="193" t="s">
        <v>3380</v>
      </c>
      <c r="E359" s="322" t="s">
        <v>886</v>
      </c>
      <c r="F359" s="287" t="str">
        <f>_xlfn.XLOOKUP($B359,'CDS-C'!$AA:$AA,'CDS-C'!$AC:$AC,"",0)</f>
        <v>Yes</v>
      </c>
      <c r="G359" s="287" t="s">
        <v>663</v>
      </c>
      <c r="H359" s="287" t="s">
        <v>874</v>
      </c>
      <c r="I359" s="287" t="s">
        <v>875</v>
      </c>
      <c r="J359" s="287" t="s">
        <v>217</v>
      </c>
      <c r="K359" s="287" t="s">
        <v>218</v>
      </c>
      <c r="L359" s="287" t="s">
        <v>32</v>
      </c>
      <c r="M359" s="287" t="s">
        <v>32</v>
      </c>
      <c r="N359" s="287" t="s">
        <v>32</v>
      </c>
      <c r="O359" s="287" t="s">
        <v>73</v>
      </c>
    </row>
    <row r="360" spans="1:15">
      <c r="A360" s="193">
        <v>359</v>
      </c>
      <c r="B360" s="322" t="s">
        <v>887</v>
      </c>
      <c r="C360" s="193" t="s">
        <v>3381</v>
      </c>
      <c r="D360" s="193" t="s">
        <v>3382</v>
      </c>
      <c r="E360" s="322" t="s">
        <v>888</v>
      </c>
      <c r="F360" s="287" t="str">
        <f>_xlfn.XLOOKUP($B360,'CDS-C'!$AA:$AA,'CDS-C'!$AC:$AC,"",0)</f>
        <v/>
      </c>
      <c r="G360" s="287" t="s">
        <v>663</v>
      </c>
      <c r="H360" s="287" t="s">
        <v>874</v>
      </c>
      <c r="I360" s="287" t="s">
        <v>875</v>
      </c>
      <c r="J360" s="287" t="s">
        <v>217</v>
      </c>
      <c r="K360" s="287" t="s">
        <v>218</v>
      </c>
      <c r="L360" s="287" t="s">
        <v>32</v>
      </c>
      <c r="M360" s="287" t="s">
        <v>32</v>
      </c>
      <c r="N360" s="287" t="s">
        <v>32</v>
      </c>
      <c r="O360" s="287" t="s">
        <v>889</v>
      </c>
    </row>
    <row r="361" spans="1:15">
      <c r="A361" s="193">
        <v>360</v>
      </c>
      <c r="B361" s="322" t="s">
        <v>891</v>
      </c>
      <c r="C361" s="193" t="s">
        <v>3383</v>
      </c>
      <c r="D361" s="193" t="s">
        <v>3384</v>
      </c>
      <c r="E361" s="322" t="s">
        <v>892</v>
      </c>
      <c r="F361" s="287" t="str">
        <f>_xlfn.XLOOKUP($B361,'CDS-C'!$AA:$AA,'CDS-C'!$AC:$AC,"",0)</f>
        <v/>
      </c>
      <c r="G361" s="287" t="s">
        <v>663</v>
      </c>
      <c r="H361" s="287" t="s">
        <v>874</v>
      </c>
      <c r="I361" s="287" t="s">
        <v>875</v>
      </c>
      <c r="J361" s="287" t="s">
        <v>217</v>
      </c>
      <c r="K361" s="287" t="s">
        <v>218</v>
      </c>
      <c r="L361" s="287" t="s">
        <v>32</v>
      </c>
      <c r="M361" s="287" t="s">
        <v>32</v>
      </c>
      <c r="N361" s="287" t="s">
        <v>32</v>
      </c>
      <c r="O361" s="287" t="s">
        <v>893</v>
      </c>
    </row>
    <row r="362" spans="1:15">
      <c r="A362" s="193">
        <v>361</v>
      </c>
      <c r="B362" s="322" t="s">
        <v>895</v>
      </c>
      <c r="C362" s="193" t="s">
        <v>3385</v>
      </c>
      <c r="D362" s="193" t="s">
        <v>3386</v>
      </c>
      <c r="E362" s="322" t="s">
        <v>896</v>
      </c>
      <c r="F362" s="287" t="str">
        <f>_xlfn.XLOOKUP($B362,'CDS-C'!$AA:$AA,'CDS-C'!$AC:$AC,"",0)</f>
        <v/>
      </c>
      <c r="G362" s="287" t="s">
        <v>663</v>
      </c>
      <c r="H362" s="287" t="s">
        <v>874</v>
      </c>
      <c r="I362" s="287" t="s">
        <v>875</v>
      </c>
      <c r="J362" s="287" t="s">
        <v>217</v>
      </c>
      <c r="K362" s="287" t="s">
        <v>218</v>
      </c>
      <c r="L362" s="287" t="s">
        <v>32</v>
      </c>
      <c r="M362" s="287" t="s">
        <v>32</v>
      </c>
      <c r="N362" s="287" t="s">
        <v>32</v>
      </c>
      <c r="O362" s="287" t="s">
        <v>33</v>
      </c>
    </row>
    <row r="363" spans="1:15">
      <c r="A363" s="193">
        <v>362</v>
      </c>
      <c r="B363" s="322" t="s">
        <v>897</v>
      </c>
      <c r="C363" s="193" t="s">
        <v>3387</v>
      </c>
      <c r="D363" s="193" t="s">
        <v>3388</v>
      </c>
      <c r="E363" s="322" t="s">
        <v>898</v>
      </c>
      <c r="F363" s="287" t="str">
        <f>_xlfn.XLOOKUP($B363,'CDS-C'!$AA:$AA,'CDS-C'!$AC:$AC,"",0)</f>
        <v>X</v>
      </c>
      <c r="G363" s="287" t="s">
        <v>663</v>
      </c>
      <c r="H363" s="287" t="s">
        <v>874</v>
      </c>
      <c r="I363" s="287" t="s">
        <v>875</v>
      </c>
      <c r="J363" s="287" t="s">
        <v>217</v>
      </c>
      <c r="K363" s="287" t="s">
        <v>218</v>
      </c>
      <c r="L363" s="287" t="s">
        <v>32</v>
      </c>
      <c r="M363" s="287" t="s">
        <v>32</v>
      </c>
      <c r="N363" s="287" t="s">
        <v>32</v>
      </c>
      <c r="O363" s="287" t="s">
        <v>161</v>
      </c>
    </row>
    <row r="364" spans="1:15">
      <c r="A364" s="193">
        <v>363</v>
      </c>
      <c r="B364" s="322" t="s">
        <v>899</v>
      </c>
      <c r="C364" s="193" t="s">
        <v>3389</v>
      </c>
      <c r="D364" s="193" t="s">
        <v>3390</v>
      </c>
      <c r="E364" s="322" t="s">
        <v>900</v>
      </c>
      <c r="F364" s="287" t="str">
        <f>_xlfn.XLOOKUP($B364,'CDS-C'!$AA:$AA,'CDS-C'!$AC:$AC,"",0)</f>
        <v>X</v>
      </c>
      <c r="G364" s="287" t="s">
        <v>663</v>
      </c>
      <c r="H364" s="287" t="s">
        <v>874</v>
      </c>
      <c r="I364" s="287" t="s">
        <v>875</v>
      </c>
      <c r="J364" s="287" t="s">
        <v>217</v>
      </c>
      <c r="K364" s="287" t="s">
        <v>218</v>
      </c>
      <c r="L364" s="287" t="s">
        <v>32</v>
      </c>
      <c r="M364" s="287" t="s">
        <v>32</v>
      </c>
      <c r="N364" s="287" t="s">
        <v>32</v>
      </c>
      <c r="O364" s="287" t="s">
        <v>161</v>
      </c>
    </row>
    <row r="365" spans="1:15">
      <c r="A365" s="193">
        <v>364</v>
      </c>
      <c r="B365" s="322" t="s">
        <v>901</v>
      </c>
      <c r="C365" s="193" t="s">
        <v>3391</v>
      </c>
      <c r="D365" s="193" t="s">
        <v>3392</v>
      </c>
      <c r="E365" s="322" t="s">
        <v>902</v>
      </c>
      <c r="F365" s="287" t="str">
        <f>_xlfn.XLOOKUP($B365,'CDS-C'!$AA:$AA,'CDS-C'!$AC:$AC,"",0)</f>
        <v/>
      </c>
      <c r="G365" s="287" t="s">
        <v>663</v>
      </c>
      <c r="H365" s="287" t="s">
        <v>874</v>
      </c>
      <c r="I365" s="287" t="s">
        <v>875</v>
      </c>
      <c r="J365" s="287" t="s">
        <v>217</v>
      </c>
      <c r="K365" s="287" t="s">
        <v>218</v>
      </c>
      <c r="L365" s="287" t="s">
        <v>32</v>
      </c>
      <c r="M365" s="287" t="s">
        <v>32</v>
      </c>
      <c r="N365" s="287" t="s">
        <v>32</v>
      </c>
      <c r="O365" s="287" t="s">
        <v>161</v>
      </c>
    </row>
    <row r="366" spans="1:15">
      <c r="A366" s="193">
        <v>365</v>
      </c>
      <c r="B366" s="322" t="s">
        <v>905</v>
      </c>
      <c r="C366" s="193" t="s">
        <v>3393</v>
      </c>
      <c r="D366" s="193" t="s">
        <v>3394</v>
      </c>
      <c r="E366" s="322" t="s">
        <v>906</v>
      </c>
      <c r="F366" s="287" t="str">
        <f>_xlfn.XLOOKUP($B366,'CDS-C'!$AA:$AA,'CDS-C'!$AC:$AC,"",0)</f>
        <v>X</v>
      </c>
      <c r="G366" s="287" t="s">
        <v>663</v>
      </c>
      <c r="H366" s="287" t="s">
        <v>874</v>
      </c>
      <c r="I366" s="287" t="s">
        <v>875</v>
      </c>
      <c r="J366" s="287" t="s">
        <v>217</v>
      </c>
      <c r="K366" s="287" t="s">
        <v>218</v>
      </c>
      <c r="L366" s="287" t="s">
        <v>32</v>
      </c>
      <c r="M366" s="287" t="s">
        <v>32</v>
      </c>
      <c r="N366" s="287" t="s">
        <v>32</v>
      </c>
      <c r="O366" s="287" t="s">
        <v>161</v>
      </c>
    </row>
    <row r="367" spans="1:15">
      <c r="A367" s="193">
        <v>366</v>
      </c>
      <c r="B367" s="322" t="s">
        <v>912</v>
      </c>
      <c r="C367" s="193" t="s">
        <v>3395</v>
      </c>
      <c r="D367" s="193" t="s">
        <v>3396</v>
      </c>
      <c r="E367" s="322" t="s">
        <v>913</v>
      </c>
      <c r="F367" s="287" t="str">
        <f>_xlfn.XLOOKUP($B367,'CDS-C'!$AA:$AA,'CDS-C'!$AC:$AC,"",0)</f>
        <v>X</v>
      </c>
      <c r="G367" s="287" t="s">
        <v>663</v>
      </c>
      <c r="H367" s="287" t="s">
        <v>874</v>
      </c>
      <c r="I367" s="287" t="s">
        <v>875</v>
      </c>
      <c r="J367" s="287" t="s">
        <v>217</v>
      </c>
      <c r="K367" s="287" t="s">
        <v>218</v>
      </c>
      <c r="L367" s="287" t="s">
        <v>32</v>
      </c>
      <c r="M367" s="287" t="s">
        <v>32</v>
      </c>
      <c r="N367" s="287" t="s">
        <v>32</v>
      </c>
      <c r="O367" s="287" t="s">
        <v>161</v>
      </c>
    </row>
    <row r="368" spans="1:15">
      <c r="A368" s="193">
        <v>367</v>
      </c>
      <c r="B368" s="322" t="s">
        <v>914</v>
      </c>
      <c r="C368" s="193" t="s">
        <v>3397</v>
      </c>
      <c r="D368" s="193" t="s">
        <v>3398</v>
      </c>
      <c r="E368" s="322" t="s">
        <v>915</v>
      </c>
      <c r="F368" s="287" t="str">
        <f>_xlfn.XLOOKUP($B368,'CDS-C'!$AA:$AA,'CDS-C'!$AC:$AC,"",0)</f>
        <v>X</v>
      </c>
      <c r="G368" s="287" t="s">
        <v>663</v>
      </c>
      <c r="H368" s="287" t="s">
        <v>874</v>
      </c>
      <c r="I368" s="287" t="s">
        <v>875</v>
      </c>
      <c r="J368" s="287" t="s">
        <v>217</v>
      </c>
      <c r="K368" s="287" t="s">
        <v>218</v>
      </c>
      <c r="L368" s="287" t="s">
        <v>32</v>
      </c>
      <c r="M368" s="287" t="s">
        <v>32</v>
      </c>
      <c r="N368" s="287" t="s">
        <v>32</v>
      </c>
      <c r="O368" s="287" t="s">
        <v>161</v>
      </c>
    </row>
    <row r="369" spans="1:15">
      <c r="A369" s="193">
        <v>368</v>
      </c>
      <c r="B369" s="322" t="s">
        <v>916</v>
      </c>
      <c r="C369" s="193" t="s">
        <v>3399</v>
      </c>
      <c r="D369" s="193" t="s">
        <v>3400</v>
      </c>
      <c r="E369" s="322" t="s">
        <v>917</v>
      </c>
      <c r="F369" s="287" t="str">
        <f>_xlfn.XLOOKUP($B369,'CDS-C'!$AA:$AA,'CDS-C'!$AC:$AC,"",0)</f>
        <v/>
      </c>
      <c r="G369" s="287" t="s">
        <v>663</v>
      </c>
      <c r="H369" s="287" t="s">
        <v>874</v>
      </c>
      <c r="I369" s="287" t="s">
        <v>875</v>
      </c>
      <c r="J369" s="287" t="s">
        <v>217</v>
      </c>
      <c r="K369" s="287" t="s">
        <v>218</v>
      </c>
      <c r="L369" s="287" t="s">
        <v>32</v>
      </c>
      <c r="M369" s="287" t="s">
        <v>32</v>
      </c>
      <c r="N369" s="287" t="s">
        <v>32</v>
      </c>
      <c r="O369" s="287" t="s">
        <v>33</v>
      </c>
    </row>
    <row r="370" spans="1:15">
      <c r="A370" s="193">
        <v>369</v>
      </c>
      <c r="B370" s="322" t="s">
        <v>918</v>
      </c>
      <c r="C370" s="193" t="s">
        <v>3401</v>
      </c>
      <c r="D370" s="193" t="s">
        <v>3402</v>
      </c>
      <c r="E370" s="322" t="s">
        <v>919</v>
      </c>
      <c r="F370" s="287">
        <f>_xlfn.XLOOKUP($B370,'CDS-C'!$AA:$AA,'CDS-C'!$AC:$AC,"",0)</f>
        <v>0.02</v>
      </c>
      <c r="G370" s="287" t="s">
        <v>663</v>
      </c>
      <c r="H370" s="287" t="s">
        <v>920</v>
      </c>
      <c r="I370" s="287" t="s">
        <v>921</v>
      </c>
      <c r="J370" s="287" t="s">
        <v>217</v>
      </c>
      <c r="K370" s="287" t="s">
        <v>218</v>
      </c>
      <c r="L370" s="287" t="s">
        <v>32</v>
      </c>
      <c r="M370" s="287" t="s">
        <v>32</v>
      </c>
      <c r="N370" s="287" t="s">
        <v>32</v>
      </c>
      <c r="O370" s="287" t="s">
        <v>588</v>
      </c>
    </row>
    <row r="371" spans="1:15">
      <c r="A371" s="193">
        <v>370</v>
      </c>
      <c r="B371" s="322" t="s">
        <v>922</v>
      </c>
      <c r="C371" s="193" t="s">
        <v>3403</v>
      </c>
      <c r="D371" s="193" t="s">
        <v>3404</v>
      </c>
      <c r="E371" s="322" t="s">
        <v>923</v>
      </c>
      <c r="F371" s="287">
        <f>_xlfn.XLOOKUP($B371,'CDS-C'!$AA:$AA,'CDS-C'!$AC:$AC,"",0)</f>
        <v>0.3</v>
      </c>
      <c r="G371" s="287" t="s">
        <v>663</v>
      </c>
      <c r="H371" s="287" t="s">
        <v>920</v>
      </c>
      <c r="I371" s="287" t="s">
        <v>921</v>
      </c>
      <c r="J371" s="287" t="s">
        <v>217</v>
      </c>
      <c r="K371" s="287" t="s">
        <v>218</v>
      </c>
      <c r="L371" s="287" t="s">
        <v>32</v>
      </c>
      <c r="M371" s="287" t="s">
        <v>32</v>
      </c>
      <c r="N371" s="287" t="s">
        <v>32</v>
      </c>
      <c r="O371" s="287" t="s">
        <v>588</v>
      </c>
    </row>
    <row r="372" spans="1:15">
      <c r="A372" s="193">
        <v>371</v>
      </c>
      <c r="B372" s="322" t="s">
        <v>924</v>
      </c>
      <c r="C372" s="193" t="s">
        <v>3405</v>
      </c>
      <c r="D372" s="193" t="s">
        <v>3406</v>
      </c>
      <c r="E372" s="322" t="s">
        <v>925</v>
      </c>
      <c r="F372" s="287">
        <f>_xlfn.XLOOKUP($B372,'CDS-C'!$AA:$AA,'CDS-C'!$AC:$AC,"",0)</f>
        <v>56</v>
      </c>
      <c r="G372" s="287" t="s">
        <v>663</v>
      </c>
      <c r="H372" s="287" t="s">
        <v>920</v>
      </c>
      <c r="I372" s="287" t="s">
        <v>921</v>
      </c>
      <c r="J372" s="287" t="s">
        <v>217</v>
      </c>
      <c r="K372" s="287" t="s">
        <v>218</v>
      </c>
      <c r="L372" s="287" t="s">
        <v>32</v>
      </c>
      <c r="M372" s="287" t="s">
        <v>32</v>
      </c>
      <c r="N372" s="287" t="s">
        <v>32</v>
      </c>
      <c r="O372" s="287" t="s">
        <v>221</v>
      </c>
    </row>
    <row r="373" spans="1:15">
      <c r="A373" s="193">
        <v>372</v>
      </c>
      <c r="B373" s="322" t="s">
        <v>926</v>
      </c>
      <c r="C373" s="193" t="s">
        <v>3407</v>
      </c>
      <c r="D373" s="193" t="s">
        <v>3408</v>
      </c>
      <c r="E373" s="322" t="s">
        <v>927</v>
      </c>
      <c r="F373" s="287">
        <f>_xlfn.XLOOKUP($B373,'CDS-C'!$AA:$AA,'CDS-C'!$AC:$AC,"",0)</f>
        <v>734</v>
      </c>
      <c r="G373" s="287" t="s">
        <v>663</v>
      </c>
      <c r="H373" s="287" t="s">
        <v>920</v>
      </c>
      <c r="I373" s="287" t="s">
        <v>921</v>
      </c>
      <c r="J373" s="287" t="s">
        <v>217</v>
      </c>
      <c r="K373" s="287" t="s">
        <v>218</v>
      </c>
      <c r="L373" s="287" t="s">
        <v>32</v>
      </c>
      <c r="M373" s="287" t="s">
        <v>32</v>
      </c>
      <c r="N373" s="287" t="s">
        <v>32</v>
      </c>
      <c r="O373" s="287" t="s">
        <v>221</v>
      </c>
    </row>
    <row r="374" spans="1:15">
      <c r="A374" s="193">
        <v>373</v>
      </c>
      <c r="B374" s="322" t="s">
        <v>929</v>
      </c>
      <c r="C374" s="193" t="s">
        <v>3409</v>
      </c>
      <c r="D374" s="193" t="s">
        <v>3410</v>
      </c>
      <c r="E374" s="322" t="s">
        <v>930</v>
      </c>
      <c r="F374" s="287" t="str">
        <f>_xlfn.XLOOKUP($B374,'CDS-C'!$AA:$AA,'CDS-C'!$AC:$AC,"",0)</f>
        <v/>
      </c>
      <c r="G374" s="287" t="s">
        <v>663</v>
      </c>
      <c r="H374" s="287" t="s">
        <v>920</v>
      </c>
      <c r="I374" s="287" t="s">
        <v>921</v>
      </c>
      <c r="J374" s="287" t="s">
        <v>217</v>
      </c>
      <c r="K374" s="287" t="s">
        <v>218</v>
      </c>
      <c r="L374" s="287" t="s">
        <v>32</v>
      </c>
      <c r="M374" s="287" t="s">
        <v>32</v>
      </c>
      <c r="N374" s="287" t="s">
        <v>32</v>
      </c>
      <c r="O374" s="287" t="s">
        <v>588</v>
      </c>
    </row>
    <row r="375" spans="1:15">
      <c r="A375" s="193">
        <v>374</v>
      </c>
      <c r="B375" s="322" t="s">
        <v>931</v>
      </c>
      <c r="C375" s="193" t="s">
        <v>3411</v>
      </c>
      <c r="D375" s="193" t="s">
        <v>3412</v>
      </c>
      <c r="E375" s="322" t="s">
        <v>932</v>
      </c>
      <c r="F375" s="287" t="str">
        <f>_xlfn.XLOOKUP($B375,'CDS-C'!$AA:$AA,'CDS-C'!$AC:$AC,"",0)</f>
        <v/>
      </c>
      <c r="G375" s="287" t="s">
        <v>663</v>
      </c>
      <c r="H375" s="287" t="s">
        <v>920</v>
      </c>
      <c r="I375" s="287" t="s">
        <v>921</v>
      </c>
      <c r="J375" s="287" t="s">
        <v>217</v>
      </c>
      <c r="K375" s="287" t="s">
        <v>218</v>
      </c>
      <c r="L375" s="287" t="s">
        <v>32</v>
      </c>
      <c r="M375" s="287" t="s">
        <v>32</v>
      </c>
      <c r="N375" s="287" t="s">
        <v>32</v>
      </c>
      <c r="O375" s="287" t="s">
        <v>588</v>
      </c>
    </row>
    <row r="376" spans="1:15">
      <c r="A376" s="193">
        <v>375</v>
      </c>
      <c r="B376" s="322" t="s">
        <v>933</v>
      </c>
      <c r="C376" s="193" t="s">
        <v>3413</v>
      </c>
      <c r="D376" s="193" t="s">
        <v>3414</v>
      </c>
      <c r="E376" s="322" t="s">
        <v>934</v>
      </c>
      <c r="F376" s="287" t="str">
        <f>_xlfn.XLOOKUP($B376,'CDS-C'!$AA:$AA,'CDS-C'!$AC:$AC,"",0)</f>
        <v/>
      </c>
      <c r="G376" s="287" t="s">
        <v>663</v>
      </c>
      <c r="H376" s="287" t="s">
        <v>920</v>
      </c>
      <c r="I376" s="287" t="s">
        <v>921</v>
      </c>
      <c r="J376" s="287" t="s">
        <v>217</v>
      </c>
      <c r="K376" s="287" t="s">
        <v>218</v>
      </c>
      <c r="L376" s="287" t="s">
        <v>32</v>
      </c>
      <c r="M376" s="287" t="s">
        <v>32</v>
      </c>
      <c r="N376" s="287" t="s">
        <v>32</v>
      </c>
      <c r="O376" s="287" t="s">
        <v>588</v>
      </c>
    </row>
    <row r="377" spans="1:15">
      <c r="A377" s="193">
        <v>376</v>
      </c>
      <c r="B377" s="322" t="s">
        <v>935</v>
      </c>
      <c r="C377" s="193" t="s">
        <v>3415</v>
      </c>
      <c r="D377" s="193" t="s">
        <v>3416</v>
      </c>
      <c r="E377" s="322" t="s">
        <v>936</v>
      </c>
      <c r="F377" s="287">
        <f>_xlfn.XLOOKUP($B377,'CDS-C'!$AA:$AA,'CDS-C'!$AC:$AC,"",0)</f>
        <v>568</v>
      </c>
      <c r="G377" s="287" t="s">
        <v>663</v>
      </c>
      <c r="H377" s="287" t="s">
        <v>920</v>
      </c>
      <c r="I377" s="287" t="s">
        <v>921</v>
      </c>
      <c r="J377" s="287" t="s">
        <v>217</v>
      </c>
      <c r="K377" s="287" t="s">
        <v>218</v>
      </c>
      <c r="L377" s="287" t="s">
        <v>32</v>
      </c>
      <c r="M377" s="287" t="s">
        <v>32</v>
      </c>
      <c r="N377" s="287" t="s">
        <v>32</v>
      </c>
      <c r="O377" s="287" t="s">
        <v>588</v>
      </c>
    </row>
    <row r="378" spans="1:15">
      <c r="A378" s="193">
        <v>377</v>
      </c>
      <c r="B378" s="322" t="s">
        <v>937</v>
      </c>
      <c r="C378" s="193" t="s">
        <v>3417</v>
      </c>
      <c r="D378" s="193" t="s">
        <v>3418</v>
      </c>
      <c r="E378" s="322" t="s">
        <v>938</v>
      </c>
      <c r="F378" s="287">
        <f>_xlfn.XLOOKUP($B378,'CDS-C'!$AA:$AA,'CDS-C'!$AC:$AC,"",0)</f>
        <v>620</v>
      </c>
      <c r="G378" s="287" t="s">
        <v>663</v>
      </c>
      <c r="H378" s="287" t="s">
        <v>920</v>
      </c>
      <c r="I378" s="287" t="s">
        <v>921</v>
      </c>
      <c r="J378" s="287" t="s">
        <v>217</v>
      </c>
      <c r="K378" s="287" t="s">
        <v>218</v>
      </c>
      <c r="L378" s="287" t="s">
        <v>32</v>
      </c>
      <c r="M378" s="287" t="s">
        <v>32</v>
      </c>
      <c r="N378" s="287" t="s">
        <v>32</v>
      </c>
      <c r="O378" s="287" t="s">
        <v>588</v>
      </c>
    </row>
    <row r="379" spans="1:15">
      <c r="A379" s="193">
        <v>378</v>
      </c>
      <c r="B379" s="322" t="s">
        <v>939</v>
      </c>
      <c r="C379" s="193" t="s">
        <v>3419</v>
      </c>
      <c r="D379" s="193" t="s">
        <v>3420</v>
      </c>
      <c r="E379" s="322" t="s">
        <v>940</v>
      </c>
      <c r="F379" s="287">
        <f>_xlfn.XLOOKUP($B379,'CDS-C'!$AA:$AA,'CDS-C'!$AC:$AC,"",0)</f>
        <v>673</v>
      </c>
      <c r="G379" s="287" t="s">
        <v>663</v>
      </c>
      <c r="H379" s="287" t="s">
        <v>920</v>
      </c>
      <c r="I379" s="287" t="s">
        <v>921</v>
      </c>
      <c r="J379" s="287" t="s">
        <v>217</v>
      </c>
      <c r="K379" s="287" t="s">
        <v>218</v>
      </c>
      <c r="L379" s="287" t="s">
        <v>32</v>
      </c>
      <c r="M379" s="287" t="s">
        <v>32</v>
      </c>
      <c r="N379" s="287" t="s">
        <v>32</v>
      </c>
      <c r="O379" s="287" t="s">
        <v>588</v>
      </c>
    </row>
    <row r="380" spans="1:15">
      <c r="A380" s="193">
        <v>379</v>
      </c>
      <c r="B380" s="322" t="s">
        <v>941</v>
      </c>
      <c r="C380" s="193" t="s">
        <v>3421</v>
      </c>
      <c r="D380" s="193" t="s">
        <v>3422</v>
      </c>
      <c r="E380" s="322" t="s">
        <v>942</v>
      </c>
      <c r="F380" s="287">
        <f>_xlfn.XLOOKUP($B380,'CDS-C'!$AA:$AA,'CDS-C'!$AC:$AC,"",0)</f>
        <v>620</v>
      </c>
      <c r="G380" s="287" t="s">
        <v>663</v>
      </c>
      <c r="H380" s="287" t="s">
        <v>920</v>
      </c>
      <c r="I380" s="287" t="s">
        <v>921</v>
      </c>
      <c r="J380" s="287" t="s">
        <v>217</v>
      </c>
      <c r="K380" s="287" t="s">
        <v>218</v>
      </c>
      <c r="L380" s="287" t="s">
        <v>32</v>
      </c>
      <c r="M380" s="287" t="s">
        <v>32</v>
      </c>
      <c r="N380" s="287" t="s">
        <v>32</v>
      </c>
      <c r="O380" s="287" t="s">
        <v>588</v>
      </c>
    </row>
    <row r="381" spans="1:15">
      <c r="A381" s="193">
        <v>380</v>
      </c>
      <c r="B381" s="322" t="s">
        <v>943</v>
      </c>
      <c r="C381" s="193" t="s">
        <v>3423</v>
      </c>
      <c r="D381" s="193" t="s">
        <v>3424</v>
      </c>
      <c r="E381" s="322" t="s">
        <v>944</v>
      </c>
      <c r="F381" s="287">
        <f>_xlfn.XLOOKUP($B381,'CDS-C'!$AA:$AA,'CDS-C'!$AC:$AC,"",0)</f>
        <v>640</v>
      </c>
      <c r="G381" s="287" t="s">
        <v>663</v>
      </c>
      <c r="H381" s="287" t="s">
        <v>920</v>
      </c>
      <c r="I381" s="287" t="s">
        <v>921</v>
      </c>
      <c r="J381" s="287" t="s">
        <v>217</v>
      </c>
      <c r="K381" s="287" t="s">
        <v>218</v>
      </c>
      <c r="L381" s="287" t="s">
        <v>32</v>
      </c>
      <c r="M381" s="287" t="s">
        <v>32</v>
      </c>
      <c r="N381" s="287" t="s">
        <v>32</v>
      </c>
      <c r="O381" s="287" t="s">
        <v>588</v>
      </c>
    </row>
    <row r="382" spans="1:15">
      <c r="A382" s="193">
        <v>381</v>
      </c>
      <c r="B382" s="322" t="s">
        <v>945</v>
      </c>
      <c r="C382" s="193" t="s">
        <v>3425</v>
      </c>
      <c r="D382" s="193" t="s">
        <v>3426</v>
      </c>
      <c r="E382" s="322" t="s">
        <v>946</v>
      </c>
      <c r="F382" s="287">
        <f>_xlfn.XLOOKUP($B382,'CDS-C'!$AA:$AA,'CDS-C'!$AC:$AC,"",0)</f>
        <v>680</v>
      </c>
      <c r="G382" s="287" t="s">
        <v>663</v>
      </c>
      <c r="H382" s="287" t="s">
        <v>920</v>
      </c>
      <c r="I382" s="287" t="s">
        <v>921</v>
      </c>
      <c r="J382" s="287" t="s">
        <v>217</v>
      </c>
      <c r="K382" s="287" t="s">
        <v>218</v>
      </c>
      <c r="L382" s="287" t="s">
        <v>32</v>
      </c>
      <c r="M382" s="287" t="s">
        <v>32</v>
      </c>
      <c r="N382" s="287" t="s">
        <v>32</v>
      </c>
      <c r="O382" s="287" t="s">
        <v>588</v>
      </c>
    </row>
    <row r="383" spans="1:15">
      <c r="A383" s="193">
        <v>382</v>
      </c>
      <c r="B383" s="322" t="s">
        <v>947</v>
      </c>
      <c r="C383" s="193" t="s">
        <v>3427</v>
      </c>
      <c r="D383" s="193" t="s">
        <v>3428</v>
      </c>
      <c r="E383" s="322" t="s">
        <v>948</v>
      </c>
      <c r="F383" s="287">
        <f>_xlfn.XLOOKUP($B383,'CDS-C'!$AA:$AA,'CDS-C'!$AC:$AC,"",0)</f>
        <v>27</v>
      </c>
      <c r="G383" s="287" t="s">
        <v>663</v>
      </c>
      <c r="H383" s="287" t="s">
        <v>920</v>
      </c>
      <c r="I383" s="287" t="s">
        <v>921</v>
      </c>
      <c r="J383" s="287" t="s">
        <v>217</v>
      </c>
      <c r="K383" s="287" t="s">
        <v>218</v>
      </c>
      <c r="L383" s="287" t="s">
        <v>32</v>
      </c>
      <c r="M383" s="287" t="s">
        <v>32</v>
      </c>
      <c r="N383" s="287" t="s">
        <v>32</v>
      </c>
      <c r="O383" s="287" t="s">
        <v>588</v>
      </c>
    </row>
    <row r="384" spans="1:15">
      <c r="A384" s="193">
        <v>383</v>
      </c>
      <c r="B384" s="322" t="s">
        <v>949</v>
      </c>
      <c r="C384" s="193" t="s">
        <v>3429</v>
      </c>
      <c r="D384" s="193" t="s">
        <v>3430</v>
      </c>
      <c r="E384" s="322" t="s">
        <v>950</v>
      </c>
      <c r="F384" s="287">
        <f>_xlfn.XLOOKUP($B384,'CDS-C'!$AA:$AA,'CDS-C'!$AC:$AC,"",0)</f>
        <v>28</v>
      </c>
      <c r="G384" s="287" t="s">
        <v>663</v>
      </c>
      <c r="H384" s="287" t="s">
        <v>920</v>
      </c>
      <c r="I384" s="287" t="s">
        <v>921</v>
      </c>
      <c r="J384" s="287" t="s">
        <v>217</v>
      </c>
      <c r="K384" s="287" t="s">
        <v>218</v>
      </c>
      <c r="L384" s="287" t="s">
        <v>32</v>
      </c>
      <c r="M384" s="287" t="s">
        <v>32</v>
      </c>
      <c r="N384" s="287" t="s">
        <v>32</v>
      </c>
      <c r="O384" s="287" t="s">
        <v>588</v>
      </c>
    </row>
    <row r="385" spans="1:15">
      <c r="A385" s="193">
        <v>384</v>
      </c>
      <c r="B385" s="322" t="s">
        <v>951</v>
      </c>
      <c r="C385" s="193" t="s">
        <v>3431</v>
      </c>
      <c r="D385" s="193" t="s">
        <v>3432</v>
      </c>
      <c r="E385" s="322" t="s">
        <v>952</v>
      </c>
      <c r="F385" s="287">
        <f>_xlfn.XLOOKUP($B385,'CDS-C'!$AA:$AA,'CDS-C'!$AC:$AC,"",0)</f>
        <v>31</v>
      </c>
      <c r="G385" s="287" t="s">
        <v>663</v>
      </c>
      <c r="H385" s="287" t="s">
        <v>920</v>
      </c>
      <c r="I385" s="287" t="s">
        <v>921</v>
      </c>
      <c r="J385" s="287" t="s">
        <v>217</v>
      </c>
      <c r="K385" s="287" t="s">
        <v>218</v>
      </c>
      <c r="L385" s="287" t="s">
        <v>32</v>
      </c>
      <c r="M385" s="287" t="s">
        <v>32</v>
      </c>
      <c r="N385" s="287" t="s">
        <v>32</v>
      </c>
      <c r="O385" s="287" t="s">
        <v>588</v>
      </c>
    </row>
    <row r="386" spans="1:15">
      <c r="A386" s="193">
        <v>385</v>
      </c>
      <c r="B386" s="322" t="s">
        <v>953</v>
      </c>
      <c r="C386" s="193" t="s">
        <v>3433</v>
      </c>
      <c r="D386" s="193" t="s">
        <v>3434</v>
      </c>
      <c r="E386" s="322" t="s">
        <v>954</v>
      </c>
      <c r="F386" s="287">
        <f>_xlfn.XLOOKUP($B386,'CDS-C'!$AA:$AA,'CDS-C'!$AC:$AC,"",0)</f>
        <v>25</v>
      </c>
      <c r="G386" s="287" t="s">
        <v>663</v>
      </c>
      <c r="H386" s="287" t="s">
        <v>920</v>
      </c>
      <c r="I386" s="287" t="s">
        <v>921</v>
      </c>
      <c r="J386" s="287" t="s">
        <v>217</v>
      </c>
      <c r="K386" s="287" t="s">
        <v>218</v>
      </c>
      <c r="L386" s="287" t="s">
        <v>32</v>
      </c>
      <c r="M386" s="287" t="s">
        <v>32</v>
      </c>
      <c r="N386" s="287" t="s">
        <v>32</v>
      </c>
      <c r="O386" s="287" t="s">
        <v>588</v>
      </c>
    </row>
    <row r="387" spans="1:15">
      <c r="A387" s="193">
        <v>386</v>
      </c>
      <c r="B387" s="322" t="s">
        <v>955</v>
      </c>
      <c r="C387" s="193" t="s">
        <v>3435</v>
      </c>
      <c r="D387" s="193" t="s">
        <v>3436</v>
      </c>
      <c r="E387" s="322" t="s">
        <v>956</v>
      </c>
      <c r="F387" s="287">
        <f>_xlfn.XLOOKUP($B387,'CDS-C'!$AA:$AA,'CDS-C'!$AC:$AC,"",0)</f>
        <v>27</v>
      </c>
      <c r="G387" s="287" t="s">
        <v>663</v>
      </c>
      <c r="H387" s="287" t="s">
        <v>920</v>
      </c>
      <c r="I387" s="287" t="s">
        <v>921</v>
      </c>
      <c r="J387" s="287" t="s">
        <v>217</v>
      </c>
      <c r="K387" s="287" t="s">
        <v>218</v>
      </c>
      <c r="L387" s="287" t="s">
        <v>32</v>
      </c>
      <c r="M387" s="287" t="s">
        <v>32</v>
      </c>
      <c r="N387" s="287" t="s">
        <v>32</v>
      </c>
      <c r="O387" s="287" t="s">
        <v>588</v>
      </c>
    </row>
    <row r="388" spans="1:15">
      <c r="A388" s="193">
        <v>387</v>
      </c>
      <c r="B388" s="322" t="s">
        <v>957</v>
      </c>
      <c r="C388" s="193" t="s">
        <v>3437</v>
      </c>
      <c r="D388" s="193" t="s">
        <v>3438</v>
      </c>
      <c r="E388" s="322" t="s">
        <v>958</v>
      </c>
      <c r="F388" s="287">
        <f>_xlfn.XLOOKUP($B388,'CDS-C'!$AA:$AA,'CDS-C'!$AC:$AC,"",0)</f>
        <v>30</v>
      </c>
      <c r="G388" s="287" t="s">
        <v>663</v>
      </c>
      <c r="H388" s="287" t="s">
        <v>920</v>
      </c>
      <c r="I388" s="287" t="s">
        <v>921</v>
      </c>
      <c r="J388" s="287" t="s">
        <v>217</v>
      </c>
      <c r="K388" s="287" t="s">
        <v>218</v>
      </c>
      <c r="L388" s="287" t="s">
        <v>32</v>
      </c>
      <c r="M388" s="287" t="s">
        <v>32</v>
      </c>
      <c r="N388" s="287" t="s">
        <v>32</v>
      </c>
      <c r="O388" s="287" t="s">
        <v>588</v>
      </c>
    </row>
    <row r="389" spans="1:15">
      <c r="A389" s="193">
        <v>388</v>
      </c>
      <c r="B389" s="322" t="s">
        <v>959</v>
      </c>
      <c r="C389" s="193" t="s">
        <v>3439</v>
      </c>
      <c r="D389" s="193" t="s">
        <v>3440</v>
      </c>
      <c r="E389" s="322" t="s">
        <v>960</v>
      </c>
      <c r="F389" s="287">
        <f>_xlfn.XLOOKUP($B389,'CDS-C'!$AA:$AA,'CDS-C'!$AC:$AC,"",0)</f>
        <v>27</v>
      </c>
      <c r="G389" s="287" t="s">
        <v>663</v>
      </c>
      <c r="H389" s="287" t="s">
        <v>920</v>
      </c>
      <c r="I389" s="287" t="s">
        <v>921</v>
      </c>
      <c r="J389" s="287" t="s">
        <v>217</v>
      </c>
      <c r="K389" s="287" t="s">
        <v>218</v>
      </c>
      <c r="L389" s="287" t="s">
        <v>32</v>
      </c>
      <c r="M389" s="287" t="s">
        <v>32</v>
      </c>
      <c r="N389" s="287" t="s">
        <v>32</v>
      </c>
      <c r="O389" s="287" t="s">
        <v>588</v>
      </c>
    </row>
    <row r="390" spans="1:15">
      <c r="A390" s="193">
        <v>389</v>
      </c>
      <c r="B390" s="322" t="s">
        <v>961</v>
      </c>
      <c r="C390" s="193" t="s">
        <v>3441</v>
      </c>
      <c r="D390" s="193" t="s">
        <v>3442</v>
      </c>
      <c r="E390" s="322" t="s">
        <v>962</v>
      </c>
      <c r="F390" s="287">
        <f>_xlfn.XLOOKUP($B390,'CDS-C'!$AA:$AA,'CDS-C'!$AC:$AC,"",0)</f>
        <v>30</v>
      </c>
      <c r="G390" s="287" t="s">
        <v>663</v>
      </c>
      <c r="H390" s="287" t="s">
        <v>920</v>
      </c>
      <c r="I390" s="287" t="s">
        <v>921</v>
      </c>
      <c r="J390" s="287" t="s">
        <v>217</v>
      </c>
      <c r="K390" s="287" t="s">
        <v>218</v>
      </c>
      <c r="L390" s="287" t="s">
        <v>32</v>
      </c>
      <c r="M390" s="287" t="s">
        <v>32</v>
      </c>
      <c r="N390" s="287" t="s">
        <v>32</v>
      </c>
      <c r="O390" s="287" t="s">
        <v>588</v>
      </c>
    </row>
    <row r="391" spans="1:15">
      <c r="A391" s="193">
        <v>390</v>
      </c>
      <c r="B391" s="322" t="s">
        <v>964</v>
      </c>
      <c r="C391" s="193" t="s">
        <v>3443</v>
      </c>
      <c r="D391" s="193" t="s">
        <v>3444</v>
      </c>
      <c r="E391" s="322" t="s">
        <v>965</v>
      </c>
      <c r="F391" s="287">
        <f>_xlfn.XLOOKUP($B391,'CDS-C'!$AA:$AA,'CDS-C'!$AC:$AC,"",0)</f>
        <v>33</v>
      </c>
      <c r="G391" s="287" t="s">
        <v>663</v>
      </c>
      <c r="H391" s="287" t="s">
        <v>920</v>
      </c>
      <c r="I391" s="287" t="s">
        <v>921</v>
      </c>
      <c r="J391" s="287" t="s">
        <v>217</v>
      </c>
      <c r="K391" s="287" t="s">
        <v>218</v>
      </c>
      <c r="L391" s="287" t="s">
        <v>32</v>
      </c>
      <c r="M391" s="287" t="s">
        <v>32</v>
      </c>
      <c r="N391" s="287" t="s">
        <v>32</v>
      </c>
      <c r="O391" s="287" t="s">
        <v>588</v>
      </c>
    </row>
    <row r="392" spans="1:15">
      <c r="A392" s="193">
        <v>391</v>
      </c>
      <c r="B392" s="322" t="s">
        <v>967</v>
      </c>
      <c r="C392" s="193" t="s">
        <v>3445</v>
      </c>
      <c r="D392" s="193" t="s">
        <v>3446</v>
      </c>
      <c r="E392" s="322" t="s">
        <v>968</v>
      </c>
      <c r="F392" s="287" t="str">
        <f>_xlfn.XLOOKUP($B392,'CDS-C'!$AA:$AA,'CDS-C'!$AC:$AC,"",0)</f>
        <v/>
      </c>
      <c r="G392" s="287" t="s">
        <v>663</v>
      </c>
      <c r="H392" s="287" t="s">
        <v>920</v>
      </c>
      <c r="I392" s="287" t="s">
        <v>921</v>
      </c>
      <c r="J392" s="287" t="s">
        <v>217</v>
      </c>
      <c r="K392" s="287" t="s">
        <v>218</v>
      </c>
      <c r="L392" s="287" t="s">
        <v>32</v>
      </c>
      <c r="M392" s="287" t="s">
        <v>32</v>
      </c>
      <c r="N392" s="287" t="s">
        <v>32</v>
      </c>
      <c r="O392" s="287" t="s">
        <v>588</v>
      </c>
    </row>
    <row r="393" spans="1:15">
      <c r="A393" s="193">
        <v>392</v>
      </c>
      <c r="B393" s="322" t="s">
        <v>969</v>
      </c>
      <c r="C393" s="193" t="s">
        <v>3447</v>
      </c>
      <c r="D393" s="193" t="s">
        <v>3448</v>
      </c>
      <c r="E393" s="322" t="s">
        <v>970</v>
      </c>
      <c r="F393" s="287" t="str">
        <f>_xlfn.XLOOKUP($B393,'CDS-C'!$AA:$AA,'CDS-C'!$AC:$AC,"",0)</f>
        <v/>
      </c>
      <c r="G393" s="287" t="s">
        <v>663</v>
      </c>
      <c r="H393" s="287" t="s">
        <v>920</v>
      </c>
      <c r="I393" s="287" t="s">
        <v>921</v>
      </c>
      <c r="J393" s="287" t="s">
        <v>217</v>
      </c>
      <c r="K393" s="287" t="s">
        <v>218</v>
      </c>
      <c r="L393" s="287" t="s">
        <v>32</v>
      </c>
      <c r="M393" s="287" t="s">
        <v>32</v>
      </c>
      <c r="N393" s="287" t="s">
        <v>32</v>
      </c>
      <c r="O393" s="287" t="s">
        <v>588</v>
      </c>
    </row>
    <row r="394" spans="1:15">
      <c r="A394" s="193">
        <v>393</v>
      </c>
      <c r="B394" s="322" t="s">
        <v>972</v>
      </c>
      <c r="C394" s="193" t="s">
        <v>3449</v>
      </c>
      <c r="D394" s="193" t="s">
        <v>3450</v>
      </c>
      <c r="E394" s="322" t="s">
        <v>973</v>
      </c>
      <c r="F394" s="287" t="str">
        <f>_xlfn.XLOOKUP($B394,'CDS-C'!$AA:$AA,'CDS-C'!$AC:$AC,"",0)</f>
        <v/>
      </c>
      <c r="G394" s="287" t="s">
        <v>663</v>
      </c>
      <c r="H394" s="287" t="s">
        <v>920</v>
      </c>
      <c r="I394" s="287" t="s">
        <v>921</v>
      </c>
      <c r="J394" s="287" t="s">
        <v>217</v>
      </c>
      <c r="K394" s="287" t="s">
        <v>218</v>
      </c>
      <c r="L394" s="287" t="s">
        <v>32</v>
      </c>
      <c r="M394" s="287" t="s">
        <v>32</v>
      </c>
      <c r="N394" s="287" t="s">
        <v>32</v>
      </c>
      <c r="O394" s="287" t="s">
        <v>588</v>
      </c>
    </row>
    <row r="395" spans="1:15">
      <c r="A395" s="193">
        <v>394</v>
      </c>
      <c r="B395" s="322" t="s">
        <v>974</v>
      </c>
      <c r="C395" s="193" t="s">
        <v>3451</v>
      </c>
      <c r="D395" s="193" t="s">
        <v>3452</v>
      </c>
      <c r="E395" s="322" t="s">
        <v>975</v>
      </c>
      <c r="F395" s="287" t="str">
        <f>_xlfn.XLOOKUP($B395,'CDS-C'!$AA:$AA,'CDS-C'!$AC:$AC,"",0)</f>
        <v/>
      </c>
      <c r="G395" s="287" t="s">
        <v>663</v>
      </c>
      <c r="H395" s="287" t="s">
        <v>920</v>
      </c>
      <c r="I395" s="287" t="s">
        <v>921</v>
      </c>
      <c r="J395" s="287" t="s">
        <v>217</v>
      </c>
      <c r="K395" s="287" t="s">
        <v>218</v>
      </c>
      <c r="L395" s="287" t="s">
        <v>32</v>
      </c>
      <c r="M395" s="287" t="s">
        <v>32</v>
      </c>
      <c r="N395" s="287" t="s">
        <v>32</v>
      </c>
      <c r="O395" s="287" t="s">
        <v>588</v>
      </c>
    </row>
    <row r="396" spans="1:15">
      <c r="A396" s="193">
        <v>395</v>
      </c>
      <c r="B396" s="322" t="s">
        <v>977</v>
      </c>
      <c r="C396" s="193" t="s">
        <v>3453</v>
      </c>
      <c r="D396" s="193" t="s">
        <v>3454</v>
      </c>
      <c r="E396" s="322" t="s">
        <v>978</v>
      </c>
      <c r="F396" s="287" t="str">
        <f>_xlfn.XLOOKUP($B396,'CDS-C'!$AA:$AA,'CDS-C'!$AC:$AC,"",0)</f>
        <v/>
      </c>
      <c r="G396" s="287" t="s">
        <v>663</v>
      </c>
      <c r="H396" s="287" t="s">
        <v>920</v>
      </c>
      <c r="I396" s="287" t="s">
        <v>921</v>
      </c>
      <c r="J396" s="287" t="s">
        <v>217</v>
      </c>
      <c r="K396" s="287" t="s">
        <v>218</v>
      </c>
      <c r="L396" s="287" t="s">
        <v>32</v>
      </c>
      <c r="M396" s="287" t="s">
        <v>32</v>
      </c>
      <c r="N396" s="287" t="s">
        <v>32</v>
      </c>
      <c r="O396" s="287" t="s">
        <v>588</v>
      </c>
    </row>
    <row r="397" spans="1:15">
      <c r="A397" s="193">
        <v>396</v>
      </c>
      <c r="B397" s="322" t="s">
        <v>985</v>
      </c>
      <c r="C397" s="193" t="s">
        <v>3455</v>
      </c>
      <c r="D397" s="193" t="s">
        <v>3456</v>
      </c>
      <c r="E397" s="322" t="s">
        <v>986</v>
      </c>
      <c r="F397" s="287" t="str">
        <f>_xlfn.XLOOKUP($B397,'CDS-C'!$AA:$AA,'CDS-C'!$AC:$AC,"",0)</f>
        <v/>
      </c>
      <c r="G397" s="287" t="s">
        <v>663</v>
      </c>
      <c r="H397" s="287" t="s">
        <v>920</v>
      </c>
      <c r="I397" s="287" t="s">
        <v>921</v>
      </c>
      <c r="J397" s="287" t="s">
        <v>217</v>
      </c>
      <c r="K397" s="287" t="s">
        <v>218</v>
      </c>
      <c r="L397" s="287" t="s">
        <v>32</v>
      </c>
      <c r="M397" s="287" t="s">
        <v>32</v>
      </c>
      <c r="N397" s="287" t="s">
        <v>32</v>
      </c>
      <c r="O397" s="287" t="s">
        <v>588</v>
      </c>
    </row>
    <row r="398" spans="1:15">
      <c r="A398" s="193">
        <v>397</v>
      </c>
      <c r="B398" s="322" t="s">
        <v>987</v>
      </c>
      <c r="C398" s="193" t="s">
        <v>3457</v>
      </c>
      <c r="D398" s="193" t="s">
        <v>3458</v>
      </c>
      <c r="E398" s="322" t="s">
        <v>988</v>
      </c>
      <c r="F398" s="287" t="str">
        <f>_xlfn.XLOOKUP($B398,'CDS-C'!$AA:$AA,'CDS-C'!$AC:$AC,"",0)</f>
        <v/>
      </c>
      <c r="G398" s="287" t="s">
        <v>663</v>
      </c>
      <c r="H398" s="287" t="s">
        <v>920</v>
      </c>
      <c r="I398" s="287" t="s">
        <v>921</v>
      </c>
      <c r="J398" s="287" t="s">
        <v>217</v>
      </c>
      <c r="K398" s="287" t="s">
        <v>218</v>
      </c>
      <c r="L398" s="287" t="s">
        <v>32</v>
      </c>
      <c r="M398" s="287" t="s">
        <v>32</v>
      </c>
      <c r="N398" s="287" t="s">
        <v>32</v>
      </c>
      <c r="O398" s="287" t="s">
        <v>588</v>
      </c>
    </row>
    <row r="399" spans="1:15">
      <c r="A399" s="193">
        <v>398</v>
      </c>
      <c r="B399" s="287" t="s">
        <v>989</v>
      </c>
      <c r="C399" s="193" t="s">
        <v>3459</v>
      </c>
      <c r="D399" s="193" t="s">
        <v>3460</v>
      </c>
      <c r="E399" s="287" t="s">
        <v>990</v>
      </c>
      <c r="F399" s="287" t="str">
        <f>_xlfn.XLOOKUP($B399,'CDS-C'!$AA:$AA,'CDS-C'!$AC:$AC,"",0)</f>
        <v/>
      </c>
      <c r="G399" s="287" t="s">
        <v>663</v>
      </c>
      <c r="H399" s="287" t="s">
        <v>920</v>
      </c>
      <c r="I399" s="287" t="s">
        <v>921</v>
      </c>
      <c r="J399" s="287" t="s">
        <v>217</v>
      </c>
      <c r="K399" s="287" t="s">
        <v>218</v>
      </c>
      <c r="L399" s="287" t="s">
        <v>32</v>
      </c>
      <c r="M399" s="287" t="s">
        <v>32</v>
      </c>
      <c r="N399" s="287" t="s">
        <v>32</v>
      </c>
      <c r="O399" s="287" t="s">
        <v>588</v>
      </c>
    </row>
    <row r="400" spans="1:15">
      <c r="A400" s="193">
        <v>399</v>
      </c>
      <c r="B400" s="322" t="s">
        <v>991</v>
      </c>
      <c r="C400" s="193" t="s">
        <v>3461</v>
      </c>
      <c r="D400" s="193" t="s">
        <v>3462</v>
      </c>
      <c r="E400" s="322" t="s">
        <v>992</v>
      </c>
      <c r="F400" s="287" t="str">
        <f>_xlfn.XLOOKUP($B400,'CDS-C'!$AA:$AA,'CDS-C'!$AC:$AC,"",0)</f>
        <v/>
      </c>
      <c r="G400" s="287" t="s">
        <v>663</v>
      </c>
      <c r="H400" s="287" t="s">
        <v>920</v>
      </c>
      <c r="I400" s="287" t="s">
        <v>921</v>
      </c>
      <c r="J400" s="287" t="s">
        <v>217</v>
      </c>
      <c r="K400" s="287" t="s">
        <v>218</v>
      </c>
      <c r="L400" s="287" t="s">
        <v>32</v>
      </c>
      <c r="M400" s="287" t="s">
        <v>32</v>
      </c>
      <c r="N400" s="287" t="s">
        <v>32</v>
      </c>
      <c r="O400" s="287" t="s">
        <v>588</v>
      </c>
    </row>
    <row r="401" spans="1:15">
      <c r="A401" s="193">
        <v>400</v>
      </c>
      <c r="B401" s="322" t="s">
        <v>993</v>
      </c>
      <c r="C401" s="193" t="s">
        <v>3463</v>
      </c>
      <c r="D401" s="193" t="s">
        <v>3464</v>
      </c>
      <c r="E401" s="322" t="s">
        <v>994</v>
      </c>
      <c r="F401" s="287">
        <f>_xlfn.XLOOKUP($B401,'CDS-C'!$AA:$AA,'CDS-C'!$AC:$AC,"",0)</f>
        <v>8.7378641000000007E-2</v>
      </c>
      <c r="G401" s="287" t="s">
        <v>663</v>
      </c>
      <c r="H401" s="287" t="s">
        <v>920</v>
      </c>
      <c r="I401" s="287" t="s">
        <v>921</v>
      </c>
      <c r="J401" s="287" t="s">
        <v>217</v>
      </c>
      <c r="K401" s="287" t="s">
        <v>218</v>
      </c>
      <c r="L401" s="287" t="s">
        <v>32</v>
      </c>
      <c r="M401" s="287" t="s">
        <v>32</v>
      </c>
      <c r="N401" s="287" t="s">
        <v>32</v>
      </c>
      <c r="O401" s="287" t="s">
        <v>588</v>
      </c>
    </row>
    <row r="402" spans="1:15">
      <c r="A402" s="193">
        <v>401</v>
      </c>
      <c r="B402" s="322" t="s">
        <v>997</v>
      </c>
      <c r="C402" s="193" t="s">
        <v>3465</v>
      </c>
      <c r="D402" s="193" t="s">
        <v>3466</v>
      </c>
      <c r="E402" s="322" t="s">
        <v>998</v>
      </c>
      <c r="F402" s="287">
        <f>_xlfn.XLOOKUP($B402,'CDS-C'!$AA:$AA,'CDS-C'!$AC:$AC,"",0)</f>
        <v>0.36893203899999999</v>
      </c>
      <c r="G402" s="287" t="s">
        <v>663</v>
      </c>
      <c r="H402" s="287" t="s">
        <v>920</v>
      </c>
      <c r="I402" s="287" t="s">
        <v>921</v>
      </c>
      <c r="J402" s="287" t="s">
        <v>217</v>
      </c>
      <c r="K402" s="287" t="s">
        <v>218</v>
      </c>
      <c r="L402" s="287" t="s">
        <v>32</v>
      </c>
      <c r="M402" s="287" t="s">
        <v>32</v>
      </c>
      <c r="N402" s="287" t="s">
        <v>32</v>
      </c>
      <c r="O402" s="287" t="s">
        <v>588</v>
      </c>
    </row>
    <row r="403" spans="1:15">
      <c r="A403" s="193">
        <v>402</v>
      </c>
      <c r="B403" s="322" t="s">
        <v>999</v>
      </c>
      <c r="C403" s="193" t="s">
        <v>3467</v>
      </c>
      <c r="D403" s="193" t="s">
        <v>3468</v>
      </c>
      <c r="E403" s="322" t="s">
        <v>1000</v>
      </c>
      <c r="F403" s="287">
        <f>_xlfn.XLOOKUP($B403,'CDS-C'!$AA:$AA,'CDS-C'!$AC:$AC,"",0)</f>
        <v>0.54368932000000003</v>
      </c>
      <c r="G403" s="287" t="s">
        <v>663</v>
      </c>
      <c r="H403" s="287" t="s">
        <v>920</v>
      </c>
      <c r="I403" s="287" t="s">
        <v>921</v>
      </c>
      <c r="J403" s="287" t="s">
        <v>217</v>
      </c>
      <c r="K403" s="287" t="s">
        <v>218</v>
      </c>
      <c r="L403" s="287" t="s">
        <v>32</v>
      </c>
      <c r="M403" s="287" t="s">
        <v>32</v>
      </c>
      <c r="N403" s="287" t="s">
        <v>32</v>
      </c>
      <c r="O403" s="287" t="s">
        <v>588</v>
      </c>
    </row>
    <row r="404" spans="1:15">
      <c r="A404" s="193">
        <v>403</v>
      </c>
      <c r="B404" s="322" t="s">
        <v>1002</v>
      </c>
      <c r="C404" s="193" t="s">
        <v>3469</v>
      </c>
      <c r="D404" s="193" t="s">
        <v>3470</v>
      </c>
      <c r="E404" s="322" t="s">
        <v>1003</v>
      </c>
      <c r="F404" s="287" t="str">
        <f>_xlfn.XLOOKUP($B404,'CDS-C'!$AA:$AA,'CDS-C'!$AC:$AC,"",0)</f>
        <v/>
      </c>
      <c r="G404" s="287" t="s">
        <v>663</v>
      </c>
      <c r="H404" s="287" t="s">
        <v>920</v>
      </c>
      <c r="I404" s="287" t="s">
        <v>921</v>
      </c>
      <c r="J404" s="287" t="s">
        <v>217</v>
      </c>
      <c r="K404" s="287" t="s">
        <v>218</v>
      </c>
      <c r="L404" s="287" t="s">
        <v>32</v>
      </c>
      <c r="M404" s="287" t="s">
        <v>32</v>
      </c>
      <c r="N404" s="287" t="s">
        <v>32</v>
      </c>
      <c r="O404" s="287" t="s">
        <v>588</v>
      </c>
    </row>
    <row r="405" spans="1:15">
      <c r="A405" s="193">
        <v>404</v>
      </c>
      <c r="B405" s="322" t="s">
        <v>1004</v>
      </c>
      <c r="C405" s="193" t="s">
        <v>3471</v>
      </c>
      <c r="D405" s="193" t="s">
        <v>3472</v>
      </c>
      <c r="E405" s="322" t="s">
        <v>1005</v>
      </c>
      <c r="F405" s="287" t="str">
        <f>_xlfn.XLOOKUP($B405,'CDS-C'!$AA:$AA,'CDS-C'!$AC:$AC,"",0)</f>
        <v/>
      </c>
      <c r="G405" s="287" t="s">
        <v>663</v>
      </c>
      <c r="H405" s="287" t="s">
        <v>920</v>
      </c>
      <c r="I405" s="287" t="s">
        <v>921</v>
      </c>
      <c r="J405" s="287" t="s">
        <v>217</v>
      </c>
      <c r="K405" s="287" t="s">
        <v>218</v>
      </c>
      <c r="L405" s="287" t="s">
        <v>32</v>
      </c>
      <c r="M405" s="287" t="s">
        <v>32</v>
      </c>
      <c r="N405" s="287" t="s">
        <v>32</v>
      </c>
      <c r="O405" s="287" t="s">
        <v>588</v>
      </c>
    </row>
    <row r="406" spans="1:15" ht="25.5" customHeight="1">
      <c r="A406" s="193">
        <v>405</v>
      </c>
      <c r="B406" s="309" t="s">
        <v>1007</v>
      </c>
      <c r="C406" s="193" t="s">
        <v>3473</v>
      </c>
      <c r="D406" s="193" t="s">
        <v>3474</v>
      </c>
      <c r="E406" s="309" t="s">
        <v>1008</v>
      </c>
      <c r="F406" s="287" t="str">
        <f>_xlfn.XLOOKUP($B406,'CDS-C'!$AA:$AA,'CDS-C'!$AC:$AC,"",0)</f>
        <v/>
      </c>
      <c r="G406" s="287" t="s">
        <v>663</v>
      </c>
      <c r="H406" s="287" t="s">
        <v>920</v>
      </c>
      <c r="I406" s="287" t="s">
        <v>921</v>
      </c>
      <c r="J406" s="287" t="s">
        <v>217</v>
      </c>
      <c r="K406" s="287" t="s">
        <v>218</v>
      </c>
      <c r="L406" s="287" t="s">
        <v>32</v>
      </c>
      <c r="M406" s="287" t="s">
        <v>32</v>
      </c>
      <c r="N406" s="287" t="s">
        <v>32</v>
      </c>
      <c r="O406" s="287" t="s">
        <v>588</v>
      </c>
    </row>
    <row r="407" spans="1:15" ht="25.5" customHeight="1">
      <c r="A407" s="193">
        <v>406</v>
      </c>
      <c r="B407" s="309" t="s">
        <v>1009</v>
      </c>
      <c r="C407" s="193" t="s">
        <v>3475</v>
      </c>
      <c r="D407" s="193"/>
      <c r="E407" s="309" t="s">
        <v>1010</v>
      </c>
      <c r="F407" s="287">
        <f>_xlfn.XLOOKUP($B407,'CDS-C'!$AA:$AA,'CDS-C'!$AC:$AC,"",0)</f>
        <v>1</v>
      </c>
      <c r="G407" s="287" t="s">
        <v>663</v>
      </c>
      <c r="H407" s="287" t="s">
        <v>920</v>
      </c>
      <c r="I407" s="287" t="s">
        <v>921</v>
      </c>
      <c r="J407" s="287" t="s">
        <v>217</v>
      </c>
      <c r="K407" s="287" t="s">
        <v>218</v>
      </c>
      <c r="L407" s="287" t="s">
        <v>32</v>
      </c>
      <c r="M407" s="287" t="s">
        <v>32</v>
      </c>
      <c r="N407" s="287" t="s">
        <v>32</v>
      </c>
      <c r="O407" s="287" t="s">
        <v>588</v>
      </c>
    </row>
    <row r="408" spans="1:15">
      <c r="A408" s="193">
        <v>407</v>
      </c>
      <c r="B408" s="309" t="s">
        <v>1011</v>
      </c>
      <c r="C408" s="193" t="s">
        <v>3476</v>
      </c>
      <c r="D408" s="193" t="s">
        <v>3477</v>
      </c>
      <c r="E408" s="309" t="s">
        <v>1012</v>
      </c>
      <c r="F408" s="287">
        <f>_xlfn.XLOOKUP($B408,'CDS-C'!$AA:$AA,'CDS-C'!$AC:$AC,"",0)</f>
        <v>0.13592233000000001</v>
      </c>
      <c r="G408" s="287" t="s">
        <v>663</v>
      </c>
      <c r="H408" s="287" t="s">
        <v>920</v>
      </c>
      <c r="I408" s="287" t="s">
        <v>921</v>
      </c>
      <c r="J408" s="287" t="s">
        <v>217</v>
      </c>
      <c r="K408" s="287" t="s">
        <v>218</v>
      </c>
      <c r="L408" s="287" t="s">
        <v>32</v>
      </c>
      <c r="M408" s="287" t="s">
        <v>32</v>
      </c>
      <c r="N408" s="287" t="s">
        <v>32</v>
      </c>
      <c r="O408" s="287" t="s">
        <v>588</v>
      </c>
    </row>
    <row r="409" spans="1:15">
      <c r="A409" s="193">
        <v>408</v>
      </c>
      <c r="B409" s="322" t="s">
        <v>1013</v>
      </c>
      <c r="C409" s="193" t="s">
        <v>3478</v>
      </c>
      <c r="D409" s="193" t="s">
        <v>3479</v>
      </c>
      <c r="E409" s="322" t="s">
        <v>1014</v>
      </c>
      <c r="F409" s="287">
        <f>_xlfn.XLOOKUP($B409,'CDS-C'!$AA:$AA,'CDS-C'!$AC:$AC,"",0)</f>
        <v>0.49514563099999997</v>
      </c>
      <c r="G409" s="287" t="s">
        <v>663</v>
      </c>
      <c r="H409" s="287" t="s">
        <v>920</v>
      </c>
      <c r="I409" s="287" t="s">
        <v>921</v>
      </c>
      <c r="J409" s="287" t="s">
        <v>217</v>
      </c>
      <c r="K409" s="287" t="s">
        <v>218</v>
      </c>
      <c r="L409" s="287" t="s">
        <v>32</v>
      </c>
      <c r="M409" s="287" t="s">
        <v>32</v>
      </c>
      <c r="N409" s="287" t="s">
        <v>32</v>
      </c>
      <c r="O409" s="287" t="s">
        <v>588</v>
      </c>
    </row>
    <row r="410" spans="1:15">
      <c r="A410" s="193">
        <v>409</v>
      </c>
      <c r="B410" s="322" t="s">
        <v>1015</v>
      </c>
      <c r="C410" s="193" t="s">
        <v>3480</v>
      </c>
      <c r="D410" s="193" t="s">
        <v>3481</v>
      </c>
      <c r="E410" s="322" t="s">
        <v>1016</v>
      </c>
      <c r="F410" s="287">
        <f>_xlfn.XLOOKUP($B410,'CDS-C'!$AA:$AA,'CDS-C'!$AC:$AC,"",0)</f>
        <v>0.33980582500000001</v>
      </c>
      <c r="G410" s="287" t="s">
        <v>663</v>
      </c>
      <c r="H410" s="287" t="s">
        <v>920</v>
      </c>
      <c r="I410" s="287" t="s">
        <v>921</v>
      </c>
      <c r="J410" s="287" t="s">
        <v>217</v>
      </c>
      <c r="K410" s="287" t="s">
        <v>218</v>
      </c>
      <c r="L410" s="287" t="s">
        <v>32</v>
      </c>
      <c r="M410" s="287" t="s">
        <v>32</v>
      </c>
      <c r="N410" s="287" t="s">
        <v>32</v>
      </c>
      <c r="O410" s="287" t="s">
        <v>588</v>
      </c>
    </row>
    <row r="411" spans="1:15">
      <c r="A411" s="193">
        <v>410</v>
      </c>
      <c r="B411" s="322" t="s">
        <v>1019</v>
      </c>
      <c r="C411" s="193" t="s">
        <v>3482</v>
      </c>
      <c r="D411" s="193" t="s">
        <v>3483</v>
      </c>
      <c r="E411" s="322" t="s">
        <v>1020</v>
      </c>
      <c r="F411" s="287">
        <f>_xlfn.XLOOKUP($B411,'CDS-C'!$AA:$AA,'CDS-C'!$AC:$AC,"",0)</f>
        <v>2.9125999999999999E-2</v>
      </c>
      <c r="G411" s="287" t="s">
        <v>663</v>
      </c>
      <c r="H411" s="287" t="s">
        <v>920</v>
      </c>
      <c r="I411" s="287" t="s">
        <v>921</v>
      </c>
      <c r="J411" s="287" t="s">
        <v>217</v>
      </c>
      <c r="K411" s="287" t="s">
        <v>218</v>
      </c>
      <c r="L411" s="287" t="s">
        <v>32</v>
      </c>
      <c r="M411" s="287" t="s">
        <v>32</v>
      </c>
      <c r="N411" s="287" t="s">
        <v>32</v>
      </c>
      <c r="O411" s="287" t="s">
        <v>588</v>
      </c>
    </row>
    <row r="412" spans="1:15">
      <c r="A412" s="193">
        <v>411</v>
      </c>
      <c r="B412" s="322" t="s">
        <v>1021</v>
      </c>
      <c r="C412" s="193" t="s">
        <v>3484</v>
      </c>
      <c r="D412" s="193" t="s">
        <v>3485</v>
      </c>
      <c r="E412" s="322" t="s">
        <v>1022</v>
      </c>
      <c r="F412" s="287" t="str">
        <f>_xlfn.XLOOKUP($B412,'CDS-C'!$AA:$AA,'CDS-C'!$AC:$AC,"",0)</f>
        <v/>
      </c>
      <c r="G412" s="287" t="s">
        <v>663</v>
      </c>
      <c r="H412" s="287" t="s">
        <v>920</v>
      </c>
      <c r="I412" s="287" t="s">
        <v>921</v>
      </c>
      <c r="J412" s="287" t="s">
        <v>217</v>
      </c>
      <c r="K412" s="287" t="s">
        <v>218</v>
      </c>
      <c r="L412" s="287" t="s">
        <v>32</v>
      </c>
      <c r="M412" s="287" t="s">
        <v>32</v>
      </c>
      <c r="N412" s="287" t="s">
        <v>32</v>
      </c>
      <c r="O412" s="287" t="s">
        <v>588</v>
      </c>
    </row>
    <row r="413" spans="1:15">
      <c r="A413" s="193">
        <v>412</v>
      </c>
      <c r="B413" s="322" t="s">
        <v>1024</v>
      </c>
      <c r="C413" s="193" t="s">
        <v>3486</v>
      </c>
      <c r="D413" s="193" t="s">
        <v>3487</v>
      </c>
      <c r="E413" s="322" t="s">
        <v>1025</v>
      </c>
      <c r="F413" s="287" t="str">
        <f>_xlfn.XLOOKUP($B413,'CDS-C'!$AA:$AA,'CDS-C'!$AC:$AC,"",0)</f>
        <v/>
      </c>
      <c r="G413" s="287" t="s">
        <v>663</v>
      </c>
      <c r="H413" s="287" t="s">
        <v>920</v>
      </c>
      <c r="I413" s="287" t="s">
        <v>921</v>
      </c>
      <c r="J413" s="287" t="s">
        <v>217</v>
      </c>
      <c r="K413" s="287" t="s">
        <v>218</v>
      </c>
      <c r="L413" s="287" t="s">
        <v>32</v>
      </c>
      <c r="M413" s="287" t="s">
        <v>32</v>
      </c>
      <c r="N413" s="287" t="s">
        <v>32</v>
      </c>
      <c r="O413" s="287" t="s">
        <v>588</v>
      </c>
    </row>
    <row r="414" spans="1:15">
      <c r="A414" s="193">
        <v>413</v>
      </c>
      <c r="B414" s="322" t="s">
        <v>1026</v>
      </c>
      <c r="C414" s="193" t="s">
        <v>3488</v>
      </c>
      <c r="D414" s="193"/>
      <c r="E414" s="322" t="s">
        <v>1027</v>
      </c>
      <c r="F414" s="287">
        <f>_xlfn.XLOOKUP($B414,'CDS-C'!$AA:$AA,'CDS-C'!$AC:$AC,"",0)</f>
        <v>0.99999978599999995</v>
      </c>
      <c r="G414" s="287" t="s">
        <v>663</v>
      </c>
      <c r="H414" s="287" t="s">
        <v>920</v>
      </c>
      <c r="I414" s="287" t="s">
        <v>921</v>
      </c>
      <c r="J414" s="287" t="s">
        <v>217</v>
      </c>
      <c r="K414" s="287" t="s">
        <v>218</v>
      </c>
      <c r="L414" s="287" t="s">
        <v>32</v>
      </c>
      <c r="M414" s="287" t="s">
        <v>32</v>
      </c>
      <c r="N414" s="287" t="s">
        <v>32</v>
      </c>
      <c r="O414" s="287" t="s">
        <v>588</v>
      </c>
    </row>
    <row r="415" spans="1:15">
      <c r="A415" s="193">
        <v>414</v>
      </c>
      <c r="B415" s="322" t="s">
        <v>1028</v>
      </c>
      <c r="C415" s="193" t="s">
        <v>3489</v>
      </c>
      <c r="D415" s="193" t="s">
        <v>3490</v>
      </c>
      <c r="E415" s="322" t="s">
        <v>1029</v>
      </c>
      <c r="F415" s="287">
        <f>_xlfn.XLOOKUP($B415,'CDS-C'!$AA:$AA,'CDS-C'!$AC:$AC,"",0)</f>
        <v>5.3571428999999997E-2</v>
      </c>
      <c r="G415" s="287" t="s">
        <v>663</v>
      </c>
      <c r="H415" s="287" t="s">
        <v>920</v>
      </c>
      <c r="I415" s="287" t="s">
        <v>921</v>
      </c>
      <c r="J415" s="287" t="s">
        <v>217</v>
      </c>
      <c r="K415" s="287" t="s">
        <v>218</v>
      </c>
      <c r="L415" s="287" t="s">
        <v>32</v>
      </c>
      <c r="M415" s="287" t="s">
        <v>32</v>
      </c>
      <c r="N415" s="287" t="s">
        <v>32</v>
      </c>
      <c r="O415" s="287" t="s">
        <v>588</v>
      </c>
    </row>
    <row r="416" spans="1:15">
      <c r="A416" s="193">
        <v>415</v>
      </c>
      <c r="B416" s="322" t="s">
        <v>1032</v>
      </c>
      <c r="C416" s="193" t="s">
        <v>3491</v>
      </c>
      <c r="D416" s="193" t="s">
        <v>3492</v>
      </c>
      <c r="E416" s="322" t="s">
        <v>1033</v>
      </c>
      <c r="F416" s="287">
        <f>_xlfn.XLOOKUP($B416,'CDS-C'!$AA:$AA,'CDS-C'!$AC:$AC,"",0)</f>
        <v>0.71428571399999996</v>
      </c>
      <c r="G416" s="287" t="s">
        <v>663</v>
      </c>
      <c r="H416" s="287" t="s">
        <v>920</v>
      </c>
      <c r="I416" s="287" t="s">
        <v>921</v>
      </c>
      <c r="J416" s="287" t="s">
        <v>217</v>
      </c>
      <c r="K416" s="287" t="s">
        <v>218</v>
      </c>
      <c r="L416" s="287" t="s">
        <v>32</v>
      </c>
      <c r="M416" s="287" t="s">
        <v>32</v>
      </c>
      <c r="N416" s="287" t="s">
        <v>32</v>
      </c>
      <c r="O416" s="287" t="s">
        <v>588</v>
      </c>
    </row>
    <row r="417" spans="1:15">
      <c r="A417" s="193">
        <v>416</v>
      </c>
      <c r="B417" s="322" t="s">
        <v>1034</v>
      </c>
      <c r="C417" s="193" t="s">
        <v>3493</v>
      </c>
      <c r="D417" s="193" t="s">
        <v>3494</v>
      </c>
      <c r="E417" s="322" t="s">
        <v>1035</v>
      </c>
      <c r="F417" s="287">
        <f>_xlfn.XLOOKUP($B417,'CDS-C'!$AA:$AA,'CDS-C'!$AC:$AC,"",0)</f>
        <v>0.23214285700000001</v>
      </c>
      <c r="G417" s="287" t="s">
        <v>663</v>
      </c>
      <c r="H417" s="287" t="s">
        <v>920</v>
      </c>
      <c r="I417" s="287" t="s">
        <v>921</v>
      </c>
      <c r="J417" s="287" t="s">
        <v>217</v>
      </c>
      <c r="K417" s="287" t="s">
        <v>218</v>
      </c>
      <c r="L417" s="287" t="s">
        <v>32</v>
      </c>
      <c r="M417" s="287" t="s">
        <v>32</v>
      </c>
      <c r="N417" s="287" t="s">
        <v>32</v>
      </c>
      <c r="O417" s="287" t="s">
        <v>588</v>
      </c>
    </row>
    <row r="418" spans="1:15">
      <c r="A418" s="193">
        <v>417</v>
      </c>
      <c r="B418" s="322" t="s">
        <v>1036</v>
      </c>
      <c r="C418" s="193" t="s">
        <v>3495</v>
      </c>
      <c r="D418" s="193" t="s">
        <v>3496</v>
      </c>
      <c r="E418" s="322" t="s">
        <v>1037</v>
      </c>
      <c r="F418" s="287" t="str">
        <f>_xlfn.XLOOKUP($B418,'CDS-C'!$AA:$AA,'CDS-C'!$AC:$AC,"",0)</f>
        <v/>
      </c>
      <c r="G418" s="287" t="s">
        <v>663</v>
      </c>
      <c r="H418" s="287" t="s">
        <v>920</v>
      </c>
      <c r="I418" s="287" t="s">
        <v>921</v>
      </c>
      <c r="J418" s="287" t="s">
        <v>217</v>
      </c>
      <c r="K418" s="287" t="s">
        <v>218</v>
      </c>
      <c r="L418" s="287" t="s">
        <v>32</v>
      </c>
      <c r="M418" s="287" t="s">
        <v>32</v>
      </c>
      <c r="N418" s="287" t="s">
        <v>32</v>
      </c>
      <c r="O418" s="287" t="s">
        <v>588</v>
      </c>
    </row>
    <row r="419" spans="1:15">
      <c r="A419" s="193">
        <v>418</v>
      </c>
      <c r="B419" s="322" t="s">
        <v>1038</v>
      </c>
      <c r="C419" s="193" t="s">
        <v>3497</v>
      </c>
      <c r="D419" s="193" t="s">
        <v>3498</v>
      </c>
      <c r="E419" s="322" t="s">
        <v>1039</v>
      </c>
      <c r="F419" s="287" t="str">
        <f>_xlfn.XLOOKUP($B419,'CDS-C'!$AA:$AA,'CDS-C'!$AC:$AC,"",0)</f>
        <v/>
      </c>
      <c r="G419" s="287" t="s">
        <v>663</v>
      </c>
      <c r="H419" s="287" t="s">
        <v>920</v>
      </c>
      <c r="I419" s="287" t="s">
        <v>921</v>
      </c>
      <c r="J419" s="287" t="s">
        <v>217</v>
      </c>
      <c r="K419" s="287" t="s">
        <v>218</v>
      </c>
      <c r="L419" s="287" t="s">
        <v>32</v>
      </c>
      <c r="M419" s="287" t="s">
        <v>32</v>
      </c>
      <c r="N419" s="287" t="s">
        <v>32</v>
      </c>
      <c r="O419" s="287" t="s">
        <v>588</v>
      </c>
    </row>
    <row r="420" spans="1:15">
      <c r="A420" s="193">
        <v>419</v>
      </c>
      <c r="B420" s="322" t="s">
        <v>1040</v>
      </c>
      <c r="C420" s="193" t="s">
        <v>3499</v>
      </c>
      <c r="D420" s="193" t="s">
        <v>3500</v>
      </c>
      <c r="E420" s="322" t="s">
        <v>1041</v>
      </c>
      <c r="F420" s="287" t="str">
        <f>_xlfn.XLOOKUP($B420,'CDS-C'!$AA:$AA,'CDS-C'!$AC:$AC,"",0)</f>
        <v/>
      </c>
      <c r="G420" s="287" t="s">
        <v>663</v>
      </c>
      <c r="H420" s="287" t="s">
        <v>920</v>
      </c>
      <c r="I420" s="287" t="s">
        <v>921</v>
      </c>
      <c r="J420" s="287" t="s">
        <v>217</v>
      </c>
      <c r="K420" s="287" t="s">
        <v>218</v>
      </c>
      <c r="L420" s="287" t="s">
        <v>32</v>
      </c>
      <c r="M420" s="287" t="s">
        <v>32</v>
      </c>
      <c r="N420" s="287" t="s">
        <v>32</v>
      </c>
      <c r="O420" s="287" t="s">
        <v>588</v>
      </c>
    </row>
    <row r="421" spans="1:15">
      <c r="A421" s="193">
        <v>420</v>
      </c>
      <c r="B421" s="322" t="s">
        <v>1042</v>
      </c>
      <c r="C421" s="193" t="s">
        <v>3501</v>
      </c>
      <c r="D421" s="193"/>
      <c r="E421" s="322" t="s">
        <v>1043</v>
      </c>
      <c r="F421" s="287">
        <f>_xlfn.XLOOKUP($B421,'CDS-C'!$AA:$AA,'CDS-C'!$AC:$AC,"",0)</f>
        <v>1</v>
      </c>
      <c r="G421" s="287" t="s">
        <v>663</v>
      </c>
      <c r="H421" s="287" t="s">
        <v>920</v>
      </c>
      <c r="I421" s="287" t="s">
        <v>921</v>
      </c>
      <c r="J421" s="287" t="s">
        <v>217</v>
      </c>
      <c r="K421" s="287" t="s">
        <v>218</v>
      </c>
      <c r="L421" s="287" t="s">
        <v>32</v>
      </c>
      <c r="M421" s="287" t="s">
        <v>32</v>
      </c>
      <c r="N421" s="287" t="s">
        <v>32</v>
      </c>
      <c r="O421" s="287" t="s">
        <v>588</v>
      </c>
    </row>
    <row r="422" spans="1:15">
      <c r="A422" s="193">
        <v>421</v>
      </c>
      <c r="B422" s="322" t="s">
        <v>1044</v>
      </c>
      <c r="C422" s="193" t="s">
        <v>3502</v>
      </c>
      <c r="D422" s="193" t="s">
        <v>3503</v>
      </c>
      <c r="E422" s="322" t="s">
        <v>1045</v>
      </c>
      <c r="F422" s="287">
        <f>_xlfn.XLOOKUP($B422,'CDS-C'!$AA:$AA,'CDS-C'!$AC:$AC,"",0)</f>
        <v>0.36103542199999999</v>
      </c>
      <c r="G422" s="287" t="s">
        <v>663</v>
      </c>
      <c r="H422" s="287" t="s">
        <v>920</v>
      </c>
      <c r="I422" s="287" t="s">
        <v>921</v>
      </c>
      <c r="J422" s="287" t="s">
        <v>217</v>
      </c>
      <c r="K422" s="287" t="s">
        <v>218</v>
      </c>
      <c r="L422" s="287" t="s">
        <v>32</v>
      </c>
      <c r="M422" s="287" t="s">
        <v>32</v>
      </c>
      <c r="N422" s="287" t="s">
        <v>32</v>
      </c>
      <c r="O422" s="287" t="s">
        <v>588</v>
      </c>
    </row>
    <row r="423" spans="1:15">
      <c r="A423" s="193">
        <v>422</v>
      </c>
      <c r="B423" s="322" t="s">
        <v>1046</v>
      </c>
      <c r="C423" s="193" t="s">
        <v>3504</v>
      </c>
      <c r="D423" s="193" t="s">
        <v>3505</v>
      </c>
      <c r="E423" s="322" t="s">
        <v>1047</v>
      </c>
      <c r="F423" s="287">
        <f>_xlfn.XLOOKUP($B423,'CDS-C'!$AA:$AA,'CDS-C'!$AC:$AC,"",0)</f>
        <v>0.60626703000000004</v>
      </c>
      <c r="G423" s="287" t="s">
        <v>663</v>
      </c>
      <c r="H423" s="287" t="s">
        <v>920</v>
      </c>
      <c r="I423" s="287" t="s">
        <v>921</v>
      </c>
      <c r="J423" s="287" t="s">
        <v>217</v>
      </c>
      <c r="K423" s="287" t="s">
        <v>218</v>
      </c>
      <c r="L423" s="287" t="s">
        <v>32</v>
      </c>
      <c r="M423" s="287" t="s">
        <v>32</v>
      </c>
      <c r="N423" s="287" t="s">
        <v>32</v>
      </c>
      <c r="O423" s="287" t="s">
        <v>588</v>
      </c>
    </row>
    <row r="424" spans="1:15">
      <c r="A424" s="193">
        <v>423</v>
      </c>
      <c r="B424" s="322" t="s">
        <v>1048</v>
      </c>
      <c r="C424" s="193" t="s">
        <v>3506</v>
      </c>
      <c r="D424" s="193" t="s">
        <v>3507</v>
      </c>
      <c r="E424" s="322" t="s">
        <v>1049</v>
      </c>
      <c r="F424" s="287">
        <f>_xlfn.XLOOKUP($B424,'CDS-C'!$AA:$AA,'CDS-C'!$AC:$AC,"",0)</f>
        <v>2.9972751999999998E-2</v>
      </c>
      <c r="G424" s="287" t="s">
        <v>663</v>
      </c>
      <c r="H424" s="287" t="s">
        <v>920</v>
      </c>
      <c r="I424" s="287" t="s">
        <v>921</v>
      </c>
      <c r="J424" s="287" t="s">
        <v>217</v>
      </c>
      <c r="K424" s="287" t="s">
        <v>218</v>
      </c>
      <c r="L424" s="287" t="s">
        <v>32</v>
      </c>
      <c r="M424" s="287" t="s">
        <v>32</v>
      </c>
      <c r="N424" s="287" t="s">
        <v>32</v>
      </c>
      <c r="O424" s="287" t="s">
        <v>588</v>
      </c>
    </row>
    <row r="425" spans="1:15">
      <c r="A425" s="193">
        <v>424</v>
      </c>
      <c r="B425" s="322" t="s">
        <v>1050</v>
      </c>
      <c r="C425" s="193" t="s">
        <v>3508</v>
      </c>
      <c r="D425" s="193" t="s">
        <v>3509</v>
      </c>
      <c r="E425" s="322" t="s">
        <v>1051</v>
      </c>
      <c r="F425" s="287">
        <f>_xlfn.XLOOKUP($B425,'CDS-C'!$AA:$AA,'CDS-C'!$AC:$AC,"",0)</f>
        <v>2.7247E-3</v>
      </c>
      <c r="G425" s="287" t="s">
        <v>663</v>
      </c>
      <c r="H425" s="287" t="s">
        <v>920</v>
      </c>
      <c r="I425" s="287" t="s">
        <v>921</v>
      </c>
      <c r="J425" s="287" t="s">
        <v>217</v>
      </c>
      <c r="K425" s="287" t="s">
        <v>218</v>
      </c>
      <c r="L425" s="287" t="s">
        <v>32</v>
      </c>
      <c r="M425" s="287" t="s">
        <v>32</v>
      </c>
      <c r="N425" s="287" t="s">
        <v>32</v>
      </c>
      <c r="O425" s="287" t="s">
        <v>588</v>
      </c>
    </row>
    <row r="426" spans="1:15">
      <c r="A426" s="193">
        <v>425</v>
      </c>
      <c r="B426" s="322" t="s">
        <v>1053</v>
      </c>
      <c r="C426" s="193" t="s">
        <v>3510</v>
      </c>
      <c r="D426" s="193" t="s">
        <v>3511</v>
      </c>
      <c r="E426" s="322" t="s">
        <v>1054</v>
      </c>
      <c r="F426" s="287" t="str">
        <f>_xlfn.XLOOKUP($B426,'CDS-C'!$AA:$AA,'CDS-C'!$AC:$AC,"",0)</f>
        <v/>
      </c>
      <c r="G426" s="287" t="s">
        <v>663</v>
      </c>
      <c r="H426" s="287" t="s">
        <v>920</v>
      </c>
      <c r="I426" s="287" t="s">
        <v>921</v>
      </c>
      <c r="J426" s="287" t="s">
        <v>217</v>
      </c>
      <c r="K426" s="287" t="s">
        <v>218</v>
      </c>
      <c r="L426" s="287" t="s">
        <v>32</v>
      </c>
      <c r="M426" s="287" t="s">
        <v>32</v>
      </c>
      <c r="N426" s="287" t="s">
        <v>32</v>
      </c>
      <c r="O426" s="287" t="s">
        <v>588</v>
      </c>
    </row>
    <row r="427" spans="1:15">
      <c r="A427" s="193">
        <v>426</v>
      </c>
      <c r="B427" s="322" t="s">
        <v>1056</v>
      </c>
      <c r="C427" s="193" t="s">
        <v>3512</v>
      </c>
      <c r="D427" s="193" t="s">
        <v>3513</v>
      </c>
      <c r="E427" s="322" t="s">
        <v>1057</v>
      </c>
      <c r="F427" s="287" t="str">
        <f>_xlfn.XLOOKUP($B427,'CDS-C'!$AA:$AA,'CDS-C'!$AC:$AC,"",0)</f>
        <v/>
      </c>
      <c r="G427" s="287" t="s">
        <v>663</v>
      </c>
      <c r="H427" s="287" t="s">
        <v>920</v>
      </c>
      <c r="I427" s="287" t="s">
        <v>921</v>
      </c>
      <c r="J427" s="287" t="s">
        <v>217</v>
      </c>
      <c r="K427" s="287" t="s">
        <v>218</v>
      </c>
      <c r="L427" s="287" t="s">
        <v>32</v>
      </c>
      <c r="M427" s="287" t="s">
        <v>32</v>
      </c>
      <c r="N427" s="287" t="s">
        <v>32</v>
      </c>
      <c r="O427" s="287" t="s">
        <v>588</v>
      </c>
    </row>
    <row r="428" spans="1:15">
      <c r="A428" s="193">
        <v>427</v>
      </c>
      <c r="B428" s="322" t="s">
        <v>1058</v>
      </c>
      <c r="C428" s="193"/>
      <c r="D428" s="193"/>
      <c r="E428" s="322" t="s">
        <v>1059</v>
      </c>
      <c r="F428" s="287">
        <f>_xlfn.XLOOKUP($B428,'CDS-C'!$AA:$AA,'CDS-C'!$AC:$AC,"",0)</f>
        <v>0.99999990400000005</v>
      </c>
      <c r="G428" s="287" t="s">
        <v>663</v>
      </c>
      <c r="H428" s="287" t="s">
        <v>920</v>
      </c>
      <c r="I428" s="287" t="s">
        <v>921</v>
      </c>
      <c r="J428" s="287" t="s">
        <v>217</v>
      </c>
      <c r="K428" s="287" t="s">
        <v>218</v>
      </c>
      <c r="L428" s="287" t="s">
        <v>32</v>
      </c>
      <c r="M428" s="287" t="s">
        <v>32</v>
      </c>
      <c r="N428" s="287" t="s">
        <v>32</v>
      </c>
      <c r="O428" s="287" t="s">
        <v>588</v>
      </c>
    </row>
    <row r="429" spans="1:15">
      <c r="A429" s="193">
        <v>428</v>
      </c>
      <c r="B429" s="322" t="s">
        <v>1062</v>
      </c>
      <c r="C429" s="193" t="s">
        <v>3514</v>
      </c>
      <c r="D429" s="193" t="s">
        <v>3515</v>
      </c>
      <c r="E429" s="322" t="s">
        <v>1063</v>
      </c>
      <c r="F429" s="287">
        <f>_xlfn.XLOOKUP($B429,'CDS-C'!$AA:$AA,'CDS-C'!$AC:$AC,"",0)</f>
        <v>0.23</v>
      </c>
      <c r="G429" s="287" t="s">
        <v>663</v>
      </c>
      <c r="H429" s="287" t="s">
        <v>920</v>
      </c>
      <c r="I429" s="287" t="s">
        <v>921</v>
      </c>
      <c r="J429" s="287" t="s">
        <v>217</v>
      </c>
      <c r="K429" s="287" t="s">
        <v>218</v>
      </c>
      <c r="L429" s="287" t="s">
        <v>32</v>
      </c>
      <c r="M429" s="287" t="s">
        <v>32</v>
      </c>
      <c r="N429" s="287" t="s">
        <v>32</v>
      </c>
      <c r="O429" s="287" t="s">
        <v>588</v>
      </c>
    </row>
    <row r="430" spans="1:15">
      <c r="A430" s="193">
        <v>429</v>
      </c>
      <c r="B430" s="322" t="s">
        <v>1065</v>
      </c>
      <c r="C430" s="193" t="s">
        <v>3516</v>
      </c>
      <c r="D430" s="193" t="s">
        <v>3517</v>
      </c>
      <c r="E430" s="322" t="s">
        <v>1066</v>
      </c>
      <c r="F430" s="287">
        <f>_xlfn.XLOOKUP($B430,'CDS-C'!$AA:$AA,'CDS-C'!$AC:$AC,"",0)</f>
        <v>0.41520000000000001</v>
      </c>
      <c r="G430" s="287" t="s">
        <v>663</v>
      </c>
      <c r="H430" s="287" t="s">
        <v>920</v>
      </c>
      <c r="I430" s="287" t="s">
        <v>921</v>
      </c>
      <c r="J430" s="287" t="s">
        <v>217</v>
      </c>
      <c r="K430" s="287" t="s">
        <v>218</v>
      </c>
      <c r="L430" s="287" t="s">
        <v>32</v>
      </c>
      <c r="M430" s="287" t="s">
        <v>32</v>
      </c>
      <c r="N430" s="287" t="s">
        <v>32</v>
      </c>
      <c r="O430" s="287" t="s">
        <v>588</v>
      </c>
    </row>
    <row r="431" spans="1:15">
      <c r="A431" s="193">
        <v>430</v>
      </c>
      <c r="B431" s="322" t="s">
        <v>1068</v>
      </c>
      <c r="C431" s="193" t="s">
        <v>3518</v>
      </c>
      <c r="D431" s="193" t="s">
        <v>3519</v>
      </c>
      <c r="E431" s="322" t="s">
        <v>1069</v>
      </c>
      <c r="F431" s="287">
        <f>_xlfn.XLOOKUP($B431,'CDS-C'!$AA:$AA,'CDS-C'!$AC:$AC,"",0)</f>
        <v>0.3543</v>
      </c>
      <c r="G431" s="287" t="s">
        <v>663</v>
      </c>
      <c r="H431" s="287" t="s">
        <v>920</v>
      </c>
      <c r="I431" s="287" t="s">
        <v>921</v>
      </c>
      <c r="J431" s="287" t="s">
        <v>217</v>
      </c>
      <c r="K431" s="287" t="s">
        <v>218</v>
      </c>
      <c r="L431" s="287" t="s">
        <v>32</v>
      </c>
      <c r="M431" s="287" t="s">
        <v>32</v>
      </c>
      <c r="N431" s="287" t="s">
        <v>32</v>
      </c>
      <c r="O431" s="287" t="s">
        <v>588</v>
      </c>
    </row>
    <row r="432" spans="1:15">
      <c r="A432" s="193">
        <v>431</v>
      </c>
      <c r="B432" s="322" t="s">
        <v>1071</v>
      </c>
      <c r="C432" s="193" t="s">
        <v>3520</v>
      </c>
      <c r="D432" s="193" t="s">
        <v>3521</v>
      </c>
      <c r="E432" s="322" t="s">
        <v>1072</v>
      </c>
      <c r="F432" s="287">
        <f>_xlfn.XLOOKUP($B432,'CDS-C'!$AA:$AA,'CDS-C'!$AC:$AC,"",0)</f>
        <v>5.0000000000000001E-4</v>
      </c>
      <c r="G432" s="287" t="s">
        <v>663</v>
      </c>
      <c r="H432" s="287" t="s">
        <v>920</v>
      </c>
      <c r="I432" s="287" t="s">
        <v>921</v>
      </c>
      <c r="J432" s="287" t="s">
        <v>217</v>
      </c>
      <c r="K432" s="287" t="s">
        <v>218</v>
      </c>
      <c r="L432" s="287" t="s">
        <v>32</v>
      </c>
      <c r="M432" s="287" t="s">
        <v>32</v>
      </c>
      <c r="N432" s="287" t="s">
        <v>32</v>
      </c>
      <c r="O432" s="287" t="s">
        <v>588</v>
      </c>
    </row>
    <row r="433" spans="1:15">
      <c r="A433" s="193">
        <v>432</v>
      </c>
      <c r="B433" s="322" t="s">
        <v>1074</v>
      </c>
      <c r="C433" s="193" t="s">
        <v>3522</v>
      </c>
      <c r="D433" s="193" t="s">
        <v>3523</v>
      </c>
      <c r="E433" s="322" t="s">
        <v>1075</v>
      </c>
      <c r="F433" s="287" t="str">
        <f>_xlfn.XLOOKUP($B433,'CDS-C'!$AA:$AA,'CDS-C'!$AC:$AC,"",0)</f>
        <v/>
      </c>
      <c r="G433" s="287" t="s">
        <v>663</v>
      </c>
      <c r="H433" s="287" t="s">
        <v>920</v>
      </c>
      <c r="I433" s="287" t="s">
        <v>921</v>
      </c>
      <c r="J433" s="287" t="s">
        <v>217</v>
      </c>
      <c r="K433" s="287" t="s">
        <v>218</v>
      </c>
      <c r="L433" s="287" t="s">
        <v>32</v>
      </c>
      <c r="M433" s="287" t="s">
        <v>32</v>
      </c>
      <c r="N433" s="287" t="s">
        <v>32</v>
      </c>
      <c r="O433" s="287" t="s">
        <v>588</v>
      </c>
    </row>
    <row r="434" spans="1:15">
      <c r="A434" s="193">
        <v>433</v>
      </c>
      <c r="B434" s="322" t="s">
        <v>1077</v>
      </c>
      <c r="C434" s="193" t="s">
        <v>3524</v>
      </c>
      <c r="D434" s="193" t="s">
        <v>3525</v>
      </c>
      <c r="E434" s="322" t="s">
        <v>1078</v>
      </c>
      <c r="F434" s="287" t="str">
        <f>_xlfn.XLOOKUP($B434,'CDS-C'!$AA:$AA,'CDS-C'!$AC:$AC,"",0)</f>
        <v/>
      </c>
      <c r="G434" s="287" t="s">
        <v>663</v>
      </c>
      <c r="H434" s="287" t="s">
        <v>920</v>
      </c>
      <c r="I434" s="287" t="s">
        <v>921</v>
      </c>
      <c r="J434" s="287" t="s">
        <v>217</v>
      </c>
      <c r="K434" s="287" t="s">
        <v>218</v>
      </c>
      <c r="L434" s="287" t="s">
        <v>32</v>
      </c>
      <c r="M434" s="287" t="s">
        <v>32</v>
      </c>
      <c r="N434" s="287" t="s">
        <v>32</v>
      </c>
      <c r="O434" s="287" t="s">
        <v>588</v>
      </c>
    </row>
    <row r="435" spans="1:15">
      <c r="A435" s="193">
        <v>434</v>
      </c>
      <c r="B435" s="322" t="s">
        <v>1080</v>
      </c>
      <c r="C435" s="193"/>
      <c r="D435" s="193"/>
      <c r="E435" s="322" t="s">
        <v>1081</v>
      </c>
      <c r="F435" s="287">
        <f>_xlfn.XLOOKUP($B435,'CDS-C'!$AA:$AA,'CDS-C'!$AC:$AC,"",0)</f>
        <v>1</v>
      </c>
      <c r="G435" s="287" t="s">
        <v>663</v>
      </c>
      <c r="H435" s="287" t="s">
        <v>920</v>
      </c>
      <c r="I435" s="287" t="s">
        <v>921</v>
      </c>
      <c r="J435" s="287" t="s">
        <v>217</v>
      </c>
      <c r="K435" s="287" t="s">
        <v>218</v>
      </c>
      <c r="L435" s="287" t="s">
        <v>32</v>
      </c>
      <c r="M435" s="287" t="s">
        <v>32</v>
      </c>
      <c r="N435" s="287" t="s">
        <v>32</v>
      </c>
      <c r="O435" s="287" t="s">
        <v>588</v>
      </c>
    </row>
    <row r="436" spans="1:15">
      <c r="A436" s="193">
        <v>435</v>
      </c>
      <c r="B436" s="322" t="s">
        <v>1082</v>
      </c>
      <c r="C436" s="193" t="s">
        <v>3526</v>
      </c>
      <c r="D436" s="193" t="s">
        <v>3527</v>
      </c>
      <c r="E436" s="322" t="s">
        <v>1083</v>
      </c>
      <c r="F436" s="287">
        <f>_xlfn.XLOOKUP($B436,'CDS-C'!$AA:$AA,'CDS-C'!$AC:$AC,"",0)</f>
        <v>0.16666700000000001</v>
      </c>
      <c r="G436" s="287" t="s">
        <v>663</v>
      </c>
      <c r="H436" s="287" t="s">
        <v>920</v>
      </c>
      <c r="I436" s="287" t="s">
        <v>921</v>
      </c>
      <c r="J436" s="287" t="s">
        <v>217</v>
      </c>
      <c r="K436" s="287" t="s">
        <v>218</v>
      </c>
      <c r="L436" s="287" t="s">
        <v>32</v>
      </c>
      <c r="M436" s="287" t="s">
        <v>32</v>
      </c>
      <c r="N436" s="287" t="s">
        <v>32</v>
      </c>
      <c r="O436" s="287" t="s">
        <v>588</v>
      </c>
    </row>
    <row r="437" spans="1:15">
      <c r="A437" s="193">
        <v>436</v>
      </c>
      <c r="B437" s="322" t="s">
        <v>1085</v>
      </c>
      <c r="C437" s="193" t="s">
        <v>3528</v>
      </c>
      <c r="D437" s="193" t="s">
        <v>3529</v>
      </c>
      <c r="E437" s="322" t="s">
        <v>1086</v>
      </c>
      <c r="F437" s="287">
        <f>_xlfn.XLOOKUP($B437,'CDS-C'!$AA:$AA,'CDS-C'!$AC:$AC,"",0)</f>
        <v>0.52937199999999995</v>
      </c>
      <c r="G437" s="287" t="s">
        <v>663</v>
      </c>
      <c r="H437" s="287" t="s">
        <v>920</v>
      </c>
      <c r="I437" s="287" t="s">
        <v>921</v>
      </c>
      <c r="J437" s="287" t="s">
        <v>217</v>
      </c>
      <c r="K437" s="287" t="s">
        <v>218</v>
      </c>
      <c r="L437" s="287" t="s">
        <v>32</v>
      </c>
      <c r="M437" s="287" t="s">
        <v>32</v>
      </c>
      <c r="N437" s="287" t="s">
        <v>32</v>
      </c>
      <c r="O437" s="287" t="s">
        <v>588</v>
      </c>
    </row>
    <row r="438" spans="1:15">
      <c r="A438" s="193">
        <v>437</v>
      </c>
      <c r="B438" s="322" t="s">
        <v>1088</v>
      </c>
      <c r="C438" s="193" t="s">
        <v>3530</v>
      </c>
      <c r="D438" s="193" t="s">
        <v>3531</v>
      </c>
      <c r="E438" s="322" t="s">
        <v>1089</v>
      </c>
      <c r="F438" s="287">
        <f>_xlfn.XLOOKUP($B438,'CDS-C'!$AA:$AA,'CDS-C'!$AC:$AC,"",0)</f>
        <v>0.29849700000000001</v>
      </c>
      <c r="G438" s="287" t="s">
        <v>663</v>
      </c>
      <c r="H438" s="287" t="s">
        <v>920</v>
      </c>
      <c r="I438" s="287" t="s">
        <v>921</v>
      </c>
      <c r="J438" s="287" t="s">
        <v>217</v>
      </c>
      <c r="K438" s="287" t="s">
        <v>218</v>
      </c>
      <c r="L438" s="287" t="s">
        <v>32</v>
      </c>
      <c r="M438" s="287" t="s">
        <v>32</v>
      </c>
      <c r="N438" s="287" t="s">
        <v>32</v>
      </c>
      <c r="O438" s="287" t="s">
        <v>588</v>
      </c>
    </row>
    <row r="439" spans="1:15">
      <c r="A439" s="193">
        <v>438</v>
      </c>
      <c r="B439" s="322" t="s">
        <v>1091</v>
      </c>
      <c r="C439" s="193" t="s">
        <v>3532</v>
      </c>
      <c r="D439" s="193" t="s">
        <v>3533</v>
      </c>
      <c r="E439" s="322" t="s">
        <v>1092</v>
      </c>
      <c r="F439" s="287">
        <f>_xlfn.XLOOKUP($B439,'CDS-C'!$AA:$AA,'CDS-C'!$AC:$AC,"",0)</f>
        <v>5.4640000000000001E-3</v>
      </c>
      <c r="G439" s="287" t="s">
        <v>663</v>
      </c>
      <c r="H439" s="287" t="s">
        <v>920</v>
      </c>
      <c r="I439" s="287" t="s">
        <v>921</v>
      </c>
      <c r="J439" s="287" t="s">
        <v>217</v>
      </c>
      <c r="K439" s="287" t="s">
        <v>218</v>
      </c>
      <c r="L439" s="287" t="s">
        <v>32</v>
      </c>
      <c r="M439" s="287" t="s">
        <v>32</v>
      </c>
      <c r="N439" s="287" t="s">
        <v>32</v>
      </c>
      <c r="O439" s="287" t="s">
        <v>588</v>
      </c>
    </row>
    <row r="440" spans="1:15">
      <c r="A440" s="193">
        <v>439</v>
      </c>
      <c r="B440" s="322" t="s">
        <v>1093</v>
      </c>
      <c r="C440" s="193" t="s">
        <v>3534</v>
      </c>
      <c r="D440" s="193" t="s">
        <v>3535</v>
      </c>
      <c r="E440" s="322" t="s">
        <v>1094</v>
      </c>
      <c r="F440" s="287" t="str">
        <f>_xlfn.XLOOKUP($B440,'CDS-C'!$AA:$AA,'CDS-C'!$AC:$AC,"",0)</f>
        <v/>
      </c>
      <c r="G440" s="287" t="s">
        <v>663</v>
      </c>
      <c r="H440" s="287" t="s">
        <v>920</v>
      </c>
      <c r="I440" s="287" t="s">
        <v>921</v>
      </c>
      <c r="J440" s="287" t="s">
        <v>217</v>
      </c>
      <c r="K440" s="287" t="s">
        <v>218</v>
      </c>
      <c r="L440" s="287" t="s">
        <v>32</v>
      </c>
      <c r="M440" s="287" t="s">
        <v>32</v>
      </c>
      <c r="N440" s="287" t="s">
        <v>32</v>
      </c>
      <c r="O440" s="287" t="s">
        <v>588</v>
      </c>
    </row>
    <row r="441" spans="1:15">
      <c r="A441" s="193">
        <v>440</v>
      </c>
      <c r="B441" s="322" t="s">
        <v>1096</v>
      </c>
      <c r="C441" s="193" t="s">
        <v>3536</v>
      </c>
      <c r="D441" s="193" t="s">
        <v>3537</v>
      </c>
      <c r="E441" s="322" t="s">
        <v>1097</v>
      </c>
      <c r="F441" s="287" t="str">
        <f>_xlfn.XLOOKUP($B441,'CDS-C'!$AA:$AA,'CDS-C'!$AC:$AC,"",0)</f>
        <v/>
      </c>
      <c r="G441" s="287" t="s">
        <v>663</v>
      </c>
      <c r="H441" s="287" t="s">
        <v>920</v>
      </c>
      <c r="I441" s="287" t="s">
        <v>921</v>
      </c>
      <c r="J441" s="287" t="s">
        <v>217</v>
      </c>
      <c r="K441" s="287" t="s">
        <v>218</v>
      </c>
      <c r="L441" s="287" t="s">
        <v>32</v>
      </c>
      <c r="M441" s="287" t="s">
        <v>32</v>
      </c>
      <c r="N441" s="287" t="s">
        <v>32</v>
      </c>
      <c r="O441" s="287" t="s">
        <v>588</v>
      </c>
    </row>
    <row r="442" spans="1:15">
      <c r="A442" s="193">
        <v>441</v>
      </c>
      <c r="B442" s="322" t="s">
        <v>1098</v>
      </c>
      <c r="C442" s="193"/>
      <c r="D442" s="193"/>
      <c r="E442" s="322" t="s">
        <v>1099</v>
      </c>
      <c r="F442" s="287">
        <f>_xlfn.XLOOKUP($B442,'CDS-C'!$AA:$AA,'CDS-C'!$AC:$AC,"",0)</f>
        <v>1</v>
      </c>
      <c r="G442" s="287" t="s">
        <v>663</v>
      </c>
      <c r="H442" s="287" t="s">
        <v>920</v>
      </c>
      <c r="I442" s="287" t="s">
        <v>921</v>
      </c>
      <c r="J442" s="287" t="s">
        <v>217</v>
      </c>
      <c r="K442" s="287" t="s">
        <v>218</v>
      </c>
      <c r="L442" s="287" t="s">
        <v>32</v>
      </c>
      <c r="M442" s="287" t="s">
        <v>32</v>
      </c>
      <c r="N442" s="287" t="s">
        <v>32</v>
      </c>
      <c r="O442" s="287" t="s">
        <v>588</v>
      </c>
    </row>
    <row r="443" spans="1:15">
      <c r="A443" s="193">
        <v>442</v>
      </c>
      <c r="B443" s="322" t="s">
        <v>1100</v>
      </c>
      <c r="C443" s="193" t="s">
        <v>3538</v>
      </c>
      <c r="D443" s="193" t="s">
        <v>3539</v>
      </c>
      <c r="E443" s="322" t="s">
        <v>1101</v>
      </c>
      <c r="F443" s="287" t="str">
        <f>_xlfn.XLOOKUP($B443,'CDS-C'!$AA:$AA,'CDS-C'!$AC:$AC,"",0)</f>
        <v/>
      </c>
      <c r="G443" s="287" t="s">
        <v>663</v>
      </c>
      <c r="H443" s="287" t="s">
        <v>920</v>
      </c>
      <c r="I443" s="287" t="s">
        <v>921</v>
      </c>
      <c r="J443" s="287" t="s">
        <v>217</v>
      </c>
      <c r="K443" s="287" t="s">
        <v>218</v>
      </c>
      <c r="L443" s="287" t="s">
        <v>32</v>
      </c>
      <c r="M443" s="287" t="s">
        <v>32</v>
      </c>
      <c r="N443" s="287" t="s">
        <v>32</v>
      </c>
      <c r="O443" s="287" t="s">
        <v>588</v>
      </c>
    </row>
    <row r="444" spans="1:15">
      <c r="A444" s="193">
        <v>443</v>
      </c>
      <c r="B444" s="322" t="s">
        <v>1102</v>
      </c>
      <c r="C444" s="193" t="s">
        <v>3540</v>
      </c>
      <c r="D444" s="193" t="s">
        <v>3541</v>
      </c>
      <c r="E444" s="322" t="s">
        <v>1103</v>
      </c>
      <c r="F444" s="287" t="str">
        <f>_xlfn.XLOOKUP($B444,'CDS-C'!$AA:$AA,'CDS-C'!$AC:$AC,"",0)</f>
        <v/>
      </c>
      <c r="G444" s="287" t="s">
        <v>663</v>
      </c>
      <c r="H444" s="287" t="s">
        <v>920</v>
      </c>
      <c r="I444" s="287" t="s">
        <v>921</v>
      </c>
      <c r="J444" s="287" t="s">
        <v>217</v>
      </c>
      <c r="K444" s="287" t="s">
        <v>218</v>
      </c>
      <c r="L444" s="287" t="s">
        <v>32</v>
      </c>
      <c r="M444" s="287" t="s">
        <v>32</v>
      </c>
      <c r="N444" s="287" t="s">
        <v>32</v>
      </c>
      <c r="O444" s="287" t="s">
        <v>588</v>
      </c>
    </row>
    <row r="445" spans="1:15">
      <c r="A445" s="193">
        <v>444</v>
      </c>
      <c r="B445" s="322" t="s">
        <v>1108</v>
      </c>
      <c r="C445" s="193" t="s">
        <v>3542</v>
      </c>
      <c r="D445" s="193" t="s">
        <v>3543</v>
      </c>
      <c r="E445" s="322" t="s">
        <v>1109</v>
      </c>
      <c r="F445" s="287" t="str">
        <f>_xlfn.XLOOKUP($B445,'CDS-C'!$AA:$AA,'CDS-C'!$AC:$AC,"",0)</f>
        <v/>
      </c>
      <c r="G445" s="287" t="s">
        <v>663</v>
      </c>
      <c r="H445" s="287" t="s">
        <v>920</v>
      </c>
      <c r="I445" s="287" t="s">
        <v>921</v>
      </c>
      <c r="J445" s="287" t="s">
        <v>217</v>
      </c>
      <c r="K445" s="287" t="s">
        <v>218</v>
      </c>
      <c r="L445" s="287" t="s">
        <v>32</v>
      </c>
      <c r="M445" s="287" t="s">
        <v>32</v>
      </c>
      <c r="N445" s="287" t="s">
        <v>32</v>
      </c>
      <c r="O445" s="287" t="s">
        <v>588</v>
      </c>
    </row>
    <row r="446" spans="1:15">
      <c r="A446" s="193">
        <v>445</v>
      </c>
      <c r="B446" s="322" t="s">
        <v>1111</v>
      </c>
      <c r="C446" s="193" t="s">
        <v>3544</v>
      </c>
      <c r="D446" s="193" t="s">
        <v>3545</v>
      </c>
      <c r="E446" s="322" t="s">
        <v>1112</v>
      </c>
      <c r="F446" s="287" t="str">
        <f>_xlfn.XLOOKUP($B446,'CDS-C'!$AA:$AA,'CDS-C'!$AC:$AC,"",0)</f>
        <v/>
      </c>
      <c r="G446" s="287" t="s">
        <v>663</v>
      </c>
      <c r="H446" s="287" t="s">
        <v>920</v>
      </c>
      <c r="I446" s="287" t="s">
        <v>921</v>
      </c>
      <c r="J446" s="287" t="s">
        <v>217</v>
      </c>
      <c r="K446" s="287" t="s">
        <v>218</v>
      </c>
      <c r="L446" s="287" t="s">
        <v>32</v>
      </c>
      <c r="M446" s="287" t="s">
        <v>32</v>
      </c>
      <c r="N446" s="287" t="s">
        <v>32</v>
      </c>
      <c r="O446" s="287" t="s">
        <v>588</v>
      </c>
    </row>
    <row r="447" spans="1:15">
      <c r="A447" s="193">
        <v>446</v>
      </c>
      <c r="B447" s="322" t="s">
        <v>1114</v>
      </c>
      <c r="C447" s="193" t="s">
        <v>3546</v>
      </c>
      <c r="D447" s="193" t="s">
        <v>3547</v>
      </c>
      <c r="E447" s="322" t="s">
        <v>1115</v>
      </c>
      <c r="F447" s="287" t="str">
        <f>_xlfn.XLOOKUP($B447,'CDS-C'!$AA:$AA,'CDS-C'!$AC:$AC,"",0)</f>
        <v/>
      </c>
      <c r="G447" s="287" t="s">
        <v>663</v>
      </c>
      <c r="H447" s="287" t="s">
        <v>920</v>
      </c>
      <c r="I447" s="287" t="s">
        <v>921</v>
      </c>
      <c r="J447" s="287" t="s">
        <v>217</v>
      </c>
      <c r="K447" s="287" t="s">
        <v>218</v>
      </c>
      <c r="L447" s="287" t="s">
        <v>32</v>
      </c>
      <c r="M447" s="287" t="s">
        <v>32</v>
      </c>
      <c r="N447" s="287" t="s">
        <v>32</v>
      </c>
      <c r="O447" s="287" t="s">
        <v>588</v>
      </c>
    </row>
    <row r="448" spans="1:15">
      <c r="A448" s="193">
        <v>447</v>
      </c>
      <c r="B448" s="322" t="s">
        <v>1117</v>
      </c>
      <c r="C448" s="13" t="s">
        <v>3548</v>
      </c>
      <c r="D448" s="193" t="s">
        <v>3549</v>
      </c>
      <c r="E448" s="322" t="s">
        <v>1118</v>
      </c>
      <c r="F448" s="287" t="str">
        <f>_xlfn.XLOOKUP($B448,'CDS-C'!$AA:$AA,'CDS-C'!$AC:$AC,"",0)</f>
        <v/>
      </c>
      <c r="G448" s="287" t="s">
        <v>663</v>
      </c>
      <c r="H448" s="287" t="s">
        <v>920</v>
      </c>
      <c r="I448" s="287" t="s">
        <v>921</v>
      </c>
      <c r="J448" s="287" t="s">
        <v>217</v>
      </c>
      <c r="K448" s="287" t="s">
        <v>218</v>
      </c>
      <c r="L448" s="287" t="s">
        <v>32</v>
      </c>
      <c r="M448" s="287" t="s">
        <v>32</v>
      </c>
      <c r="N448" s="287" t="s">
        <v>32</v>
      </c>
      <c r="O448" s="287" t="s">
        <v>588</v>
      </c>
    </row>
    <row r="449" spans="1:15">
      <c r="A449" s="193">
        <v>448</v>
      </c>
      <c r="B449" s="322" t="s">
        <v>1120</v>
      </c>
      <c r="C449" s="193"/>
      <c r="D449" s="193"/>
      <c r="E449" s="322" t="s">
        <v>1121</v>
      </c>
      <c r="F449" s="287">
        <f>_xlfn.XLOOKUP($B449,'CDS-C'!$AA:$AA,'CDS-C'!$AC:$AC,"",0)</f>
        <v>0</v>
      </c>
      <c r="G449" s="287" t="s">
        <v>663</v>
      </c>
      <c r="H449" s="287" t="s">
        <v>920</v>
      </c>
      <c r="I449" s="287" t="s">
        <v>921</v>
      </c>
      <c r="J449" s="287" t="s">
        <v>217</v>
      </c>
      <c r="K449" s="287" t="s">
        <v>218</v>
      </c>
      <c r="L449" s="287" t="s">
        <v>32</v>
      </c>
      <c r="M449" s="287" t="s">
        <v>32</v>
      </c>
      <c r="N449" s="287" t="s">
        <v>32</v>
      </c>
      <c r="O449" s="287" t="s">
        <v>588</v>
      </c>
    </row>
    <row r="450" spans="1:15">
      <c r="A450" s="193">
        <v>449</v>
      </c>
      <c r="B450" s="322" t="s">
        <v>1123</v>
      </c>
      <c r="C450" s="193" t="s">
        <v>3550</v>
      </c>
      <c r="D450" s="193" t="s">
        <v>3551</v>
      </c>
      <c r="E450" s="322" t="s">
        <v>1124</v>
      </c>
      <c r="F450" s="287" t="str">
        <f>_xlfn.XLOOKUP($B450,'CDS-C'!$AA:$AA,'CDS-C'!$AC:$AC,"",0)</f>
        <v/>
      </c>
      <c r="G450" s="287" t="s">
        <v>663</v>
      </c>
      <c r="H450" s="287" t="s">
        <v>920</v>
      </c>
      <c r="I450" s="287" t="s">
        <v>921</v>
      </c>
      <c r="J450" s="287" t="s">
        <v>217</v>
      </c>
      <c r="K450" s="287" t="s">
        <v>218</v>
      </c>
      <c r="L450" s="287" t="s">
        <v>32</v>
      </c>
      <c r="M450" s="287" t="s">
        <v>32</v>
      </c>
      <c r="N450" s="287" t="s">
        <v>32</v>
      </c>
      <c r="O450" s="287" t="s">
        <v>588</v>
      </c>
    </row>
    <row r="451" spans="1:15">
      <c r="A451" s="193">
        <v>450</v>
      </c>
      <c r="B451" s="322" t="s">
        <v>1126</v>
      </c>
      <c r="C451" s="193" t="s">
        <v>3552</v>
      </c>
      <c r="D451" s="193" t="s">
        <v>3553</v>
      </c>
      <c r="E451" s="322" t="s">
        <v>1127</v>
      </c>
      <c r="F451" s="287" t="str">
        <f>_xlfn.XLOOKUP($B451,'CDS-C'!$AA:$AA,'CDS-C'!$AC:$AC,"",0)</f>
        <v/>
      </c>
      <c r="G451" s="287" t="s">
        <v>663</v>
      </c>
      <c r="H451" s="287" t="s">
        <v>920</v>
      </c>
      <c r="I451" s="287" t="s">
        <v>921</v>
      </c>
      <c r="J451" s="287" t="s">
        <v>217</v>
      </c>
      <c r="K451" s="287" t="s">
        <v>218</v>
      </c>
      <c r="L451" s="287" t="s">
        <v>32</v>
      </c>
      <c r="M451" s="287" t="s">
        <v>32</v>
      </c>
      <c r="N451" s="287" t="s">
        <v>32</v>
      </c>
      <c r="O451" s="287" t="s">
        <v>588</v>
      </c>
    </row>
    <row r="452" spans="1:15">
      <c r="A452" s="193">
        <v>451</v>
      </c>
      <c r="B452" s="322" t="s">
        <v>1129</v>
      </c>
      <c r="C452" s="193" t="s">
        <v>3554</v>
      </c>
      <c r="D452" s="193" t="s">
        <v>3555</v>
      </c>
      <c r="E452" s="322" t="s">
        <v>1130</v>
      </c>
      <c r="F452" s="287" t="str">
        <f>_xlfn.XLOOKUP($B452,'CDS-C'!$AA:$AA,'CDS-C'!$AC:$AC,"",0)</f>
        <v/>
      </c>
      <c r="G452" s="287" t="s">
        <v>663</v>
      </c>
      <c r="H452" s="287" t="s">
        <v>920</v>
      </c>
      <c r="I452" s="287" t="s">
        <v>921</v>
      </c>
      <c r="J452" s="287" t="s">
        <v>217</v>
      </c>
      <c r="K452" s="287" t="s">
        <v>218</v>
      </c>
      <c r="L452" s="287" t="s">
        <v>32</v>
      </c>
      <c r="M452" s="287" t="s">
        <v>32</v>
      </c>
      <c r="N452" s="287" t="s">
        <v>32</v>
      </c>
      <c r="O452" s="287" t="s">
        <v>588</v>
      </c>
    </row>
    <row r="453" spans="1:15">
      <c r="A453" s="193">
        <v>452</v>
      </c>
      <c r="B453" s="322" t="s">
        <v>1132</v>
      </c>
      <c r="C453" s="193" t="s">
        <v>3556</v>
      </c>
      <c r="D453" s="193" t="s">
        <v>3557</v>
      </c>
      <c r="E453" s="322" t="s">
        <v>1133</v>
      </c>
      <c r="F453" s="287" t="str">
        <f>_xlfn.XLOOKUP($B453,'CDS-C'!$AA:$AA,'CDS-C'!$AC:$AC,"",0)</f>
        <v/>
      </c>
      <c r="G453" s="287" t="s">
        <v>663</v>
      </c>
      <c r="H453" s="287" t="s">
        <v>920</v>
      </c>
      <c r="I453" s="287" t="s">
        <v>921</v>
      </c>
      <c r="J453" s="287" t="s">
        <v>217</v>
      </c>
      <c r="K453" s="287" t="s">
        <v>218</v>
      </c>
      <c r="L453" s="287" t="s">
        <v>32</v>
      </c>
      <c r="M453" s="287" t="s">
        <v>32</v>
      </c>
      <c r="N453" s="287" t="s">
        <v>32</v>
      </c>
      <c r="O453" s="287" t="s">
        <v>588</v>
      </c>
    </row>
    <row r="454" spans="1:15">
      <c r="A454" s="193">
        <v>453</v>
      </c>
      <c r="B454" s="322" t="s">
        <v>1135</v>
      </c>
      <c r="C454" s="193" t="s">
        <v>3558</v>
      </c>
      <c r="D454" s="193" t="s">
        <v>3559</v>
      </c>
      <c r="E454" s="322" t="s">
        <v>1136</v>
      </c>
      <c r="F454" s="287" t="str">
        <f>_xlfn.XLOOKUP($B454,'CDS-C'!$AA:$AA,'CDS-C'!$AC:$AC,"",0)</f>
        <v/>
      </c>
      <c r="G454" s="287" t="s">
        <v>663</v>
      </c>
      <c r="H454" s="287" t="s">
        <v>920</v>
      </c>
      <c r="I454" s="287" t="s">
        <v>921</v>
      </c>
      <c r="J454" s="287" t="s">
        <v>217</v>
      </c>
      <c r="K454" s="287" t="s">
        <v>218</v>
      </c>
      <c r="L454" s="287" t="s">
        <v>32</v>
      </c>
      <c r="M454" s="287" t="s">
        <v>32</v>
      </c>
      <c r="N454" s="287" t="s">
        <v>32</v>
      </c>
      <c r="O454" s="287" t="s">
        <v>588</v>
      </c>
    </row>
    <row r="455" spans="1:15">
      <c r="A455" s="193">
        <v>454</v>
      </c>
      <c r="B455" s="322" t="s">
        <v>1137</v>
      </c>
      <c r="C455" s="193" t="s">
        <v>3560</v>
      </c>
      <c r="D455" s="193" t="s">
        <v>3561</v>
      </c>
      <c r="E455" s="322" t="s">
        <v>1138</v>
      </c>
      <c r="F455" s="287" t="str">
        <f>_xlfn.XLOOKUP($B455,'CDS-C'!$AA:$AA,'CDS-C'!$AC:$AC,"",0)</f>
        <v/>
      </c>
      <c r="G455" s="287" t="s">
        <v>663</v>
      </c>
      <c r="H455" s="287" t="s">
        <v>920</v>
      </c>
      <c r="I455" s="287" t="s">
        <v>921</v>
      </c>
      <c r="J455" s="287" t="s">
        <v>217</v>
      </c>
      <c r="K455" s="287" t="s">
        <v>218</v>
      </c>
      <c r="L455" s="287" t="s">
        <v>32</v>
      </c>
      <c r="M455" s="287" t="s">
        <v>32</v>
      </c>
      <c r="N455" s="287" t="s">
        <v>32</v>
      </c>
      <c r="O455" s="287" t="s">
        <v>588</v>
      </c>
    </row>
    <row r="456" spans="1:15">
      <c r="A456" s="193">
        <v>455</v>
      </c>
      <c r="B456" s="322" t="s">
        <v>1140</v>
      </c>
      <c r="C456" s="193"/>
      <c r="D456" s="193"/>
      <c r="E456" s="322" t="s">
        <v>1141</v>
      </c>
      <c r="F456" s="287">
        <f>_xlfn.XLOOKUP($B456,'CDS-C'!$AA:$AA,'CDS-C'!$AC:$AC,"",0)</f>
        <v>0</v>
      </c>
      <c r="G456" s="287" t="s">
        <v>663</v>
      </c>
      <c r="H456" s="287" t="s">
        <v>920</v>
      </c>
      <c r="I456" s="287" t="s">
        <v>921</v>
      </c>
      <c r="J456" s="287" t="s">
        <v>217</v>
      </c>
      <c r="K456" s="287" t="s">
        <v>218</v>
      </c>
      <c r="L456" s="287" t="s">
        <v>32</v>
      </c>
      <c r="M456" s="287" t="s">
        <v>32</v>
      </c>
      <c r="N456" s="287" t="s">
        <v>32</v>
      </c>
      <c r="O456" s="287" t="s">
        <v>588</v>
      </c>
    </row>
    <row r="457" spans="1:15">
      <c r="A457" s="193">
        <v>456</v>
      </c>
      <c r="B457" s="322" t="s">
        <v>1142</v>
      </c>
      <c r="C457" s="193" t="s">
        <v>3562</v>
      </c>
      <c r="D457" s="193" t="s">
        <v>3563</v>
      </c>
      <c r="E457" s="322" t="s">
        <v>1143</v>
      </c>
      <c r="F457" s="287">
        <f>_xlfn.XLOOKUP($B457,'CDS-C'!$AA:$AA,'CDS-C'!$AC:$AC,"",0)</f>
        <v>0.33</v>
      </c>
      <c r="G457" s="287" t="s">
        <v>663</v>
      </c>
      <c r="H457" s="287" t="s">
        <v>920</v>
      </c>
      <c r="I457" s="287" t="s">
        <v>921</v>
      </c>
      <c r="J457" s="287" t="s">
        <v>217</v>
      </c>
      <c r="K457" s="287" t="s">
        <v>218</v>
      </c>
      <c r="L457" s="287" t="s">
        <v>32</v>
      </c>
      <c r="M457" s="287" t="s">
        <v>32</v>
      </c>
      <c r="N457" s="287" t="s">
        <v>32</v>
      </c>
      <c r="O457" s="287" t="s">
        <v>588</v>
      </c>
    </row>
    <row r="458" spans="1:15">
      <c r="A458" s="193">
        <v>457</v>
      </c>
      <c r="B458" s="322" t="s">
        <v>1145</v>
      </c>
      <c r="C458" s="193" t="s">
        <v>3564</v>
      </c>
      <c r="D458" s="193" t="s">
        <v>3565</v>
      </c>
      <c r="E458" s="322" t="s">
        <v>1146</v>
      </c>
      <c r="F458" s="287">
        <f>_xlfn.XLOOKUP($B458,'CDS-C'!$AA:$AA,'CDS-C'!$AC:$AC,"",0)</f>
        <v>0.52</v>
      </c>
      <c r="G458" s="287" t="s">
        <v>663</v>
      </c>
      <c r="H458" s="287" t="s">
        <v>920</v>
      </c>
      <c r="I458" s="287" t="s">
        <v>921</v>
      </c>
      <c r="J458" s="287" t="s">
        <v>217</v>
      </c>
      <c r="K458" s="287" t="s">
        <v>218</v>
      </c>
      <c r="L458" s="287" t="s">
        <v>32</v>
      </c>
      <c r="M458" s="287" t="s">
        <v>32</v>
      </c>
      <c r="N458" s="287" t="s">
        <v>32</v>
      </c>
      <c r="O458" s="287" t="s">
        <v>588</v>
      </c>
    </row>
    <row r="459" spans="1:15">
      <c r="A459" s="193">
        <v>458</v>
      </c>
      <c r="B459" s="322" t="s">
        <v>1148</v>
      </c>
      <c r="C459" s="193" t="s">
        <v>3566</v>
      </c>
      <c r="D459" s="193" t="s">
        <v>3567</v>
      </c>
      <c r="E459" s="322" t="s">
        <v>1149</v>
      </c>
      <c r="F459" s="287">
        <f>_xlfn.XLOOKUP($B459,'CDS-C'!$AA:$AA,'CDS-C'!$AC:$AC,"",0)</f>
        <v>0.73</v>
      </c>
      <c r="G459" s="287" t="s">
        <v>663</v>
      </c>
      <c r="H459" s="287" t="s">
        <v>920</v>
      </c>
      <c r="I459" s="287" t="s">
        <v>921</v>
      </c>
      <c r="J459" s="287" t="s">
        <v>217</v>
      </c>
      <c r="K459" s="287" t="s">
        <v>218</v>
      </c>
      <c r="L459" s="287" t="s">
        <v>32</v>
      </c>
      <c r="M459" s="287" t="s">
        <v>32</v>
      </c>
      <c r="N459" s="287" t="s">
        <v>32</v>
      </c>
      <c r="O459" s="287" t="s">
        <v>588</v>
      </c>
    </row>
    <row r="460" spans="1:15">
      <c r="A460" s="193">
        <v>459</v>
      </c>
      <c r="B460" s="322" t="s">
        <v>1151</v>
      </c>
      <c r="C460" s="193" t="s">
        <v>3568</v>
      </c>
      <c r="D460" s="193" t="s">
        <v>3569</v>
      </c>
      <c r="E460" s="322" t="s">
        <v>1152</v>
      </c>
      <c r="F460" s="287">
        <f>_xlfn.XLOOKUP($B460,'CDS-C'!$AA:$AA,'CDS-C'!$AC:$AC,"",0)</f>
        <v>0.27</v>
      </c>
      <c r="G460" s="287" t="s">
        <v>663</v>
      </c>
      <c r="H460" s="287" t="s">
        <v>920</v>
      </c>
      <c r="I460" s="287" t="s">
        <v>921</v>
      </c>
      <c r="J460" s="287" t="s">
        <v>217</v>
      </c>
      <c r="K460" s="287" t="s">
        <v>218</v>
      </c>
      <c r="L460" s="287" t="s">
        <v>32</v>
      </c>
      <c r="M460" s="287" t="s">
        <v>32</v>
      </c>
      <c r="N460" s="287" t="s">
        <v>32</v>
      </c>
      <c r="O460" s="287" t="s">
        <v>588</v>
      </c>
    </row>
    <row r="461" spans="1:15">
      <c r="A461" s="193">
        <v>460</v>
      </c>
      <c r="B461" s="322" t="s">
        <v>1154</v>
      </c>
      <c r="C461" s="193" t="s">
        <v>3570</v>
      </c>
      <c r="D461" s="193" t="s">
        <v>3571</v>
      </c>
      <c r="E461" s="322" t="s">
        <v>1155</v>
      </c>
      <c r="F461" s="287">
        <f>_xlfn.XLOOKUP($B461,'CDS-C'!$AA:$AA,'CDS-C'!$AC:$AC,"",0)</f>
        <v>0.12</v>
      </c>
      <c r="G461" s="287" t="s">
        <v>663</v>
      </c>
      <c r="H461" s="287" t="s">
        <v>920</v>
      </c>
      <c r="I461" s="287" t="s">
        <v>921</v>
      </c>
      <c r="J461" s="287" t="s">
        <v>217</v>
      </c>
      <c r="K461" s="287" t="s">
        <v>218</v>
      </c>
      <c r="L461" s="287" t="s">
        <v>32</v>
      </c>
      <c r="M461" s="287" t="s">
        <v>32</v>
      </c>
      <c r="N461" s="287" t="s">
        <v>32</v>
      </c>
      <c r="O461" s="287" t="s">
        <v>588</v>
      </c>
    </row>
    <row r="462" spans="1:15">
      <c r="A462" s="193">
        <v>461</v>
      </c>
      <c r="B462" s="322" t="s">
        <v>1157</v>
      </c>
      <c r="C462" s="193" t="s">
        <v>3572</v>
      </c>
      <c r="D462" s="193" t="s">
        <v>3573</v>
      </c>
      <c r="E462" s="322" t="s">
        <v>1158</v>
      </c>
      <c r="F462" s="287">
        <f>_xlfn.XLOOKUP($B462,'CDS-C'!$AA:$AA,'CDS-C'!$AC:$AC,"",0)</f>
        <v>0.85</v>
      </c>
      <c r="G462" s="287" t="s">
        <v>663</v>
      </c>
      <c r="H462" s="287" t="s">
        <v>920</v>
      </c>
      <c r="I462" s="287" t="s">
        <v>921</v>
      </c>
      <c r="J462" s="287" t="s">
        <v>217</v>
      </c>
      <c r="K462" s="287" t="s">
        <v>218</v>
      </c>
      <c r="L462" s="287" t="s">
        <v>32</v>
      </c>
      <c r="M462" s="287" t="s">
        <v>32</v>
      </c>
      <c r="N462" s="287" t="s">
        <v>32</v>
      </c>
      <c r="O462" s="287" t="s">
        <v>588</v>
      </c>
    </row>
    <row r="463" spans="1:15">
      <c r="A463" s="193">
        <v>462</v>
      </c>
      <c r="B463" s="322" t="s">
        <v>1160</v>
      </c>
      <c r="C463" s="193" t="s">
        <v>3574</v>
      </c>
      <c r="D463" s="193" t="s">
        <v>3575</v>
      </c>
      <c r="E463" s="322" t="s">
        <v>1161</v>
      </c>
      <c r="F463" s="287">
        <f>_xlfn.XLOOKUP($B463,'CDS-C'!$AA:$AA,'CDS-C'!$AC:$AC,"",0)</f>
        <v>0.34837099999999999</v>
      </c>
      <c r="G463" s="287" t="s">
        <v>663</v>
      </c>
      <c r="H463" s="287" t="s">
        <v>920</v>
      </c>
      <c r="I463" s="287" t="s">
        <v>1162</v>
      </c>
      <c r="J463" s="287" t="s">
        <v>217</v>
      </c>
      <c r="K463" s="287" t="s">
        <v>218</v>
      </c>
      <c r="L463" s="287" t="s">
        <v>32</v>
      </c>
      <c r="M463" s="287" t="s">
        <v>32</v>
      </c>
      <c r="N463" s="287" t="s">
        <v>32</v>
      </c>
      <c r="O463" s="287" t="s">
        <v>588</v>
      </c>
    </row>
    <row r="464" spans="1:15">
      <c r="A464" s="193">
        <v>463</v>
      </c>
      <c r="B464" s="322" t="s">
        <v>1164</v>
      </c>
      <c r="C464" s="193" t="s">
        <v>3576</v>
      </c>
      <c r="D464" s="193" t="s">
        <v>3577</v>
      </c>
      <c r="E464" s="322" t="s">
        <v>1165</v>
      </c>
      <c r="F464" s="287">
        <f>_xlfn.XLOOKUP($B464,'CDS-C'!$AA:$AA,'CDS-C'!$AC:$AC,"",0)</f>
        <v>0.14285700000000001</v>
      </c>
      <c r="G464" s="287" t="s">
        <v>663</v>
      </c>
      <c r="H464" s="287" t="s">
        <v>920</v>
      </c>
      <c r="I464" s="287" t="s">
        <v>1162</v>
      </c>
      <c r="J464" s="287" t="s">
        <v>217</v>
      </c>
      <c r="K464" s="287" t="s">
        <v>218</v>
      </c>
      <c r="L464" s="287" t="s">
        <v>32</v>
      </c>
      <c r="M464" s="287" t="s">
        <v>32</v>
      </c>
      <c r="N464" s="287" t="s">
        <v>32</v>
      </c>
      <c r="O464" s="287" t="s">
        <v>588</v>
      </c>
    </row>
    <row r="465" spans="1:15">
      <c r="A465" s="193">
        <v>464</v>
      </c>
      <c r="B465" s="322" t="s">
        <v>1167</v>
      </c>
      <c r="C465" s="193" t="s">
        <v>3578</v>
      </c>
      <c r="D465" s="193" t="s">
        <v>3579</v>
      </c>
      <c r="E465" s="322" t="s">
        <v>1168</v>
      </c>
      <c r="F465" s="287">
        <f>_xlfn.XLOOKUP($B465,'CDS-C'!$AA:$AA,'CDS-C'!$AC:$AC,"",0)</f>
        <v>0.146199</v>
      </c>
      <c r="G465" s="287" t="s">
        <v>663</v>
      </c>
      <c r="H465" s="287" t="s">
        <v>920</v>
      </c>
      <c r="I465" s="287" t="s">
        <v>1162</v>
      </c>
      <c r="J465" s="287" t="s">
        <v>217</v>
      </c>
      <c r="K465" s="287" t="s">
        <v>218</v>
      </c>
      <c r="L465" s="287" t="s">
        <v>32</v>
      </c>
      <c r="M465" s="287" t="s">
        <v>32</v>
      </c>
      <c r="N465" s="287" t="s">
        <v>32</v>
      </c>
      <c r="O465" s="287" t="s">
        <v>588</v>
      </c>
    </row>
    <row r="466" spans="1:15">
      <c r="A466" s="193">
        <v>465</v>
      </c>
      <c r="B466" s="322" t="s">
        <v>1169</v>
      </c>
      <c r="C466" s="193" t="s">
        <v>3580</v>
      </c>
      <c r="D466" s="193" t="s">
        <v>3581</v>
      </c>
      <c r="E466" s="322" t="s">
        <v>1170</v>
      </c>
      <c r="F466" s="287">
        <f>_xlfn.XLOOKUP($B466,'CDS-C'!$AA:$AA,'CDS-C'!$AC:$AC,"",0)</f>
        <v>0.12823699999999999</v>
      </c>
      <c r="G466" s="287" t="s">
        <v>663</v>
      </c>
      <c r="H466" s="287" t="s">
        <v>920</v>
      </c>
      <c r="I466" s="287" t="s">
        <v>1162</v>
      </c>
      <c r="J466" s="287" t="s">
        <v>217</v>
      </c>
      <c r="K466" s="287" t="s">
        <v>218</v>
      </c>
      <c r="L466" s="287" t="s">
        <v>32</v>
      </c>
      <c r="M466" s="287" t="s">
        <v>32</v>
      </c>
      <c r="N466" s="287" t="s">
        <v>32</v>
      </c>
      <c r="O466" s="287" t="s">
        <v>588</v>
      </c>
    </row>
    <row r="467" spans="1:15">
      <c r="A467" s="193">
        <v>466</v>
      </c>
      <c r="B467" s="322" t="s">
        <v>1171</v>
      </c>
      <c r="C467" s="193" t="s">
        <v>3582</v>
      </c>
      <c r="D467" s="193" t="s">
        <v>3583</v>
      </c>
      <c r="E467" s="322" t="s">
        <v>1172</v>
      </c>
      <c r="F467" s="287">
        <f>_xlfn.XLOOKUP($B467,'CDS-C'!$AA:$AA,'CDS-C'!$AC:$AC,"",0)</f>
        <v>0.10902299999999999</v>
      </c>
      <c r="G467" s="287" t="s">
        <v>663</v>
      </c>
      <c r="H467" s="287" t="s">
        <v>920</v>
      </c>
      <c r="I467" s="287" t="s">
        <v>1162</v>
      </c>
      <c r="J467" s="287" t="s">
        <v>217</v>
      </c>
      <c r="K467" s="287" t="s">
        <v>218</v>
      </c>
      <c r="L467" s="287" t="s">
        <v>32</v>
      </c>
      <c r="M467" s="287" t="s">
        <v>32</v>
      </c>
      <c r="N467" s="287" t="s">
        <v>32</v>
      </c>
      <c r="O467" s="287" t="s">
        <v>588</v>
      </c>
    </row>
    <row r="468" spans="1:15">
      <c r="A468" s="193">
        <v>467</v>
      </c>
      <c r="B468" s="322" t="s">
        <v>1174</v>
      </c>
      <c r="C468" s="193" t="s">
        <v>3584</v>
      </c>
      <c r="D468" s="193" t="s">
        <v>3585</v>
      </c>
      <c r="E468" s="322" t="s">
        <v>1175</v>
      </c>
      <c r="F468" s="287">
        <f>_xlfn.XLOOKUP($B468,'CDS-C'!$AA:$AA,'CDS-C'!$AC:$AC,"",0)</f>
        <v>0.10944</v>
      </c>
      <c r="G468" s="287" t="s">
        <v>663</v>
      </c>
      <c r="H468" s="287" t="s">
        <v>920</v>
      </c>
      <c r="I468" s="287" t="s">
        <v>1162</v>
      </c>
      <c r="J468" s="287" t="s">
        <v>217</v>
      </c>
      <c r="K468" s="287" t="s">
        <v>218</v>
      </c>
      <c r="L468" s="287" t="s">
        <v>32</v>
      </c>
      <c r="M468" s="287" t="s">
        <v>32</v>
      </c>
      <c r="N468" s="287" t="s">
        <v>32</v>
      </c>
      <c r="O468" s="287" t="s">
        <v>588</v>
      </c>
    </row>
    <row r="469" spans="1:15">
      <c r="A469" s="193">
        <v>468</v>
      </c>
      <c r="B469" s="322" t="s">
        <v>1177</v>
      </c>
      <c r="C469" s="193" t="s">
        <v>3586</v>
      </c>
      <c r="D469" s="193" t="s">
        <v>3587</v>
      </c>
      <c r="E469" s="322" t="s">
        <v>1178</v>
      </c>
      <c r="F469" s="287">
        <f>_xlfn.XLOOKUP($B469,'CDS-C'!$AA:$AA,'CDS-C'!$AC:$AC,"",0)</f>
        <v>1.5873000000000002E-2</v>
      </c>
      <c r="G469" s="287" t="s">
        <v>663</v>
      </c>
      <c r="H469" s="287" t="s">
        <v>920</v>
      </c>
      <c r="I469" s="287" t="s">
        <v>1162</v>
      </c>
      <c r="J469" s="287" t="s">
        <v>217</v>
      </c>
      <c r="K469" s="287" t="s">
        <v>218</v>
      </c>
      <c r="L469" s="287" t="s">
        <v>32</v>
      </c>
      <c r="M469" s="287" t="s">
        <v>32</v>
      </c>
      <c r="N469" s="287" t="s">
        <v>32</v>
      </c>
      <c r="O469" s="287" t="s">
        <v>588</v>
      </c>
    </row>
    <row r="470" spans="1:15">
      <c r="A470" s="193">
        <v>469</v>
      </c>
      <c r="B470" s="322" t="s">
        <v>1180</v>
      </c>
      <c r="C470" s="193" t="s">
        <v>3588</v>
      </c>
      <c r="D470" s="193" t="s">
        <v>3589</v>
      </c>
      <c r="E470" s="322" t="s">
        <v>1181</v>
      </c>
      <c r="F470" s="287" t="str">
        <f>_xlfn.XLOOKUP($B470,'CDS-C'!$AA:$AA,'CDS-C'!$AC:$AC,"",0)</f>
        <v/>
      </c>
      <c r="G470" s="287" t="s">
        <v>663</v>
      </c>
      <c r="H470" s="287" t="s">
        <v>920</v>
      </c>
      <c r="I470" s="287" t="s">
        <v>1162</v>
      </c>
      <c r="J470" s="287" t="s">
        <v>217</v>
      </c>
      <c r="K470" s="287" t="s">
        <v>218</v>
      </c>
      <c r="L470" s="287" t="s">
        <v>32</v>
      </c>
      <c r="M470" s="287" t="s">
        <v>32</v>
      </c>
      <c r="N470" s="287" t="s">
        <v>32</v>
      </c>
      <c r="O470" s="287" t="s">
        <v>588</v>
      </c>
    </row>
    <row r="471" spans="1:15">
      <c r="A471" s="193">
        <v>470</v>
      </c>
      <c r="B471" s="322" t="s">
        <v>1183</v>
      </c>
      <c r="C471" s="193" t="s">
        <v>3590</v>
      </c>
      <c r="D471" s="193" t="s">
        <v>3591</v>
      </c>
      <c r="E471" s="322" t="s">
        <v>1184</v>
      </c>
      <c r="F471" s="287" t="str">
        <f>_xlfn.XLOOKUP($B471,'CDS-C'!$AA:$AA,'CDS-C'!$AC:$AC,"",0)</f>
        <v/>
      </c>
      <c r="G471" s="287" t="s">
        <v>663</v>
      </c>
      <c r="H471" s="287" t="s">
        <v>920</v>
      </c>
      <c r="I471" s="287" t="s">
        <v>1162</v>
      </c>
      <c r="J471" s="287" t="s">
        <v>217</v>
      </c>
      <c r="K471" s="287" t="s">
        <v>218</v>
      </c>
      <c r="L471" s="287" t="s">
        <v>32</v>
      </c>
      <c r="M471" s="287" t="s">
        <v>32</v>
      </c>
      <c r="N471" s="287" t="s">
        <v>32</v>
      </c>
      <c r="O471" s="287" t="s">
        <v>588</v>
      </c>
    </row>
    <row r="472" spans="1:15">
      <c r="A472" s="193">
        <v>471</v>
      </c>
      <c r="B472" s="322" t="s">
        <v>1186</v>
      </c>
      <c r="C472" s="193" t="s">
        <v>3592</v>
      </c>
      <c r="D472" s="193"/>
      <c r="E472" s="322" t="s">
        <v>234</v>
      </c>
      <c r="F472" s="287">
        <f>_xlfn.XLOOKUP($B472,'CDS-C'!$AA:$AA,'CDS-C'!$AC:$AC,"",0)</f>
        <v>0.99999999999999989</v>
      </c>
      <c r="G472" s="287" t="s">
        <v>663</v>
      </c>
      <c r="H472" s="287" t="s">
        <v>920</v>
      </c>
      <c r="I472" s="287" t="s">
        <v>1162</v>
      </c>
      <c r="J472" s="287" t="s">
        <v>217</v>
      </c>
      <c r="K472" s="287" t="s">
        <v>218</v>
      </c>
      <c r="L472" s="287" t="s">
        <v>32</v>
      </c>
      <c r="M472" s="287" t="s">
        <v>32</v>
      </c>
      <c r="N472" s="287" t="s">
        <v>32</v>
      </c>
      <c r="O472" s="287" t="s">
        <v>588</v>
      </c>
    </row>
    <row r="473" spans="1:15">
      <c r="A473" s="193">
        <v>472</v>
      </c>
      <c r="B473" s="322" t="s">
        <v>1188</v>
      </c>
      <c r="C473" s="193" t="s">
        <v>3593</v>
      </c>
      <c r="D473" s="193" t="s">
        <v>3594</v>
      </c>
      <c r="E473" s="322" t="s">
        <v>1161</v>
      </c>
      <c r="F473" s="287">
        <f>_xlfn.XLOOKUP($B473,'CDS-C'!$AA:$AA,'CDS-C'!$AC:$AC,"",0)</f>
        <v>7.1224999999999997E-2</v>
      </c>
      <c r="G473" s="287" t="s">
        <v>663</v>
      </c>
      <c r="H473" s="287" t="s">
        <v>920</v>
      </c>
      <c r="I473" s="287" t="s">
        <v>1162</v>
      </c>
      <c r="J473" s="287" t="s">
        <v>217</v>
      </c>
      <c r="K473" s="287" t="s">
        <v>218</v>
      </c>
      <c r="L473" s="287" t="s">
        <v>32</v>
      </c>
      <c r="M473" s="287" t="s">
        <v>32</v>
      </c>
      <c r="N473" s="287" t="s">
        <v>32</v>
      </c>
      <c r="O473" s="287" t="s">
        <v>588</v>
      </c>
    </row>
    <row r="474" spans="1:15">
      <c r="A474" s="193">
        <v>473</v>
      </c>
      <c r="B474" s="322" t="s">
        <v>1189</v>
      </c>
      <c r="C474" s="193" t="s">
        <v>3595</v>
      </c>
      <c r="D474" s="193" t="s">
        <v>3596</v>
      </c>
      <c r="E474" s="322" t="s">
        <v>1165</v>
      </c>
      <c r="F474" s="287">
        <f>_xlfn.XLOOKUP($B474,'CDS-C'!$AA:$AA,'CDS-C'!$AC:$AC,"",0)</f>
        <v>0.116809</v>
      </c>
      <c r="G474" s="287" t="s">
        <v>663</v>
      </c>
      <c r="H474" s="287" t="s">
        <v>920</v>
      </c>
      <c r="I474" s="287" t="s">
        <v>1162</v>
      </c>
      <c r="J474" s="287" t="s">
        <v>217</v>
      </c>
      <c r="K474" s="287" t="s">
        <v>218</v>
      </c>
      <c r="L474" s="287" t="s">
        <v>32</v>
      </c>
      <c r="M474" s="287" t="s">
        <v>32</v>
      </c>
      <c r="N474" s="287" t="s">
        <v>32</v>
      </c>
      <c r="O474" s="287" t="s">
        <v>588</v>
      </c>
    </row>
    <row r="475" spans="1:15">
      <c r="A475" s="193">
        <v>474</v>
      </c>
      <c r="B475" s="322" t="s">
        <v>1190</v>
      </c>
      <c r="C475" s="193" t="s">
        <v>3597</v>
      </c>
      <c r="D475" s="193" t="s">
        <v>3598</v>
      </c>
      <c r="E475" s="322" t="s">
        <v>1168</v>
      </c>
      <c r="F475" s="287">
        <f>_xlfn.XLOOKUP($B475,'CDS-C'!$AA:$AA,'CDS-C'!$AC:$AC,"",0)</f>
        <v>0.173789</v>
      </c>
      <c r="G475" s="287" t="s">
        <v>663</v>
      </c>
      <c r="H475" s="287" t="s">
        <v>920</v>
      </c>
      <c r="I475" s="287" t="s">
        <v>1162</v>
      </c>
      <c r="J475" s="287" t="s">
        <v>217</v>
      </c>
      <c r="K475" s="287" t="s">
        <v>218</v>
      </c>
      <c r="L475" s="287" t="s">
        <v>32</v>
      </c>
      <c r="M475" s="287" t="s">
        <v>32</v>
      </c>
      <c r="N475" s="287" t="s">
        <v>32</v>
      </c>
      <c r="O475" s="287" t="s">
        <v>588</v>
      </c>
    </row>
    <row r="476" spans="1:15">
      <c r="A476" s="193">
        <v>475</v>
      </c>
      <c r="B476" s="322" t="s">
        <v>1191</v>
      </c>
      <c r="C476" s="193" t="s">
        <v>3599</v>
      </c>
      <c r="D476" s="193" t="s">
        <v>3600</v>
      </c>
      <c r="E476" s="322" t="s">
        <v>1170</v>
      </c>
      <c r="F476" s="287">
        <f>_xlfn.XLOOKUP($B476,'CDS-C'!$AA:$AA,'CDS-C'!$AC:$AC,"",0)</f>
        <v>0.19373199999999999</v>
      </c>
      <c r="G476" s="287" t="s">
        <v>663</v>
      </c>
      <c r="H476" s="287" t="s">
        <v>920</v>
      </c>
      <c r="I476" s="287" t="s">
        <v>1162</v>
      </c>
      <c r="J476" s="287" t="s">
        <v>217</v>
      </c>
      <c r="K476" s="287" t="s">
        <v>218</v>
      </c>
      <c r="L476" s="287" t="s">
        <v>32</v>
      </c>
      <c r="M476" s="287" t="s">
        <v>32</v>
      </c>
      <c r="N476" s="287" t="s">
        <v>32</v>
      </c>
      <c r="O476" s="287" t="s">
        <v>588</v>
      </c>
    </row>
    <row r="477" spans="1:15">
      <c r="A477" s="193">
        <v>476</v>
      </c>
      <c r="B477" s="322" t="s">
        <v>1193</v>
      </c>
      <c r="C477" s="193" t="s">
        <v>3601</v>
      </c>
      <c r="D477" s="193" t="s">
        <v>3602</v>
      </c>
      <c r="E477" s="322" t="s">
        <v>1172</v>
      </c>
      <c r="F477" s="287">
        <f>_xlfn.XLOOKUP($B477,'CDS-C'!$AA:$AA,'CDS-C'!$AC:$AC,"",0)</f>
        <v>0.22792000000000001</v>
      </c>
      <c r="G477" s="287" t="s">
        <v>663</v>
      </c>
      <c r="H477" s="287" t="s">
        <v>920</v>
      </c>
      <c r="I477" s="287" t="s">
        <v>1162</v>
      </c>
      <c r="J477" s="287" t="s">
        <v>217</v>
      </c>
      <c r="K477" s="287" t="s">
        <v>218</v>
      </c>
      <c r="L477" s="287" t="s">
        <v>32</v>
      </c>
      <c r="M477" s="287" t="s">
        <v>32</v>
      </c>
      <c r="N477" s="287" t="s">
        <v>32</v>
      </c>
      <c r="O477" s="287" t="s">
        <v>588</v>
      </c>
    </row>
    <row r="478" spans="1:15">
      <c r="A478" s="193">
        <v>477</v>
      </c>
      <c r="B478" s="322" t="s">
        <v>1195</v>
      </c>
      <c r="C478" s="193" t="s">
        <v>3603</v>
      </c>
      <c r="D478" s="193" t="s">
        <v>3604</v>
      </c>
      <c r="E478" s="322" t="s">
        <v>1175</v>
      </c>
      <c r="F478" s="287">
        <f>_xlfn.XLOOKUP($B478,'CDS-C'!$AA:$AA,'CDS-C'!$AC:$AC,"",0)</f>
        <v>0.19943</v>
      </c>
      <c r="G478" s="287" t="s">
        <v>663</v>
      </c>
      <c r="H478" s="287" t="s">
        <v>920</v>
      </c>
      <c r="I478" s="287" t="s">
        <v>1162</v>
      </c>
      <c r="J478" s="287" t="s">
        <v>217</v>
      </c>
      <c r="K478" s="287" t="s">
        <v>218</v>
      </c>
      <c r="L478" s="287" t="s">
        <v>32</v>
      </c>
      <c r="M478" s="287" t="s">
        <v>32</v>
      </c>
      <c r="N478" s="287" t="s">
        <v>32</v>
      </c>
      <c r="O478" s="287" t="s">
        <v>588</v>
      </c>
    </row>
    <row r="479" spans="1:15">
      <c r="A479" s="193">
        <v>478</v>
      </c>
      <c r="B479" s="322" t="s">
        <v>1197</v>
      </c>
      <c r="C479" s="193" t="s">
        <v>3605</v>
      </c>
      <c r="D479" s="193" t="s">
        <v>3606</v>
      </c>
      <c r="E479" s="322" t="s">
        <v>1178</v>
      </c>
      <c r="F479" s="287">
        <f>_xlfn.XLOOKUP($B479,'CDS-C'!$AA:$AA,'CDS-C'!$AC:$AC,"",0)</f>
        <v>1.7094000000000002E-2</v>
      </c>
      <c r="G479" s="287" t="s">
        <v>663</v>
      </c>
      <c r="H479" s="287" t="s">
        <v>920</v>
      </c>
      <c r="I479" s="287" t="s">
        <v>1162</v>
      </c>
      <c r="J479" s="287" t="s">
        <v>217</v>
      </c>
      <c r="K479" s="287" t="s">
        <v>218</v>
      </c>
      <c r="L479" s="287" t="s">
        <v>32</v>
      </c>
      <c r="M479" s="287" t="s">
        <v>32</v>
      </c>
      <c r="N479" s="287" t="s">
        <v>32</v>
      </c>
      <c r="O479" s="287" t="s">
        <v>588</v>
      </c>
    </row>
    <row r="480" spans="1:15">
      <c r="A480" s="193">
        <v>479</v>
      </c>
      <c r="B480" s="322" t="s">
        <v>1199</v>
      </c>
      <c r="C480" s="193" t="s">
        <v>3607</v>
      </c>
      <c r="D480" s="193" t="s">
        <v>3608</v>
      </c>
      <c r="E480" s="322" t="s">
        <v>1181</v>
      </c>
      <c r="F480" s="287" t="str">
        <f>_xlfn.XLOOKUP($B480,'CDS-C'!$AA:$AA,'CDS-C'!$AC:$AC,"",0)</f>
        <v/>
      </c>
      <c r="G480" s="287" t="s">
        <v>663</v>
      </c>
      <c r="H480" s="287" t="s">
        <v>920</v>
      </c>
      <c r="I480" s="287" t="s">
        <v>1162</v>
      </c>
      <c r="J480" s="287" t="s">
        <v>217</v>
      </c>
      <c r="K480" s="287" t="s">
        <v>218</v>
      </c>
      <c r="L480" s="287" t="s">
        <v>32</v>
      </c>
      <c r="M480" s="287" t="s">
        <v>32</v>
      </c>
      <c r="N480" s="287" t="s">
        <v>32</v>
      </c>
      <c r="O480" s="287" t="s">
        <v>588</v>
      </c>
    </row>
    <row r="481" spans="1:15">
      <c r="A481" s="193">
        <v>480</v>
      </c>
      <c r="B481" s="322" t="s">
        <v>1201</v>
      </c>
      <c r="C481" s="193" t="s">
        <v>3609</v>
      </c>
      <c r="D481" s="193" t="s">
        <v>3610</v>
      </c>
      <c r="E481" s="322" t="s">
        <v>1184</v>
      </c>
      <c r="F481" s="287" t="str">
        <f>_xlfn.XLOOKUP($B481,'CDS-C'!$AA:$AA,'CDS-C'!$AC:$AC,"",0)</f>
        <v/>
      </c>
      <c r="G481" s="287" t="s">
        <v>663</v>
      </c>
      <c r="H481" s="287" t="s">
        <v>920</v>
      </c>
      <c r="I481" s="287" t="s">
        <v>1162</v>
      </c>
      <c r="J481" s="287" t="s">
        <v>217</v>
      </c>
      <c r="K481" s="287" t="s">
        <v>218</v>
      </c>
      <c r="L481" s="287" t="s">
        <v>32</v>
      </c>
      <c r="M481" s="287" t="s">
        <v>32</v>
      </c>
      <c r="N481" s="287" t="s">
        <v>32</v>
      </c>
      <c r="O481" s="287" t="s">
        <v>588</v>
      </c>
    </row>
    <row r="482" spans="1:15">
      <c r="A482" s="193">
        <v>481</v>
      </c>
      <c r="B482" s="322" t="s">
        <v>1203</v>
      </c>
      <c r="C482" s="193" t="s">
        <v>3611</v>
      </c>
      <c r="D482" s="193"/>
      <c r="E482" s="322" t="s">
        <v>234</v>
      </c>
      <c r="F482" s="287">
        <f>_xlfn.XLOOKUP($B482,'CDS-C'!$AA:$AA,'CDS-C'!$AC:$AC,"",0)</f>
        <v>0.99999900000000008</v>
      </c>
      <c r="G482" s="287" t="s">
        <v>663</v>
      </c>
      <c r="H482" s="287" t="s">
        <v>920</v>
      </c>
      <c r="I482" s="287" t="s">
        <v>1162</v>
      </c>
      <c r="J482" s="287" t="s">
        <v>217</v>
      </c>
      <c r="K482" s="287" t="s">
        <v>218</v>
      </c>
      <c r="L482" s="287" t="s">
        <v>32</v>
      </c>
      <c r="M482" s="287" t="s">
        <v>32</v>
      </c>
      <c r="N482" s="287" t="s">
        <v>32</v>
      </c>
      <c r="O482" s="287" t="s">
        <v>588</v>
      </c>
    </row>
    <row r="483" spans="1:15">
      <c r="A483" s="193">
        <v>482</v>
      </c>
      <c r="B483" s="322" t="s">
        <v>1204</v>
      </c>
      <c r="C483" s="193" t="s">
        <v>3612</v>
      </c>
      <c r="D483" s="193" t="s">
        <v>3613</v>
      </c>
      <c r="E483" s="322" t="s">
        <v>1161</v>
      </c>
      <c r="F483" s="287">
        <f>_xlfn.XLOOKUP($B483,'CDS-C'!$AA:$AA,'CDS-C'!$AC:$AC,"",0)</f>
        <v>0.34837099999999999</v>
      </c>
      <c r="G483" s="287" t="s">
        <v>663</v>
      </c>
      <c r="H483" s="287" t="s">
        <v>920</v>
      </c>
      <c r="I483" s="287" t="s">
        <v>1162</v>
      </c>
      <c r="J483" s="287" t="s">
        <v>217</v>
      </c>
      <c r="K483" s="287" t="s">
        <v>218</v>
      </c>
      <c r="L483" s="287" t="s">
        <v>32</v>
      </c>
      <c r="M483" s="287" t="s">
        <v>32</v>
      </c>
      <c r="N483" s="287" t="s">
        <v>32</v>
      </c>
      <c r="O483" s="287" t="s">
        <v>588</v>
      </c>
    </row>
    <row r="484" spans="1:15">
      <c r="A484" s="193">
        <v>483</v>
      </c>
      <c r="B484" s="322" t="s">
        <v>1205</v>
      </c>
      <c r="C484" s="193" t="s">
        <v>3614</v>
      </c>
      <c r="D484" s="193" t="s">
        <v>3615</v>
      </c>
      <c r="E484" s="322" t="s">
        <v>1165</v>
      </c>
      <c r="F484" s="287">
        <f>_xlfn.XLOOKUP($B484,'CDS-C'!$AA:$AA,'CDS-C'!$AC:$AC,"",0)</f>
        <v>0.14285700000000001</v>
      </c>
      <c r="G484" s="287" t="s">
        <v>663</v>
      </c>
      <c r="H484" s="287" t="s">
        <v>920</v>
      </c>
      <c r="I484" s="287" t="s">
        <v>1162</v>
      </c>
      <c r="J484" s="287" t="s">
        <v>217</v>
      </c>
      <c r="K484" s="287" t="s">
        <v>218</v>
      </c>
      <c r="L484" s="287" t="s">
        <v>32</v>
      </c>
      <c r="M484" s="287" t="s">
        <v>32</v>
      </c>
      <c r="N484" s="287" t="s">
        <v>32</v>
      </c>
      <c r="O484" s="287" t="s">
        <v>588</v>
      </c>
    </row>
    <row r="485" spans="1:15">
      <c r="A485" s="193">
        <v>484</v>
      </c>
      <c r="B485" s="322" t="s">
        <v>1208</v>
      </c>
      <c r="C485" s="193" t="s">
        <v>3616</v>
      </c>
      <c r="D485" s="193" t="s">
        <v>3617</v>
      </c>
      <c r="E485" s="322" t="s">
        <v>1168</v>
      </c>
      <c r="F485" s="287">
        <f>_xlfn.XLOOKUP($B485,'CDS-C'!$AA:$AA,'CDS-C'!$AC:$AC,"",0)</f>
        <v>0.146199</v>
      </c>
      <c r="G485" s="287" t="s">
        <v>663</v>
      </c>
      <c r="H485" s="287" t="s">
        <v>920</v>
      </c>
      <c r="I485" s="287" t="s">
        <v>1162</v>
      </c>
      <c r="J485" s="287" t="s">
        <v>217</v>
      </c>
      <c r="K485" s="287" t="s">
        <v>218</v>
      </c>
      <c r="L485" s="287" t="s">
        <v>32</v>
      </c>
      <c r="M485" s="287" t="s">
        <v>32</v>
      </c>
      <c r="N485" s="287" t="s">
        <v>32</v>
      </c>
      <c r="O485" s="287" t="s">
        <v>588</v>
      </c>
    </row>
    <row r="486" spans="1:15">
      <c r="A486" s="193">
        <v>485</v>
      </c>
      <c r="B486" s="322" t="s">
        <v>1209</v>
      </c>
      <c r="C486" s="193" t="s">
        <v>3618</v>
      </c>
      <c r="D486" s="193" t="s">
        <v>3619</v>
      </c>
      <c r="E486" s="322" t="s">
        <v>1170</v>
      </c>
      <c r="F486" s="287">
        <f>_xlfn.XLOOKUP($B486,'CDS-C'!$AA:$AA,'CDS-C'!$AC:$AC,"",0)</f>
        <v>0.12823699999999999</v>
      </c>
      <c r="G486" s="287" t="s">
        <v>663</v>
      </c>
      <c r="H486" s="287" t="s">
        <v>920</v>
      </c>
      <c r="I486" s="287" t="s">
        <v>1162</v>
      </c>
      <c r="J486" s="287" t="s">
        <v>217</v>
      </c>
      <c r="K486" s="287" t="s">
        <v>218</v>
      </c>
      <c r="L486" s="287" t="s">
        <v>32</v>
      </c>
      <c r="M486" s="287" t="s">
        <v>32</v>
      </c>
      <c r="N486" s="287" t="s">
        <v>32</v>
      </c>
      <c r="O486" s="287" t="s">
        <v>588</v>
      </c>
    </row>
    <row r="487" spans="1:15">
      <c r="A487" s="193">
        <v>486</v>
      </c>
      <c r="B487" s="322" t="s">
        <v>1210</v>
      </c>
      <c r="C487" s="193" t="s">
        <v>3620</v>
      </c>
      <c r="D487" s="193" t="s">
        <v>3621</v>
      </c>
      <c r="E487" s="322" t="s">
        <v>1172</v>
      </c>
      <c r="F487" s="287">
        <f>_xlfn.XLOOKUP($B487,'CDS-C'!$AA:$AA,'CDS-C'!$AC:$AC,"",0)</f>
        <v>0.10902299999999999</v>
      </c>
      <c r="G487" s="287" t="s">
        <v>663</v>
      </c>
      <c r="H487" s="287" t="s">
        <v>920</v>
      </c>
      <c r="I487" s="287" t="s">
        <v>1162</v>
      </c>
      <c r="J487" s="287" t="s">
        <v>217</v>
      </c>
      <c r="K487" s="287" t="s">
        <v>218</v>
      </c>
      <c r="L487" s="287" t="s">
        <v>32</v>
      </c>
      <c r="M487" s="287" t="s">
        <v>32</v>
      </c>
      <c r="N487" s="287" t="s">
        <v>32</v>
      </c>
      <c r="O487" s="287" t="s">
        <v>588</v>
      </c>
    </row>
    <row r="488" spans="1:15">
      <c r="A488" s="193">
        <v>487</v>
      </c>
      <c r="B488" s="322" t="s">
        <v>1211</v>
      </c>
      <c r="C488" s="193" t="s">
        <v>3622</v>
      </c>
      <c r="D488" s="193" t="s">
        <v>3623</v>
      </c>
      <c r="E488" s="322" t="s">
        <v>1175</v>
      </c>
      <c r="F488" s="287">
        <f>_xlfn.XLOOKUP($B488,'CDS-C'!$AA:$AA,'CDS-C'!$AC:$AC,"",0)</f>
        <v>0.10944</v>
      </c>
      <c r="G488" s="287" t="s">
        <v>663</v>
      </c>
      <c r="H488" s="287" t="s">
        <v>920</v>
      </c>
      <c r="I488" s="287" t="s">
        <v>1162</v>
      </c>
      <c r="J488" s="287" t="s">
        <v>217</v>
      </c>
      <c r="K488" s="287" t="s">
        <v>218</v>
      </c>
      <c r="L488" s="287" t="s">
        <v>32</v>
      </c>
      <c r="M488" s="287" t="s">
        <v>32</v>
      </c>
      <c r="N488" s="287" t="s">
        <v>32</v>
      </c>
      <c r="O488" s="287" t="s">
        <v>588</v>
      </c>
    </row>
    <row r="489" spans="1:15">
      <c r="A489" s="193">
        <v>488</v>
      </c>
      <c r="B489" s="322" t="s">
        <v>1213</v>
      </c>
      <c r="C489" s="193" t="s">
        <v>3624</v>
      </c>
      <c r="D489" s="193" t="s">
        <v>3625</v>
      </c>
      <c r="E489" s="322" t="s">
        <v>1178</v>
      </c>
      <c r="F489" s="287">
        <f>_xlfn.XLOOKUP($B489,'CDS-C'!$AA:$AA,'CDS-C'!$AC:$AC,"",0)</f>
        <v>1.5873000000000002E-2</v>
      </c>
      <c r="G489" s="287" t="s">
        <v>663</v>
      </c>
      <c r="H489" s="287" t="s">
        <v>920</v>
      </c>
      <c r="I489" s="287" t="s">
        <v>1162</v>
      </c>
      <c r="J489" s="287" t="s">
        <v>217</v>
      </c>
      <c r="K489" s="287" t="s">
        <v>218</v>
      </c>
      <c r="L489" s="287" t="s">
        <v>32</v>
      </c>
      <c r="M489" s="287" t="s">
        <v>32</v>
      </c>
      <c r="N489" s="287" t="s">
        <v>32</v>
      </c>
      <c r="O489" s="287" t="s">
        <v>588</v>
      </c>
    </row>
    <row r="490" spans="1:15">
      <c r="A490" s="193">
        <v>489</v>
      </c>
      <c r="B490" s="322" t="s">
        <v>1215</v>
      </c>
      <c r="C490" s="193" t="s">
        <v>3626</v>
      </c>
      <c r="D490" s="193" t="s">
        <v>3627</v>
      </c>
      <c r="E490" s="322" t="s">
        <v>1181</v>
      </c>
      <c r="F490" s="287" t="str">
        <f>_xlfn.XLOOKUP($B490,'CDS-C'!$AA:$AA,'CDS-C'!$AC:$AC,"",0)</f>
        <v/>
      </c>
      <c r="G490" s="287" t="s">
        <v>663</v>
      </c>
      <c r="H490" s="287" t="s">
        <v>920</v>
      </c>
      <c r="I490" s="287" t="s">
        <v>1162</v>
      </c>
      <c r="J490" s="287" t="s">
        <v>217</v>
      </c>
      <c r="K490" s="287" t="s">
        <v>218</v>
      </c>
      <c r="L490" s="287" t="s">
        <v>32</v>
      </c>
      <c r="M490" s="287" t="s">
        <v>32</v>
      </c>
      <c r="N490" s="287" t="s">
        <v>32</v>
      </c>
      <c r="O490" s="287" t="s">
        <v>588</v>
      </c>
    </row>
    <row r="491" spans="1:15">
      <c r="A491" s="193">
        <v>490</v>
      </c>
      <c r="B491" s="322" t="s">
        <v>1216</v>
      </c>
      <c r="C491" s="193" t="s">
        <v>3628</v>
      </c>
      <c r="D491" s="193" t="s">
        <v>3629</v>
      </c>
      <c r="E491" s="322" t="s">
        <v>1184</v>
      </c>
      <c r="F491" s="287" t="str">
        <f>_xlfn.XLOOKUP($B491,'CDS-C'!$AA:$AA,'CDS-C'!$AC:$AC,"",0)</f>
        <v/>
      </c>
      <c r="G491" s="287" t="s">
        <v>663</v>
      </c>
      <c r="H491" s="287" t="s">
        <v>920</v>
      </c>
      <c r="I491" s="287" t="s">
        <v>1162</v>
      </c>
      <c r="J491" s="287" t="s">
        <v>217</v>
      </c>
      <c r="K491" s="287" t="s">
        <v>218</v>
      </c>
      <c r="L491" s="287" t="s">
        <v>32</v>
      </c>
      <c r="M491" s="287" t="s">
        <v>32</v>
      </c>
      <c r="N491" s="287" t="s">
        <v>32</v>
      </c>
      <c r="O491" s="287" t="s">
        <v>588</v>
      </c>
    </row>
    <row r="492" spans="1:15">
      <c r="A492" s="193">
        <v>491</v>
      </c>
      <c r="B492" s="322" t="s">
        <v>1217</v>
      </c>
      <c r="C492" s="193" t="s">
        <v>3630</v>
      </c>
      <c r="D492" s="193"/>
      <c r="E492" s="322" t="s">
        <v>234</v>
      </c>
      <c r="F492" s="287">
        <f>_xlfn.XLOOKUP($B492,'CDS-C'!$AA:$AA,'CDS-C'!$AC:$AC,"",0)</f>
        <v>0.99999999999999989</v>
      </c>
      <c r="G492" s="287" t="s">
        <v>663</v>
      </c>
      <c r="H492" s="287" t="s">
        <v>920</v>
      </c>
      <c r="I492" s="287" t="s">
        <v>1162</v>
      </c>
      <c r="J492" s="287" t="s">
        <v>217</v>
      </c>
      <c r="K492" s="287" t="s">
        <v>218</v>
      </c>
      <c r="L492" s="287" t="s">
        <v>32</v>
      </c>
      <c r="M492" s="287" t="s">
        <v>32</v>
      </c>
      <c r="N492" s="287" t="s">
        <v>32</v>
      </c>
      <c r="O492" s="287" t="s">
        <v>588</v>
      </c>
    </row>
    <row r="493" spans="1:15">
      <c r="A493" s="193">
        <v>492</v>
      </c>
      <c r="B493" s="322" t="s">
        <v>1218</v>
      </c>
      <c r="C493" s="193" t="s">
        <v>3631</v>
      </c>
      <c r="D493" s="193" t="s">
        <v>3632</v>
      </c>
      <c r="E493" s="322" t="s">
        <v>1219</v>
      </c>
      <c r="F493" s="287">
        <f>_xlfn.XLOOKUP($B493,'CDS-C'!$AA:$AA,'CDS-C'!$AC:$AC,"",0)</f>
        <v>3.66</v>
      </c>
      <c r="G493" s="287" t="s">
        <v>663</v>
      </c>
      <c r="H493" s="287" t="s">
        <v>920</v>
      </c>
      <c r="I493" s="287" t="s">
        <v>1162</v>
      </c>
      <c r="J493" s="287" t="s">
        <v>217</v>
      </c>
      <c r="K493" s="287" t="s">
        <v>218</v>
      </c>
      <c r="L493" s="287" t="s">
        <v>32</v>
      </c>
      <c r="M493" s="287" t="s">
        <v>32</v>
      </c>
      <c r="N493" s="287" t="s">
        <v>32</v>
      </c>
      <c r="O493" s="287" t="s">
        <v>1220</v>
      </c>
    </row>
    <row r="494" spans="1:15">
      <c r="A494" s="193">
        <v>493</v>
      </c>
      <c r="B494" s="322" t="s">
        <v>1223</v>
      </c>
      <c r="C494" s="193" t="s">
        <v>3633</v>
      </c>
      <c r="D494" s="193" t="s">
        <v>3634</v>
      </c>
      <c r="E494" s="322" t="s">
        <v>1224</v>
      </c>
      <c r="F494" s="287">
        <f>_xlfn.XLOOKUP($B494,'CDS-C'!$AA:$AA,'CDS-C'!$AC:$AC,"",0)</f>
        <v>0.99</v>
      </c>
      <c r="G494" s="287" t="s">
        <v>663</v>
      </c>
      <c r="H494" s="287" t="s">
        <v>920</v>
      </c>
      <c r="I494" s="287" t="s">
        <v>1162</v>
      </c>
      <c r="J494" s="287" t="s">
        <v>217</v>
      </c>
      <c r="K494" s="287" t="s">
        <v>218</v>
      </c>
      <c r="L494" s="287" t="s">
        <v>32</v>
      </c>
      <c r="M494" s="287" t="s">
        <v>32</v>
      </c>
      <c r="N494" s="287" t="s">
        <v>32</v>
      </c>
      <c r="O494" s="287" t="s">
        <v>588</v>
      </c>
    </row>
    <row r="495" spans="1:15">
      <c r="A495" s="193">
        <v>494</v>
      </c>
      <c r="B495" s="322" t="s">
        <v>1226</v>
      </c>
      <c r="C495" s="193" t="s">
        <v>3635</v>
      </c>
      <c r="D495" s="193" t="s">
        <v>3636</v>
      </c>
      <c r="E495" s="322" t="s">
        <v>1227</v>
      </c>
      <c r="F495" s="287" t="str">
        <f>_xlfn.XLOOKUP($B495,'CDS-C'!$AA:$AA,'CDS-C'!$AC:$AC,"",0)</f>
        <v>Yes</v>
      </c>
      <c r="G495" s="287" t="s">
        <v>663</v>
      </c>
      <c r="H495" s="287" t="s">
        <v>1228</v>
      </c>
      <c r="I495" s="287" t="s">
        <v>1229</v>
      </c>
      <c r="J495" s="287" t="s">
        <v>217</v>
      </c>
      <c r="K495" s="287" t="s">
        <v>218</v>
      </c>
      <c r="L495" s="287" t="s">
        <v>32</v>
      </c>
      <c r="M495" s="287" t="s">
        <v>32</v>
      </c>
      <c r="N495" s="287" t="s">
        <v>32</v>
      </c>
      <c r="O495" s="287" t="s">
        <v>73</v>
      </c>
    </row>
    <row r="496" spans="1:15">
      <c r="A496" s="193">
        <v>495</v>
      </c>
      <c r="B496" s="322" t="s">
        <v>1231</v>
      </c>
      <c r="C496" s="193" t="s">
        <v>3637</v>
      </c>
      <c r="D496" s="193" t="s">
        <v>3638</v>
      </c>
      <c r="E496" s="322" t="s">
        <v>1232</v>
      </c>
      <c r="F496" s="287">
        <f>_xlfn.XLOOKUP($B496,'CDS-C'!$AA:$AA,'CDS-C'!$AC:$AC,"",0)</f>
        <v>20</v>
      </c>
      <c r="G496" s="287" t="s">
        <v>663</v>
      </c>
      <c r="H496" s="287" t="s">
        <v>1228</v>
      </c>
      <c r="I496" s="287" t="s">
        <v>1229</v>
      </c>
      <c r="J496" s="287" t="s">
        <v>217</v>
      </c>
      <c r="K496" s="287" t="s">
        <v>218</v>
      </c>
      <c r="L496" s="287" t="s">
        <v>32</v>
      </c>
      <c r="M496" s="287" t="s">
        <v>32</v>
      </c>
      <c r="N496" s="287" t="s">
        <v>32</v>
      </c>
      <c r="O496" s="287" t="s">
        <v>221</v>
      </c>
    </row>
    <row r="497" spans="1:15">
      <c r="A497" s="193">
        <v>496</v>
      </c>
      <c r="B497" s="322" t="s">
        <v>1233</v>
      </c>
      <c r="C497" s="193" t="s">
        <v>3639</v>
      </c>
      <c r="D497" s="193" t="s">
        <v>3640</v>
      </c>
      <c r="E497" s="322" t="s">
        <v>1234</v>
      </c>
      <c r="F497" s="287" t="str">
        <f>_xlfn.XLOOKUP($B497,'CDS-C'!$AA:$AA,'CDS-C'!$AC:$AC,"",0)</f>
        <v>Yes</v>
      </c>
      <c r="G497" s="287" t="s">
        <v>663</v>
      </c>
      <c r="H497" s="287" t="s">
        <v>1228</v>
      </c>
      <c r="I497" s="287" t="s">
        <v>1229</v>
      </c>
      <c r="J497" s="287" t="s">
        <v>217</v>
      </c>
      <c r="K497" s="287" t="s">
        <v>218</v>
      </c>
      <c r="L497" s="287" t="s">
        <v>32</v>
      </c>
      <c r="M497" s="287" t="s">
        <v>32</v>
      </c>
      <c r="N497" s="287" t="s">
        <v>32</v>
      </c>
      <c r="O497" s="287" t="s">
        <v>73</v>
      </c>
    </row>
    <row r="498" spans="1:15">
      <c r="A498" s="193">
        <v>497</v>
      </c>
      <c r="B498" s="322" t="s">
        <v>1239</v>
      </c>
      <c r="C498" s="193" t="s">
        <v>3641</v>
      </c>
      <c r="D498" s="193" t="s">
        <v>3642</v>
      </c>
      <c r="E498" s="322" t="s">
        <v>1240</v>
      </c>
      <c r="F498" s="287" t="str">
        <f>_xlfn.XLOOKUP($B498,'CDS-C'!$AA:$AA,'CDS-C'!$AC:$AC,"",0)</f>
        <v>Same fee</v>
      </c>
      <c r="G498" s="287"/>
      <c r="H498" s="287"/>
      <c r="I498" s="287"/>
      <c r="J498" s="287" t="s">
        <v>217</v>
      </c>
      <c r="K498" s="287" t="s">
        <v>218</v>
      </c>
      <c r="L498" s="287" t="s">
        <v>32</v>
      </c>
      <c r="M498" s="287" t="s">
        <v>32</v>
      </c>
      <c r="N498" s="287" t="s">
        <v>32</v>
      </c>
      <c r="O498" s="287" t="s">
        <v>161</v>
      </c>
    </row>
    <row r="499" spans="1:15">
      <c r="A499" s="193">
        <v>498</v>
      </c>
      <c r="B499" s="322" t="s">
        <v>1241</v>
      </c>
      <c r="C499" s="193" t="s">
        <v>3643</v>
      </c>
      <c r="D499" s="193" t="s">
        <v>3644</v>
      </c>
      <c r="E499" s="322" t="s">
        <v>1242</v>
      </c>
      <c r="F499" s="287" t="str">
        <f>_xlfn.XLOOKUP($B499,'CDS-C'!$AA:$AA,'CDS-C'!$AC:$AC,"",0)</f>
        <v>Yes</v>
      </c>
      <c r="G499" s="287" t="s">
        <v>663</v>
      </c>
      <c r="H499" s="287" t="s">
        <v>1228</v>
      </c>
      <c r="I499" s="287" t="s">
        <v>1229</v>
      </c>
      <c r="J499" s="287" t="s">
        <v>217</v>
      </c>
      <c r="K499" s="287" t="s">
        <v>218</v>
      </c>
      <c r="L499" s="287" t="s">
        <v>32</v>
      </c>
      <c r="M499" s="287" t="s">
        <v>32</v>
      </c>
      <c r="N499" s="287" t="s">
        <v>32</v>
      </c>
      <c r="O499" s="287" t="s">
        <v>73</v>
      </c>
    </row>
    <row r="500" spans="1:15">
      <c r="A500" s="193">
        <v>499</v>
      </c>
      <c r="B500" s="322" t="s">
        <v>1243</v>
      </c>
      <c r="C500" s="193" t="s">
        <v>3645</v>
      </c>
      <c r="D500" s="193" t="s">
        <v>3646</v>
      </c>
      <c r="E500" s="322" t="s">
        <v>1244</v>
      </c>
      <c r="F500" s="287" t="str">
        <f>_xlfn.XLOOKUP($B500,'CDS-C'!$AA:$AA,'CDS-C'!$AC:$AC,"",0)</f>
        <v>No</v>
      </c>
      <c r="G500" s="287" t="s">
        <v>663</v>
      </c>
      <c r="H500" s="287" t="s">
        <v>1228</v>
      </c>
      <c r="I500" s="287" t="s">
        <v>1245</v>
      </c>
      <c r="J500" s="287" t="s">
        <v>217</v>
      </c>
      <c r="K500" s="287" t="s">
        <v>218</v>
      </c>
      <c r="L500" s="287" t="s">
        <v>32</v>
      </c>
      <c r="M500" s="287" t="s">
        <v>32</v>
      </c>
      <c r="N500" s="287" t="s">
        <v>32</v>
      </c>
      <c r="O500" s="287" t="s">
        <v>73</v>
      </c>
    </row>
    <row r="501" spans="1:15">
      <c r="A501" s="193">
        <v>500</v>
      </c>
      <c r="B501" s="322" t="s">
        <v>1246</v>
      </c>
      <c r="C501" s="193" t="s">
        <v>3647</v>
      </c>
      <c r="D501" s="193" t="s">
        <v>3648</v>
      </c>
      <c r="E501" s="322" t="s">
        <v>1247</v>
      </c>
      <c r="F501" s="287" t="str">
        <f>_xlfn.XLOOKUP($B501,'CDS-C'!$AA:$AA,'CDS-C'!$AC:$AC,"",0)</f>
        <v/>
      </c>
      <c r="G501" s="287" t="s">
        <v>663</v>
      </c>
      <c r="H501" s="287" t="s">
        <v>1228</v>
      </c>
      <c r="I501" s="287" t="s">
        <v>1245</v>
      </c>
      <c r="J501" s="287" t="s">
        <v>217</v>
      </c>
      <c r="K501" s="287" t="s">
        <v>218</v>
      </c>
      <c r="L501" s="287" t="s">
        <v>32</v>
      </c>
      <c r="M501" s="287" t="s">
        <v>32</v>
      </c>
      <c r="N501" s="287" t="s">
        <v>32</v>
      </c>
      <c r="O501" s="287" t="s">
        <v>889</v>
      </c>
    </row>
    <row r="502" spans="1:15">
      <c r="A502" s="193">
        <v>501</v>
      </c>
      <c r="B502" s="322" t="s">
        <v>1248</v>
      </c>
      <c r="C502" s="193" t="s">
        <v>3649</v>
      </c>
      <c r="D502" s="193" t="s">
        <v>3650</v>
      </c>
      <c r="E502" s="322" t="s">
        <v>1249</v>
      </c>
      <c r="F502" s="287" t="str">
        <f>_xlfn.XLOOKUP($B502,'CDS-C'!$AA:$AA,'CDS-C'!$AC:$AC,"",0)</f>
        <v/>
      </c>
      <c r="G502" s="287" t="s">
        <v>663</v>
      </c>
      <c r="H502" s="287" t="s">
        <v>1228</v>
      </c>
      <c r="I502" s="287" t="s">
        <v>1245</v>
      </c>
      <c r="J502" s="287" t="s">
        <v>217</v>
      </c>
      <c r="K502" s="287" t="s">
        <v>218</v>
      </c>
      <c r="L502" s="287" t="s">
        <v>32</v>
      </c>
      <c r="M502" s="287" t="s">
        <v>32</v>
      </c>
      <c r="N502" s="287" t="s">
        <v>32</v>
      </c>
      <c r="O502" s="287" t="s">
        <v>893</v>
      </c>
    </row>
    <row r="503" spans="1:15">
      <c r="A503" s="193">
        <v>502</v>
      </c>
      <c r="B503" s="322" t="s">
        <v>1250</v>
      </c>
      <c r="C503" s="193" t="s">
        <v>3651</v>
      </c>
      <c r="D503" s="193" t="s">
        <v>3652</v>
      </c>
      <c r="E503" s="322" t="s">
        <v>1251</v>
      </c>
      <c r="F503" s="287">
        <f>_xlfn.XLOOKUP($B503,'CDS-C'!$AA:$AA,'CDS-C'!$AC:$AC,"",0)</f>
        <v>1</v>
      </c>
      <c r="G503" s="287" t="s">
        <v>663</v>
      </c>
      <c r="H503" s="287" t="s">
        <v>1228</v>
      </c>
      <c r="I503" s="287" t="s">
        <v>1245</v>
      </c>
      <c r="J503" s="287" t="s">
        <v>217</v>
      </c>
      <c r="K503" s="287" t="s">
        <v>218</v>
      </c>
      <c r="L503" s="287" t="s">
        <v>32</v>
      </c>
      <c r="M503" s="287" t="s">
        <v>32</v>
      </c>
      <c r="N503" s="287" t="s">
        <v>32</v>
      </c>
      <c r="O503" s="287" t="s">
        <v>889</v>
      </c>
    </row>
    <row r="504" spans="1:15">
      <c r="A504" s="193">
        <v>503</v>
      </c>
      <c r="B504" s="322" t="s">
        <v>1252</v>
      </c>
      <c r="C504" s="193" t="s">
        <v>3653</v>
      </c>
      <c r="D504" s="193" t="s">
        <v>3654</v>
      </c>
      <c r="E504" s="322" t="s">
        <v>1253</v>
      </c>
      <c r="F504" s="287">
        <f>_xlfn.XLOOKUP($B504,'CDS-C'!$AA:$AA,'CDS-C'!$AC:$AC,"",0)</f>
        <v>1</v>
      </c>
      <c r="G504" s="287" t="s">
        <v>663</v>
      </c>
      <c r="H504" s="287" t="s">
        <v>1228</v>
      </c>
      <c r="I504" s="287" t="s">
        <v>1245</v>
      </c>
      <c r="J504" s="287" t="s">
        <v>217</v>
      </c>
      <c r="K504" s="287" t="s">
        <v>218</v>
      </c>
      <c r="L504" s="287" t="s">
        <v>32</v>
      </c>
      <c r="M504" s="287" t="s">
        <v>32</v>
      </c>
      <c r="N504" s="287" t="s">
        <v>32</v>
      </c>
      <c r="O504" s="287" t="s">
        <v>893</v>
      </c>
    </row>
    <row r="505" spans="1:15">
      <c r="A505" s="193">
        <v>504</v>
      </c>
      <c r="B505" s="322" t="s">
        <v>1254</v>
      </c>
      <c r="C505" s="193" t="s">
        <v>3655</v>
      </c>
      <c r="D505" s="193" t="s">
        <v>3656</v>
      </c>
      <c r="E505" s="322" t="s">
        <v>1255</v>
      </c>
      <c r="F505" s="287" t="str">
        <f>_xlfn.XLOOKUP($B505,'CDS-C'!$AA:$AA,'CDS-C'!$AC:$AC,"",0)</f>
        <v>Yes</v>
      </c>
      <c r="G505" s="287" t="s">
        <v>663</v>
      </c>
      <c r="H505" s="287" t="s">
        <v>1228</v>
      </c>
      <c r="I505" s="287" t="s">
        <v>1245</v>
      </c>
      <c r="J505" s="287" t="s">
        <v>217</v>
      </c>
      <c r="K505" s="287" t="s">
        <v>218</v>
      </c>
      <c r="L505" s="287" t="s">
        <v>32</v>
      </c>
      <c r="M505" s="287" t="s">
        <v>32</v>
      </c>
      <c r="N505" s="287" t="s">
        <v>32</v>
      </c>
      <c r="O505" s="287" t="s">
        <v>73</v>
      </c>
    </row>
    <row r="506" spans="1:15">
      <c r="A506" s="193">
        <v>505</v>
      </c>
      <c r="B506" s="322" t="s">
        <v>1256</v>
      </c>
      <c r="C506" s="193" t="s">
        <v>3657</v>
      </c>
      <c r="D506" s="193" t="s">
        <v>3658</v>
      </c>
      <c r="E506" s="322" t="s">
        <v>1257</v>
      </c>
      <c r="F506" s="287" t="str">
        <f>_xlfn.XLOOKUP($B506,'CDS-C'!$AA:$AA,'CDS-C'!$AC:$AC,"",0)</f>
        <v/>
      </c>
      <c r="G506" s="287" t="s">
        <v>663</v>
      </c>
      <c r="H506" s="287" t="s">
        <v>1228</v>
      </c>
      <c r="I506" s="287" t="s">
        <v>1245</v>
      </c>
      <c r="J506" s="287" t="s">
        <v>217</v>
      </c>
      <c r="K506" s="287" t="s">
        <v>218</v>
      </c>
      <c r="L506" s="287" t="s">
        <v>32</v>
      </c>
      <c r="M506" s="287" t="s">
        <v>32</v>
      </c>
      <c r="N506" s="287" t="s">
        <v>32</v>
      </c>
      <c r="O506" s="287" t="s">
        <v>161</v>
      </c>
    </row>
    <row r="507" spans="1:15">
      <c r="A507" s="193">
        <v>506</v>
      </c>
      <c r="B507" s="322" t="s">
        <v>1258</v>
      </c>
      <c r="C507" s="193"/>
      <c r="D507" s="193"/>
      <c r="E507" s="322" t="s">
        <v>1259</v>
      </c>
      <c r="F507" s="287" t="e">
        <f>_xlfn.XLOOKUP($B507,'CDS-C'!$AA:$AA,'CDS-C'!$AC:$AC,"",0)</f>
        <v>#VALUE!</v>
      </c>
      <c r="G507" s="287" t="s">
        <v>663</v>
      </c>
      <c r="H507" s="287" t="s">
        <v>1228</v>
      </c>
      <c r="I507" s="287" t="s">
        <v>1245</v>
      </c>
      <c r="J507" s="287" t="s">
        <v>217</v>
      </c>
      <c r="K507" s="287" t="s">
        <v>218</v>
      </c>
      <c r="L507" s="287" t="s">
        <v>32</v>
      </c>
      <c r="M507" s="287" t="s">
        <v>32</v>
      </c>
      <c r="N507" s="287" t="s">
        <v>32</v>
      </c>
      <c r="O507" s="287" t="s">
        <v>889</v>
      </c>
    </row>
    <row r="508" spans="1:15">
      <c r="A508" s="193">
        <v>507</v>
      </c>
      <c r="B508" s="322" t="s">
        <v>1260</v>
      </c>
      <c r="C508" s="193"/>
      <c r="D508" s="193"/>
      <c r="E508" s="322" t="s">
        <v>1261</v>
      </c>
      <c r="F508" s="287" t="e">
        <f>_xlfn.XLOOKUP($B508,'CDS-C'!$AA:$AA,'CDS-C'!$AC:$AC,"",0)</f>
        <v>#VALUE!</v>
      </c>
      <c r="G508" s="287" t="s">
        <v>663</v>
      </c>
      <c r="H508" s="287" t="s">
        <v>1228</v>
      </c>
      <c r="I508" s="287" t="s">
        <v>1245</v>
      </c>
      <c r="J508" s="287" t="s">
        <v>217</v>
      </c>
      <c r="K508" s="287" t="s">
        <v>218</v>
      </c>
      <c r="L508" s="287" t="s">
        <v>32</v>
      </c>
      <c r="M508" s="287" t="s">
        <v>32</v>
      </c>
      <c r="N508" s="287" t="s">
        <v>32</v>
      </c>
      <c r="O508" s="287" t="s">
        <v>893</v>
      </c>
    </row>
    <row r="509" spans="1:15">
      <c r="A509" s="193">
        <v>508</v>
      </c>
      <c r="B509" s="322" t="s">
        <v>1262</v>
      </c>
      <c r="C509" s="193" t="s">
        <v>3659</v>
      </c>
      <c r="D509" s="193" t="s">
        <v>3660</v>
      </c>
      <c r="E509" s="322" t="s">
        <v>1263</v>
      </c>
      <c r="F509" s="287" t="str">
        <f>_xlfn.XLOOKUP($B509,'CDS-C'!$AA:$AA,'CDS-C'!$AC:$AC,"",0)</f>
        <v/>
      </c>
      <c r="G509" s="287" t="s">
        <v>663</v>
      </c>
      <c r="H509" s="287" t="s">
        <v>1228</v>
      </c>
      <c r="I509" s="287" t="s">
        <v>1245</v>
      </c>
      <c r="J509" s="287" t="s">
        <v>217</v>
      </c>
      <c r="K509" s="287" t="s">
        <v>218</v>
      </c>
      <c r="L509" s="287" t="s">
        <v>32</v>
      </c>
      <c r="M509" s="287" t="s">
        <v>32</v>
      </c>
      <c r="N509" s="287" t="s">
        <v>32</v>
      </c>
      <c r="O509" s="287" t="s">
        <v>161</v>
      </c>
    </row>
    <row r="510" spans="1:15">
      <c r="A510" s="193">
        <v>509</v>
      </c>
      <c r="B510" s="322" t="s">
        <v>1266</v>
      </c>
      <c r="C510" s="193" t="s">
        <v>3661</v>
      </c>
      <c r="D510" s="193" t="s">
        <v>3662</v>
      </c>
      <c r="E510" s="322" t="s">
        <v>1267</v>
      </c>
      <c r="F510" s="287">
        <f>_xlfn.XLOOKUP($B510,'CDS-C'!$AA:$AA,'CDS-C'!$AC:$AC,"",0)</f>
        <v>6</v>
      </c>
      <c r="G510" s="287" t="s">
        <v>663</v>
      </c>
      <c r="H510" s="287" t="s">
        <v>1228</v>
      </c>
      <c r="I510" s="287" t="s">
        <v>1245</v>
      </c>
      <c r="J510" s="287" t="s">
        <v>217</v>
      </c>
      <c r="K510" s="287" t="s">
        <v>218</v>
      </c>
      <c r="L510" s="287" t="s">
        <v>32</v>
      </c>
      <c r="M510" s="287" t="s">
        <v>32</v>
      </c>
      <c r="N510" s="287" t="s">
        <v>32</v>
      </c>
      <c r="O510" s="287" t="s">
        <v>889</v>
      </c>
    </row>
    <row r="511" spans="1:15">
      <c r="A511" s="193">
        <v>510</v>
      </c>
      <c r="B511" s="322" t="s">
        <v>1268</v>
      </c>
      <c r="C511" s="193" t="s">
        <v>3663</v>
      </c>
      <c r="D511" s="193" t="s">
        <v>3664</v>
      </c>
      <c r="E511" s="322" t="s">
        <v>1269</v>
      </c>
      <c r="F511" s="287">
        <f>_xlfn.XLOOKUP($B511,'CDS-C'!$AA:$AA,'CDS-C'!$AC:$AC,"",0)</f>
        <v>5</v>
      </c>
      <c r="G511" s="287" t="s">
        <v>663</v>
      </c>
      <c r="H511" s="287" t="s">
        <v>1228</v>
      </c>
      <c r="I511" s="287" t="s">
        <v>1245</v>
      </c>
      <c r="J511" s="287" t="s">
        <v>217</v>
      </c>
      <c r="K511" s="287" t="s">
        <v>218</v>
      </c>
      <c r="L511" s="287" t="s">
        <v>32</v>
      </c>
      <c r="M511" s="287" t="s">
        <v>32</v>
      </c>
      <c r="N511" s="287" t="s">
        <v>32</v>
      </c>
      <c r="O511" s="287" t="s">
        <v>893</v>
      </c>
    </row>
    <row r="512" spans="1:15">
      <c r="A512" s="193">
        <v>511</v>
      </c>
      <c r="B512" s="322" t="s">
        <v>1270</v>
      </c>
      <c r="C512" s="193" t="s">
        <v>3665</v>
      </c>
      <c r="D512" s="193" t="s">
        <v>3666</v>
      </c>
      <c r="E512" s="322" t="s">
        <v>1271</v>
      </c>
      <c r="F512" s="287" t="str">
        <f>_xlfn.XLOOKUP($B512,'CDS-C'!$AA:$AA,'CDS-C'!$AC:$AC,"",0)</f>
        <v/>
      </c>
      <c r="G512" s="287" t="s">
        <v>663</v>
      </c>
      <c r="H512" s="287" t="s">
        <v>1228</v>
      </c>
      <c r="I512" s="287" t="s">
        <v>1245</v>
      </c>
      <c r="J512" s="287" t="s">
        <v>217</v>
      </c>
      <c r="K512" s="287" t="s">
        <v>218</v>
      </c>
      <c r="L512" s="287" t="s">
        <v>32</v>
      </c>
      <c r="M512" s="287" t="s">
        <v>32</v>
      </c>
      <c r="N512" s="287" t="s">
        <v>32</v>
      </c>
      <c r="O512" s="287" t="s">
        <v>161</v>
      </c>
    </row>
    <row r="513" spans="1:15">
      <c r="A513" s="193">
        <v>512</v>
      </c>
      <c r="B513" s="322" t="s">
        <v>1273</v>
      </c>
      <c r="C513" s="193" t="s">
        <v>3667</v>
      </c>
      <c r="D513" s="193" t="s">
        <v>3668</v>
      </c>
      <c r="E513" s="322" t="s">
        <v>1274</v>
      </c>
      <c r="F513" s="287" t="str">
        <f>_xlfn.XLOOKUP($B513,'CDS-C'!$AA:$AA,'CDS-C'!$AC:$AC,"",0)</f>
        <v/>
      </c>
      <c r="G513" s="287" t="s">
        <v>663</v>
      </c>
      <c r="H513" s="287" t="s">
        <v>1228</v>
      </c>
      <c r="I513" s="287" t="s">
        <v>1245</v>
      </c>
      <c r="J513" s="287" t="s">
        <v>217</v>
      </c>
      <c r="K513" s="287" t="s">
        <v>218</v>
      </c>
      <c r="L513" s="287" t="s">
        <v>32</v>
      </c>
      <c r="M513" s="287" t="s">
        <v>32</v>
      </c>
      <c r="N513" s="287" t="s">
        <v>32</v>
      </c>
      <c r="O513" s="287" t="s">
        <v>33</v>
      </c>
    </row>
    <row r="514" spans="1:15">
      <c r="A514" s="193">
        <v>513</v>
      </c>
      <c r="B514" s="322" t="s">
        <v>1275</v>
      </c>
      <c r="C514" s="193" t="s">
        <v>3669</v>
      </c>
      <c r="D514" s="193" t="s">
        <v>3670</v>
      </c>
      <c r="E514" s="322" t="s">
        <v>1276</v>
      </c>
      <c r="F514" s="287" t="str">
        <f>_xlfn.XLOOKUP($B514,'CDS-C'!$AA:$AA,'CDS-C'!$AC:$AC,"",0)</f>
        <v/>
      </c>
      <c r="G514" s="287" t="s">
        <v>663</v>
      </c>
      <c r="H514" s="287" t="s">
        <v>1228</v>
      </c>
      <c r="I514" s="287" t="s">
        <v>1277</v>
      </c>
      <c r="J514" s="287" t="s">
        <v>217</v>
      </c>
      <c r="K514" s="287" t="s">
        <v>218</v>
      </c>
      <c r="L514" s="287" t="s">
        <v>32</v>
      </c>
      <c r="M514" s="287" t="s">
        <v>32</v>
      </c>
      <c r="N514" s="287" t="s">
        <v>32</v>
      </c>
      <c r="O514" s="287" t="s">
        <v>161</v>
      </c>
    </row>
    <row r="515" spans="1:15">
      <c r="A515" s="193">
        <v>514</v>
      </c>
      <c r="B515" s="322" t="s">
        <v>1279</v>
      </c>
      <c r="C515" s="193" t="s">
        <v>3671</v>
      </c>
      <c r="D515" s="193" t="s">
        <v>3672</v>
      </c>
      <c r="E515" s="322" t="s">
        <v>1267</v>
      </c>
      <c r="F515" s="322" t="str">
        <f>_xlfn.XLOOKUP($B515,'CDS-C'!$AA:$AA,'CDS-C'!$AC:$AC,"",0)</f>
        <v/>
      </c>
      <c r="G515" s="322" t="s">
        <v>663</v>
      </c>
      <c r="H515" s="287" t="s">
        <v>1228</v>
      </c>
      <c r="I515" s="287" t="s">
        <v>1245</v>
      </c>
      <c r="J515" s="287" t="s">
        <v>217</v>
      </c>
      <c r="K515" s="287" t="s">
        <v>218</v>
      </c>
      <c r="L515" s="287" t="s">
        <v>32</v>
      </c>
      <c r="M515" s="287" t="s">
        <v>32</v>
      </c>
      <c r="N515" s="287" t="s">
        <v>32</v>
      </c>
      <c r="O515" s="287" t="s">
        <v>889</v>
      </c>
    </row>
    <row r="516" spans="1:15">
      <c r="A516" s="193">
        <v>515</v>
      </c>
      <c r="B516" s="322" t="s">
        <v>1281</v>
      </c>
      <c r="C516" s="193" t="s">
        <v>3673</v>
      </c>
      <c r="D516" s="193" t="s">
        <v>3674</v>
      </c>
      <c r="E516" s="322" t="s">
        <v>1269</v>
      </c>
      <c r="F516" s="322" t="str">
        <f>_xlfn.XLOOKUP($B516,'CDS-C'!$AA:$AA,'CDS-C'!$AC:$AC,"",0)</f>
        <v/>
      </c>
      <c r="G516" s="322" t="s">
        <v>663</v>
      </c>
      <c r="H516" s="287" t="s">
        <v>1228</v>
      </c>
      <c r="I516" s="287" t="s">
        <v>1245</v>
      </c>
      <c r="J516" s="287" t="s">
        <v>217</v>
      </c>
      <c r="K516" s="287" t="s">
        <v>218</v>
      </c>
      <c r="L516" s="287" t="s">
        <v>32</v>
      </c>
      <c r="M516" s="287" t="s">
        <v>32</v>
      </c>
      <c r="N516" s="287" t="s">
        <v>32</v>
      </c>
      <c r="O516" s="287" t="s">
        <v>893</v>
      </c>
    </row>
    <row r="517" spans="1:15">
      <c r="A517" s="193">
        <v>516</v>
      </c>
      <c r="B517" s="322" t="s">
        <v>1282</v>
      </c>
      <c r="C517" s="193" t="s">
        <v>3675</v>
      </c>
      <c r="D517" s="193" t="s">
        <v>3676</v>
      </c>
      <c r="E517" s="322" t="s">
        <v>1283</v>
      </c>
      <c r="F517" s="322" t="str">
        <f>_xlfn.XLOOKUP($B517,'CDS-C'!$AA:$AA,'CDS-C'!$AC:$AC,"",0)</f>
        <v/>
      </c>
      <c r="G517" s="322" t="s">
        <v>663</v>
      </c>
      <c r="H517" s="287" t="s">
        <v>1228</v>
      </c>
      <c r="I517" s="287" t="s">
        <v>1277</v>
      </c>
      <c r="J517" s="287" t="s">
        <v>217</v>
      </c>
      <c r="K517" s="287" t="s">
        <v>218</v>
      </c>
      <c r="L517" s="287" t="s">
        <v>32</v>
      </c>
      <c r="M517" s="287" t="s">
        <v>32</v>
      </c>
      <c r="N517" s="287" t="s">
        <v>32</v>
      </c>
      <c r="O517" s="287" t="s">
        <v>161</v>
      </c>
    </row>
    <row r="518" spans="1:15">
      <c r="A518" s="193">
        <v>517</v>
      </c>
      <c r="B518" s="322" t="s">
        <v>1284</v>
      </c>
      <c r="C518" s="193" t="s">
        <v>3677</v>
      </c>
      <c r="D518" s="193" t="s">
        <v>3678</v>
      </c>
      <c r="E518" s="322" t="s">
        <v>1285</v>
      </c>
      <c r="F518" s="322" t="str">
        <f>_xlfn.XLOOKUP($B518,'CDS-C'!$AA:$AA,'CDS-C'!$AC:$AC,"",0)</f>
        <v/>
      </c>
      <c r="G518" s="322" t="s">
        <v>663</v>
      </c>
      <c r="H518" s="287" t="s">
        <v>1228</v>
      </c>
      <c r="I518" s="287" t="s">
        <v>1277</v>
      </c>
      <c r="J518" s="287" t="s">
        <v>217</v>
      </c>
      <c r="K518" s="287" t="s">
        <v>218</v>
      </c>
      <c r="L518" s="287" t="s">
        <v>32</v>
      </c>
      <c r="M518" s="287" t="s">
        <v>32</v>
      </c>
      <c r="N518" s="287" t="s">
        <v>32</v>
      </c>
      <c r="O518" s="287" t="s">
        <v>221</v>
      </c>
    </row>
    <row r="519" spans="1:15">
      <c r="A519" s="193">
        <v>518</v>
      </c>
      <c r="B519" s="322" t="s">
        <v>1286</v>
      </c>
      <c r="C519" s="193" t="s">
        <v>3679</v>
      </c>
      <c r="D519" s="193" t="s">
        <v>3680</v>
      </c>
      <c r="E519" s="322" t="s">
        <v>1287</v>
      </c>
      <c r="F519" s="322" t="str">
        <f>_xlfn.XLOOKUP($B519,'CDS-C'!$AA:$AA,'CDS-C'!$AC:$AC,"",0)</f>
        <v/>
      </c>
      <c r="G519" s="322" t="s">
        <v>663</v>
      </c>
      <c r="H519" s="287" t="s">
        <v>1228</v>
      </c>
      <c r="I519" s="287" t="s">
        <v>1277</v>
      </c>
      <c r="J519" s="287" t="s">
        <v>217</v>
      </c>
      <c r="K519" s="287" t="s">
        <v>218</v>
      </c>
      <c r="L519" s="287" t="s">
        <v>32</v>
      </c>
      <c r="M519" s="287" t="s">
        <v>32</v>
      </c>
      <c r="N519" s="287" t="s">
        <v>32</v>
      </c>
      <c r="O519" s="287" t="s">
        <v>221</v>
      </c>
    </row>
    <row r="520" spans="1:15">
      <c r="A520" s="193">
        <v>519</v>
      </c>
      <c r="B520" s="322" t="s">
        <v>1288</v>
      </c>
      <c r="C520" s="193" t="s">
        <v>3681</v>
      </c>
      <c r="D520" s="193" t="s">
        <v>3682</v>
      </c>
      <c r="E520" s="322" t="s">
        <v>1289</v>
      </c>
      <c r="F520" s="322" t="str">
        <f>_xlfn.XLOOKUP($B520,'CDS-C'!$AA:$AA,'CDS-C'!$AC:$AC,"",0)</f>
        <v/>
      </c>
      <c r="G520" s="322" t="s">
        <v>663</v>
      </c>
      <c r="H520" s="287" t="s">
        <v>1228</v>
      </c>
      <c r="I520" s="287" t="s">
        <v>1277</v>
      </c>
      <c r="J520" s="287" t="s">
        <v>217</v>
      </c>
      <c r="K520" s="287" t="s">
        <v>218</v>
      </c>
      <c r="L520" s="287" t="s">
        <v>32</v>
      </c>
      <c r="M520" s="287" t="s">
        <v>32</v>
      </c>
      <c r="N520" s="287" t="s">
        <v>32</v>
      </c>
      <c r="O520" s="287" t="s">
        <v>161</v>
      </c>
    </row>
    <row r="521" spans="1:15">
      <c r="A521" s="193">
        <v>520</v>
      </c>
      <c r="B521" s="322" t="s">
        <v>1291</v>
      </c>
      <c r="C521" s="193" t="s">
        <v>3683</v>
      </c>
      <c r="D521" s="193" t="s">
        <v>3684</v>
      </c>
      <c r="E521" s="322" t="s">
        <v>1274</v>
      </c>
      <c r="F521" s="322" t="str">
        <f>_xlfn.XLOOKUP($B521,'CDS-C'!$AA:$AA,'CDS-C'!$AC:$AC,"",0)</f>
        <v/>
      </c>
      <c r="G521" s="322" t="s">
        <v>663</v>
      </c>
      <c r="H521" s="287" t="s">
        <v>1228</v>
      </c>
      <c r="I521" s="287" t="s">
        <v>1277</v>
      </c>
      <c r="J521" s="287" t="s">
        <v>217</v>
      </c>
      <c r="K521" s="287" t="s">
        <v>218</v>
      </c>
      <c r="L521" s="287" t="s">
        <v>32</v>
      </c>
      <c r="M521" s="287" t="s">
        <v>32</v>
      </c>
      <c r="N521" s="287" t="s">
        <v>32</v>
      </c>
      <c r="O521" s="287" t="s">
        <v>33</v>
      </c>
    </row>
    <row r="522" spans="1:15">
      <c r="A522" s="193">
        <v>521</v>
      </c>
      <c r="B522" s="322" t="s">
        <v>1292</v>
      </c>
      <c r="C522" s="193" t="s">
        <v>3685</v>
      </c>
      <c r="D522" s="193" t="s">
        <v>3686</v>
      </c>
      <c r="E522" s="322" t="s">
        <v>1293</v>
      </c>
      <c r="F522" s="322" t="str">
        <f>_xlfn.XLOOKUP($B522,'CDS-C'!$AA:$AA,'CDS-C'!$AC:$AC,"",0)</f>
        <v/>
      </c>
      <c r="G522" s="322" t="s">
        <v>663</v>
      </c>
      <c r="H522" s="287" t="s">
        <v>1228</v>
      </c>
      <c r="I522" s="287" t="s">
        <v>1294</v>
      </c>
      <c r="J522" s="287" t="s">
        <v>217</v>
      </c>
      <c r="K522" s="287" t="s">
        <v>218</v>
      </c>
      <c r="L522" s="287" t="s">
        <v>32</v>
      </c>
      <c r="M522" s="287" t="s">
        <v>32</v>
      </c>
      <c r="N522" s="287" t="s">
        <v>32</v>
      </c>
      <c r="O522" s="287" t="s">
        <v>889</v>
      </c>
    </row>
    <row r="523" spans="1:15">
      <c r="A523" s="193">
        <v>522</v>
      </c>
      <c r="B523" s="322" t="s">
        <v>1295</v>
      </c>
      <c r="C523" s="193" t="s">
        <v>3687</v>
      </c>
      <c r="D523" s="193" t="s">
        <v>3688</v>
      </c>
      <c r="E523" s="322" t="s">
        <v>1296</v>
      </c>
      <c r="F523" s="322" t="str">
        <f>_xlfn.XLOOKUP($B523,'CDS-C'!$AA:$AA,'CDS-C'!$AC:$AC,"",0)</f>
        <v/>
      </c>
      <c r="G523" s="322" t="s">
        <v>663</v>
      </c>
      <c r="H523" s="287" t="s">
        <v>1228</v>
      </c>
      <c r="I523" s="287" t="s">
        <v>1294</v>
      </c>
      <c r="J523" s="287" t="s">
        <v>217</v>
      </c>
      <c r="K523" s="287" t="s">
        <v>218</v>
      </c>
      <c r="L523" s="287" t="s">
        <v>32</v>
      </c>
      <c r="M523" s="287" t="s">
        <v>32</v>
      </c>
      <c r="N523" s="287" t="s">
        <v>32</v>
      </c>
      <c r="O523" s="287" t="s">
        <v>893</v>
      </c>
    </row>
    <row r="524" spans="1:15">
      <c r="A524" s="193">
        <v>523</v>
      </c>
      <c r="B524" s="322" t="s">
        <v>1297</v>
      </c>
      <c r="C524" s="193" t="s">
        <v>3689</v>
      </c>
      <c r="D524" s="193" t="s">
        <v>3690</v>
      </c>
      <c r="E524" s="322" t="s">
        <v>1298</v>
      </c>
      <c r="F524" s="322">
        <f>_xlfn.XLOOKUP($B524,'CDS-C'!$AA:$AA,'CDS-C'!$AC:$AC,"",0)</f>
        <v>150</v>
      </c>
      <c r="G524" s="322" t="s">
        <v>663</v>
      </c>
      <c r="H524" s="287" t="s">
        <v>1228</v>
      </c>
      <c r="I524" s="287" t="s">
        <v>1294</v>
      </c>
      <c r="J524" s="287" t="s">
        <v>217</v>
      </c>
      <c r="K524" s="287" t="s">
        <v>218</v>
      </c>
      <c r="L524" s="287" t="s">
        <v>32</v>
      </c>
      <c r="M524" s="287" t="s">
        <v>32</v>
      </c>
      <c r="N524" s="287" t="s">
        <v>32</v>
      </c>
      <c r="O524" s="287" t="s">
        <v>221</v>
      </c>
    </row>
    <row r="525" spans="1:15">
      <c r="A525" s="193">
        <v>524</v>
      </c>
      <c r="B525" s="322" t="s">
        <v>1299</v>
      </c>
      <c r="C525" s="193" t="s">
        <v>3691</v>
      </c>
      <c r="D525" s="193" t="s">
        <v>3692</v>
      </c>
      <c r="E525" s="322" t="s">
        <v>1300</v>
      </c>
      <c r="F525" s="322" t="str">
        <f>_xlfn.XLOOKUP($B525,'CDS-C'!$AA:$AA,'CDS-C'!$AC:$AC,"",0)</f>
        <v>No</v>
      </c>
      <c r="G525" s="322" t="s">
        <v>663</v>
      </c>
      <c r="H525" s="287" t="s">
        <v>1228</v>
      </c>
      <c r="I525" s="287" t="s">
        <v>1294</v>
      </c>
      <c r="J525" s="287" t="s">
        <v>217</v>
      </c>
      <c r="K525" s="287" t="s">
        <v>218</v>
      </c>
      <c r="L525" s="287" t="s">
        <v>32</v>
      </c>
      <c r="M525" s="287" t="s">
        <v>32</v>
      </c>
      <c r="N525" s="287" t="s">
        <v>32</v>
      </c>
      <c r="O525" s="287" t="s">
        <v>161</v>
      </c>
    </row>
    <row r="526" spans="1:15">
      <c r="A526" s="193">
        <v>525</v>
      </c>
      <c r="B526" s="322" t="s">
        <v>1301</v>
      </c>
      <c r="C526" s="193" t="s">
        <v>3693</v>
      </c>
      <c r="D526" s="193" t="s">
        <v>3694</v>
      </c>
      <c r="E526" s="322" t="s">
        <v>1302</v>
      </c>
      <c r="F526" s="287" t="str">
        <f>_xlfn.XLOOKUP($B526,'CDS-C'!$AA:$AA,'CDS-C'!$AC:$AC,"",0)</f>
        <v>Yes</v>
      </c>
      <c r="G526" s="287" t="s">
        <v>663</v>
      </c>
      <c r="H526" s="287" t="s">
        <v>1228</v>
      </c>
      <c r="I526" s="287" t="s">
        <v>1294</v>
      </c>
      <c r="J526" s="287" t="s">
        <v>217</v>
      </c>
      <c r="K526" s="287" t="s">
        <v>218</v>
      </c>
      <c r="L526" s="287" t="s">
        <v>32</v>
      </c>
      <c r="M526" s="287" t="s">
        <v>32</v>
      </c>
      <c r="N526" s="287" t="s">
        <v>32</v>
      </c>
      <c r="O526" s="287" t="s">
        <v>73</v>
      </c>
    </row>
    <row r="527" spans="1:15">
      <c r="A527" s="193">
        <v>526</v>
      </c>
      <c r="B527" s="322" t="s">
        <v>1303</v>
      </c>
      <c r="C527" s="193" t="s">
        <v>3695</v>
      </c>
      <c r="D527" s="193" t="s">
        <v>3696</v>
      </c>
      <c r="E527" s="322" t="s">
        <v>1304</v>
      </c>
      <c r="F527" s="287" t="str">
        <f>_xlfn.XLOOKUP($B527,'CDS-C'!$AA:$AA,'CDS-C'!$AC:$AC,"",0)</f>
        <v/>
      </c>
      <c r="G527" s="287" t="s">
        <v>663</v>
      </c>
      <c r="H527" s="287" t="s">
        <v>1228</v>
      </c>
      <c r="I527" s="287" t="s">
        <v>1294</v>
      </c>
      <c r="J527" s="287" t="s">
        <v>217</v>
      </c>
      <c r="K527" s="287" t="s">
        <v>218</v>
      </c>
      <c r="L527" s="287" t="s">
        <v>32</v>
      </c>
      <c r="M527" s="287" t="s">
        <v>32</v>
      </c>
      <c r="N527" s="287" t="s">
        <v>32</v>
      </c>
      <c r="O527" s="287" t="s">
        <v>33</v>
      </c>
    </row>
    <row r="528" spans="1:15">
      <c r="A528" s="193">
        <v>527</v>
      </c>
      <c r="B528" s="322" t="s">
        <v>1306</v>
      </c>
      <c r="C528" s="193" t="s">
        <v>3697</v>
      </c>
      <c r="D528" s="193" t="s">
        <v>3698</v>
      </c>
      <c r="E528" s="322" t="s">
        <v>1307</v>
      </c>
      <c r="F528" s="287" t="str">
        <f>_xlfn.XLOOKUP($B528,'CDS-C'!$AA:$AA,'CDS-C'!$AC:$AC,"",0)</f>
        <v>No</v>
      </c>
      <c r="G528" s="287" t="s">
        <v>663</v>
      </c>
      <c r="H528" s="287" t="s">
        <v>1228</v>
      </c>
      <c r="I528" s="287" t="s">
        <v>1308</v>
      </c>
      <c r="J528" s="287" t="s">
        <v>217</v>
      </c>
      <c r="K528" s="287" t="s">
        <v>218</v>
      </c>
      <c r="L528" s="287" t="s">
        <v>32</v>
      </c>
      <c r="M528" s="287" t="s">
        <v>219</v>
      </c>
      <c r="N528" s="287" t="s">
        <v>32</v>
      </c>
      <c r="O528" s="287" t="s">
        <v>73</v>
      </c>
    </row>
    <row r="529" spans="1:15">
      <c r="A529" s="193">
        <v>528</v>
      </c>
      <c r="B529" s="322" t="s">
        <v>1310</v>
      </c>
      <c r="C529" s="193" t="s">
        <v>3699</v>
      </c>
      <c r="D529" s="193" t="s">
        <v>3700</v>
      </c>
      <c r="E529" s="322" t="s">
        <v>1311</v>
      </c>
      <c r="F529" s="287" t="str">
        <f>_xlfn.XLOOKUP($B529,'CDS-C'!$AA:$AA,'CDS-C'!$AC:$AC,"",0)</f>
        <v>No</v>
      </c>
      <c r="G529" s="287" t="s">
        <v>663</v>
      </c>
      <c r="H529" s="287" t="s">
        <v>1228</v>
      </c>
      <c r="I529" s="287" t="s">
        <v>1312</v>
      </c>
      <c r="J529" s="287" t="s">
        <v>217</v>
      </c>
      <c r="K529" s="287" t="s">
        <v>218</v>
      </c>
      <c r="L529" s="287" t="s">
        <v>32</v>
      </c>
      <c r="M529" s="287" t="s">
        <v>32</v>
      </c>
      <c r="N529" s="287" t="s">
        <v>32</v>
      </c>
      <c r="O529" s="287" t="s">
        <v>73</v>
      </c>
    </row>
    <row r="530" spans="1:15">
      <c r="A530" s="193">
        <v>529</v>
      </c>
      <c r="B530" s="322" t="s">
        <v>1314</v>
      </c>
      <c r="C530" s="193" t="s">
        <v>3701</v>
      </c>
      <c r="D530" s="193" t="s">
        <v>3702</v>
      </c>
      <c r="E530" s="322" t="s">
        <v>1315</v>
      </c>
      <c r="F530" s="287" t="str">
        <f>_xlfn.XLOOKUP($B530,'CDS-C'!$AA:$AA,'CDS-C'!$AC:$AC,"",0)</f>
        <v/>
      </c>
      <c r="G530" s="287" t="s">
        <v>663</v>
      </c>
      <c r="H530" s="287" t="s">
        <v>1228</v>
      </c>
      <c r="I530" s="287" t="s">
        <v>1312</v>
      </c>
      <c r="J530" s="287" t="s">
        <v>217</v>
      </c>
      <c r="K530" s="287" t="s">
        <v>218</v>
      </c>
      <c r="L530" s="287" t="s">
        <v>32</v>
      </c>
      <c r="M530" s="287" t="s">
        <v>32</v>
      </c>
      <c r="N530" s="287" t="s">
        <v>32</v>
      </c>
      <c r="O530" s="287" t="s">
        <v>889</v>
      </c>
    </row>
    <row r="531" spans="1:15">
      <c r="A531" s="193">
        <v>530</v>
      </c>
      <c r="B531" s="322" t="s">
        <v>1316</v>
      </c>
      <c r="C531" s="193" t="s">
        <v>3703</v>
      </c>
      <c r="D531" s="193" t="s">
        <v>3704</v>
      </c>
      <c r="E531" s="322" t="s">
        <v>1317</v>
      </c>
      <c r="F531" s="287" t="str">
        <f>_xlfn.XLOOKUP($B531,'CDS-C'!$AA:$AA,'CDS-C'!$AC:$AC,"",0)</f>
        <v/>
      </c>
      <c r="G531" s="287" t="s">
        <v>663</v>
      </c>
      <c r="H531" s="287" t="s">
        <v>1228</v>
      </c>
      <c r="I531" s="287" t="s">
        <v>1312</v>
      </c>
      <c r="J531" s="287" t="s">
        <v>217</v>
      </c>
      <c r="K531" s="287" t="s">
        <v>218</v>
      </c>
      <c r="L531" s="287" t="s">
        <v>32</v>
      </c>
      <c r="M531" s="287" t="s">
        <v>32</v>
      </c>
      <c r="N531" s="287" t="s">
        <v>32</v>
      </c>
      <c r="O531" s="287" t="s">
        <v>893</v>
      </c>
    </row>
    <row r="532" spans="1:15">
      <c r="A532" s="193">
        <v>531</v>
      </c>
      <c r="B532" s="322" t="s">
        <v>1318</v>
      </c>
      <c r="C532" s="193" t="s">
        <v>3705</v>
      </c>
      <c r="D532" s="193" t="s">
        <v>3706</v>
      </c>
      <c r="E532" s="322" t="s">
        <v>1319</v>
      </c>
      <c r="F532" s="287" t="str">
        <f>_xlfn.XLOOKUP($B532,'CDS-C'!$AA:$AA,'CDS-C'!$AC:$AC,"",0)</f>
        <v/>
      </c>
      <c r="G532" s="287" t="s">
        <v>663</v>
      </c>
      <c r="H532" s="287" t="s">
        <v>1228</v>
      </c>
      <c r="I532" s="287" t="s">
        <v>1312</v>
      </c>
      <c r="J532" s="287" t="s">
        <v>217</v>
      </c>
      <c r="K532" s="287" t="s">
        <v>218</v>
      </c>
      <c r="L532" s="287" t="s">
        <v>32</v>
      </c>
      <c r="M532" s="287" t="s">
        <v>32</v>
      </c>
      <c r="N532" s="287" t="s">
        <v>32</v>
      </c>
      <c r="O532" s="287" t="s">
        <v>889</v>
      </c>
    </row>
    <row r="533" spans="1:15">
      <c r="A533" s="193">
        <v>532</v>
      </c>
      <c r="B533" s="322" t="s">
        <v>1320</v>
      </c>
      <c r="C533" s="193" t="s">
        <v>3707</v>
      </c>
      <c r="D533" s="193" t="s">
        <v>3708</v>
      </c>
      <c r="E533" s="322" t="s">
        <v>1321</v>
      </c>
      <c r="F533" s="287" t="str">
        <f>_xlfn.XLOOKUP($B533,'CDS-C'!$AA:$AA,'CDS-C'!$AC:$AC,"",0)</f>
        <v/>
      </c>
      <c r="G533" s="287" t="s">
        <v>663</v>
      </c>
      <c r="H533" s="287" t="s">
        <v>1228</v>
      </c>
      <c r="I533" s="287" t="s">
        <v>1312</v>
      </c>
      <c r="J533" s="287" t="s">
        <v>217</v>
      </c>
      <c r="K533" s="287" t="s">
        <v>218</v>
      </c>
      <c r="L533" s="287" t="s">
        <v>32</v>
      </c>
      <c r="M533" s="287" t="s">
        <v>32</v>
      </c>
      <c r="N533" s="287" t="s">
        <v>32</v>
      </c>
      <c r="O533" s="287" t="s">
        <v>893</v>
      </c>
    </row>
    <row r="534" spans="1:15">
      <c r="A534" s="193">
        <v>533</v>
      </c>
      <c r="B534" s="322" t="s">
        <v>1324</v>
      </c>
      <c r="C534" s="193" t="s">
        <v>3709</v>
      </c>
      <c r="D534" s="193" t="s">
        <v>3710</v>
      </c>
      <c r="E534" s="322" t="s">
        <v>1325</v>
      </c>
      <c r="F534" s="287" t="str">
        <f>_xlfn.XLOOKUP($B534,'CDS-C'!$AA:$AA,'CDS-C'!$AC:$AC,"",0)</f>
        <v/>
      </c>
      <c r="G534" s="287" t="s">
        <v>663</v>
      </c>
      <c r="H534" s="287" t="s">
        <v>1228</v>
      </c>
      <c r="I534" s="287" t="s">
        <v>1312</v>
      </c>
      <c r="J534" s="287" t="s">
        <v>217</v>
      </c>
      <c r="K534" s="287" t="s">
        <v>218</v>
      </c>
      <c r="L534" s="287" t="s">
        <v>32</v>
      </c>
      <c r="M534" s="287" t="s">
        <v>32</v>
      </c>
      <c r="N534" s="287" t="s">
        <v>32</v>
      </c>
      <c r="O534" s="287" t="s">
        <v>889</v>
      </c>
    </row>
    <row r="535" spans="1:15">
      <c r="A535" s="193">
        <v>534</v>
      </c>
      <c r="B535" s="322" t="s">
        <v>1326</v>
      </c>
      <c r="C535" s="193" t="s">
        <v>3711</v>
      </c>
      <c r="D535" s="193" t="s">
        <v>3712</v>
      </c>
      <c r="E535" s="322" t="s">
        <v>1327</v>
      </c>
      <c r="F535" s="287" t="str">
        <f>_xlfn.XLOOKUP($B535,'CDS-C'!$AA:$AA,'CDS-C'!$AC:$AC,"",0)</f>
        <v/>
      </c>
      <c r="G535" s="287" t="s">
        <v>663</v>
      </c>
      <c r="H535" s="287" t="s">
        <v>1228</v>
      </c>
      <c r="I535" s="287" t="s">
        <v>1312</v>
      </c>
      <c r="J535" s="287" t="s">
        <v>217</v>
      </c>
      <c r="K535" s="287" t="s">
        <v>218</v>
      </c>
      <c r="L535" s="287" t="s">
        <v>32</v>
      </c>
      <c r="M535" s="287" t="s">
        <v>32</v>
      </c>
      <c r="N535" s="287" t="s">
        <v>32</v>
      </c>
      <c r="O535" s="287" t="s">
        <v>893</v>
      </c>
    </row>
    <row r="536" spans="1:15">
      <c r="A536" s="193">
        <v>535</v>
      </c>
      <c r="B536" s="322" t="s">
        <v>1328</v>
      </c>
      <c r="C536" s="193" t="s">
        <v>3713</v>
      </c>
      <c r="D536" s="193" t="s">
        <v>3714</v>
      </c>
      <c r="E536" s="322" t="s">
        <v>1329</v>
      </c>
      <c r="F536" s="287" t="str">
        <f>_xlfn.XLOOKUP($B536,'CDS-C'!$AA:$AA,'CDS-C'!$AC:$AC,"",0)</f>
        <v/>
      </c>
      <c r="G536" s="287" t="s">
        <v>663</v>
      </c>
      <c r="H536" s="287" t="s">
        <v>1228</v>
      </c>
      <c r="I536" s="287" t="s">
        <v>1312</v>
      </c>
      <c r="J536" s="287" t="s">
        <v>217</v>
      </c>
      <c r="K536" s="287" t="s">
        <v>218</v>
      </c>
      <c r="L536" s="287" t="s">
        <v>32</v>
      </c>
      <c r="M536" s="287" t="s">
        <v>32</v>
      </c>
      <c r="N536" s="287" t="s">
        <v>32</v>
      </c>
      <c r="O536" s="287" t="s">
        <v>889</v>
      </c>
    </row>
    <row r="537" spans="1:15">
      <c r="A537" s="193">
        <v>536</v>
      </c>
      <c r="B537" s="322" t="s">
        <v>1330</v>
      </c>
      <c r="C537" s="193" t="s">
        <v>3715</v>
      </c>
      <c r="D537" s="193" t="s">
        <v>3716</v>
      </c>
      <c r="E537" s="322" t="s">
        <v>1331</v>
      </c>
      <c r="F537" s="287" t="str">
        <f>_xlfn.XLOOKUP($B537,'CDS-C'!$AA:$AA,'CDS-C'!$AC:$AC,"",0)</f>
        <v/>
      </c>
      <c r="G537" s="287" t="s">
        <v>663</v>
      </c>
      <c r="H537" s="287" t="s">
        <v>1228</v>
      </c>
      <c r="I537" s="287" t="s">
        <v>1312</v>
      </c>
      <c r="J537" s="287" t="s">
        <v>217</v>
      </c>
      <c r="K537" s="287" t="s">
        <v>218</v>
      </c>
      <c r="L537" s="287" t="s">
        <v>32</v>
      </c>
      <c r="M537" s="287" t="s">
        <v>32</v>
      </c>
      <c r="N537" s="287" t="s">
        <v>32</v>
      </c>
      <c r="O537" s="287" t="s">
        <v>893</v>
      </c>
    </row>
    <row r="538" spans="1:15">
      <c r="A538" s="193">
        <v>537</v>
      </c>
      <c r="B538" s="322" t="s">
        <v>1333</v>
      </c>
      <c r="C538" s="193" t="s">
        <v>3717</v>
      </c>
      <c r="D538" s="193" t="s">
        <v>3718</v>
      </c>
      <c r="E538" s="322" t="s">
        <v>1334</v>
      </c>
      <c r="F538" s="287" t="str">
        <f>_xlfn.XLOOKUP($B538,'CDS-C'!$AA:$AA,'CDS-C'!$AC:$AC,"",0)</f>
        <v/>
      </c>
      <c r="G538" s="287" t="s">
        <v>663</v>
      </c>
      <c r="H538" s="287" t="s">
        <v>1228</v>
      </c>
      <c r="I538" s="287" t="s">
        <v>1312</v>
      </c>
      <c r="J538" s="287" t="s">
        <v>217</v>
      </c>
      <c r="K538" s="287" t="s">
        <v>218</v>
      </c>
      <c r="L538" s="287" t="s">
        <v>32</v>
      </c>
      <c r="M538" s="287" t="s">
        <v>32</v>
      </c>
      <c r="N538" s="287" t="s">
        <v>32</v>
      </c>
      <c r="O538" s="287" t="s">
        <v>221</v>
      </c>
    </row>
    <row r="539" spans="1:15">
      <c r="A539" s="193">
        <v>538</v>
      </c>
      <c r="B539" s="322" t="s">
        <v>1336</v>
      </c>
      <c r="C539" s="193" t="s">
        <v>3719</v>
      </c>
      <c r="D539" s="193" t="s">
        <v>3720</v>
      </c>
      <c r="E539" s="322" t="s">
        <v>1337</v>
      </c>
      <c r="F539" s="287" t="str">
        <f>_xlfn.XLOOKUP($B539,'CDS-C'!$AA:$AA,'CDS-C'!$AC:$AC,"",0)</f>
        <v/>
      </c>
      <c r="G539" s="287" t="s">
        <v>663</v>
      </c>
      <c r="H539" s="287" t="s">
        <v>1228</v>
      </c>
      <c r="I539" s="287" t="s">
        <v>1312</v>
      </c>
      <c r="J539" s="287" t="s">
        <v>217</v>
      </c>
      <c r="K539" s="287" t="s">
        <v>218</v>
      </c>
      <c r="L539" s="287" t="s">
        <v>32</v>
      </c>
      <c r="M539" s="287" t="s">
        <v>32</v>
      </c>
      <c r="N539" s="287" t="s">
        <v>32</v>
      </c>
      <c r="O539" s="287" t="s">
        <v>221</v>
      </c>
    </row>
    <row r="540" spans="1:15">
      <c r="A540" s="193">
        <v>539</v>
      </c>
      <c r="B540" s="322" t="s">
        <v>1339</v>
      </c>
      <c r="C540" s="193" t="s">
        <v>3721</v>
      </c>
      <c r="D540" s="193" t="s">
        <v>3722</v>
      </c>
      <c r="E540" s="322" t="s">
        <v>1340</v>
      </c>
      <c r="F540" s="287" t="str">
        <f>_xlfn.XLOOKUP($B540,'CDS-C'!$AA:$AA,'CDS-C'!$AC:$AC,"",0)</f>
        <v/>
      </c>
      <c r="G540" s="287" t="s">
        <v>663</v>
      </c>
      <c r="H540" s="287" t="s">
        <v>1228</v>
      </c>
      <c r="I540" s="287" t="s">
        <v>1312</v>
      </c>
      <c r="J540" s="287" t="s">
        <v>217</v>
      </c>
      <c r="K540" s="287" t="s">
        <v>218</v>
      </c>
      <c r="L540" s="287" t="s">
        <v>32</v>
      </c>
      <c r="M540" s="287" t="s">
        <v>32</v>
      </c>
      <c r="N540" s="287" t="s">
        <v>32</v>
      </c>
      <c r="O540" s="287" t="s">
        <v>33</v>
      </c>
    </row>
    <row r="541" spans="1:15">
      <c r="A541" s="193">
        <v>540</v>
      </c>
      <c r="B541" s="322" t="s">
        <v>1341</v>
      </c>
      <c r="C541" s="193" t="s">
        <v>3723</v>
      </c>
      <c r="D541" s="193" t="s">
        <v>3724</v>
      </c>
      <c r="E541" s="322" t="s">
        <v>1342</v>
      </c>
      <c r="F541" s="287" t="str">
        <f>_xlfn.XLOOKUP($B541,'CDS-C'!$AA:$AA,'CDS-C'!$AC:$AC,"",0)</f>
        <v>No</v>
      </c>
      <c r="G541" s="287" t="s">
        <v>663</v>
      </c>
      <c r="H541" s="287" t="s">
        <v>1228</v>
      </c>
      <c r="I541" s="287" t="s">
        <v>1343</v>
      </c>
      <c r="J541" s="287" t="s">
        <v>217</v>
      </c>
      <c r="K541" s="287" t="s">
        <v>218</v>
      </c>
      <c r="L541" s="287" t="s">
        <v>32</v>
      </c>
      <c r="M541" s="287" t="s">
        <v>32</v>
      </c>
      <c r="N541" s="287" t="s">
        <v>32</v>
      </c>
      <c r="O541" s="287" t="s">
        <v>73</v>
      </c>
    </row>
    <row r="542" spans="1:15">
      <c r="A542" s="193">
        <v>541</v>
      </c>
      <c r="B542" s="322" t="s">
        <v>1344</v>
      </c>
      <c r="C542" s="193" t="s">
        <v>3725</v>
      </c>
      <c r="D542" s="193" t="s">
        <v>3726</v>
      </c>
      <c r="E542" s="322" t="s">
        <v>1345</v>
      </c>
      <c r="F542" s="287" t="str">
        <f>_xlfn.XLOOKUP($B542,'CDS-C'!$AA:$AA,'CDS-C'!$AC:$AC,"",0)</f>
        <v/>
      </c>
      <c r="G542" s="287" t="s">
        <v>663</v>
      </c>
      <c r="H542" s="287" t="s">
        <v>1228</v>
      </c>
      <c r="I542" s="287" t="s">
        <v>1343</v>
      </c>
      <c r="J542" s="287" t="s">
        <v>217</v>
      </c>
      <c r="K542" s="287" t="s">
        <v>218</v>
      </c>
      <c r="L542" s="287" t="s">
        <v>32</v>
      </c>
      <c r="M542" s="287" t="s">
        <v>32</v>
      </c>
      <c r="N542" s="287" t="s">
        <v>32</v>
      </c>
      <c r="O542" s="287" t="s">
        <v>889</v>
      </c>
    </row>
    <row r="543" spans="1:15">
      <c r="A543" s="193">
        <v>542</v>
      </c>
      <c r="B543" s="322" t="s">
        <v>1346</v>
      </c>
      <c r="C543" s="193" t="s">
        <v>3727</v>
      </c>
      <c r="D543" s="193" t="s">
        <v>3728</v>
      </c>
      <c r="E543" s="322" t="s">
        <v>1347</v>
      </c>
      <c r="F543" s="287" t="str">
        <f>_xlfn.XLOOKUP($B543,'CDS-C'!$AA:$AA,'CDS-C'!$AC:$AC,"",0)</f>
        <v/>
      </c>
      <c r="G543" s="287" t="s">
        <v>663</v>
      </c>
      <c r="H543" s="287" t="s">
        <v>1228</v>
      </c>
      <c r="I543" s="287" t="s">
        <v>1343</v>
      </c>
      <c r="J543" s="287" t="s">
        <v>217</v>
      </c>
      <c r="K543" s="287" t="s">
        <v>218</v>
      </c>
      <c r="L543" s="287" t="s">
        <v>32</v>
      </c>
      <c r="M543" s="287" t="s">
        <v>32</v>
      </c>
      <c r="N543" s="287" t="s">
        <v>32</v>
      </c>
      <c r="O543" s="287" t="s">
        <v>893</v>
      </c>
    </row>
    <row r="544" spans="1:15">
      <c r="A544" s="193">
        <v>543</v>
      </c>
      <c r="B544" s="322" t="s">
        <v>1349</v>
      </c>
      <c r="C544" s="193" t="s">
        <v>3729</v>
      </c>
      <c r="D544" s="193" t="s">
        <v>3730</v>
      </c>
      <c r="E544" s="322" t="s">
        <v>1350</v>
      </c>
      <c r="F544" s="287" t="str">
        <f>_xlfn.XLOOKUP($B544,'CDS-C'!$AA:$AA,'CDS-C'!$AC:$AC,"",0)</f>
        <v/>
      </c>
      <c r="G544" s="287" t="s">
        <v>663</v>
      </c>
      <c r="H544" s="287" t="s">
        <v>1228</v>
      </c>
      <c r="I544" s="287" t="s">
        <v>1343</v>
      </c>
      <c r="J544" s="287" t="s">
        <v>217</v>
      </c>
      <c r="K544" s="287" t="s">
        <v>218</v>
      </c>
      <c r="L544" s="287" t="s">
        <v>32</v>
      </c>
      <c r="M544" s="287" t="s">
        <v>32</v>
      </c>
      <c r="N544" s="287" t="s">
        <v>32</v>
      </c>
      <c r="O544" s="287" t="s">
        <v>889</v>
      </c>
    </row>
    <row r="545" spans="1:15">
      <c r="A545" s="193">
        <v>544</v>
      </c>
      <c r="B545" s="322" t="s">
        <v>1351</v>
      </c>
      <c r="C545" s="193" t="s">
        <v>3731</v>
      </c>
      <c r="D545" s="193" t="s">
        <v>3732</v>
      </c>
      <c r="E545" s="322" t="s">
        <v>1352</v>
      </c>
      <c r="F545" s="287" t="str">
        <f>_xlfn.XLOOKUP($B545,'CDS-C'!$AA:$AA,'CDS-C'!$AC:$AC,"",0)</f>
        <v/>
      </c>
      <c r="G545" s="287" t="s">
        <v>663</v>
      </c>
      <c r="H545" s="287" t="s">
        <v>1228</v>
      </c>
      <c r="I545" s="287" t="s">
        <v>1343</v>
      </c>
      <c r="J545" s="287" t="s">
        <v>217</v>
      </c>
      <c r="K545" s="287" t="s">
        <v>218</v>
      </c>
      <c r="L545" s="287" t="s">
        <v>32</v>
      </c>
      <c r="M545" s="287" t="s">
        <v>32</v>
      </c>
      <c r="N545" s="287" t="s">
        <v>32</v>
      </c>
      <c r="O545" s="287" t="s">
        <v>893</v>
      </c>
    </row>
    <row r="546" spans="1:15">
      <c r="A546" s="193">
        <v>545</v>
      </c>
      <c r="B546" s="322" t="s">
        <v>1355</v>
      </c>
      <c r="C546" s="193" t="s">
        <v>3733</v>
      </c>
      <c r="D546" s="193" t="s">
        <v>3734</v>
      </c>
      <c r="E546" s="322" t="s">
        <v>1356</v>
      </c>
      <c r="F546" s="287" t="str">
        <f>_xlfn.XLOOKUP($B546,'CDS-C'!$AA:$AA,'CDS-C'!$AC:$AC,"",0)</f>
        <v/>
      </c>
      <c r="G546" s="287" t="s">
        <v>663</v>
      </c>
      <c r="H546" s="287" t="s">
        <v>1228</v>
      </c>
      <c r="I546" s="287" t="s">
        <v>1343</v>
      </c>
      <c r="J546" s="287" t="s">
        <v>217</v>
      </c>
      <c r="K546" s="287" t="s">
        <v>218</v>
      </c>
      <c r="L546" s="287" t="s">
        <v>32</v>
      </c>
      <c r="M546" s="287" t="s">
        <v>32</v>
      </c>
      <c r="N546" s="287" t="s">
        <v>32</v>
      </c>
      <c r="O546" s="287" t="s">
        <v>73</v>
      </c>
    </row>
    <row r="547" spans="1:15">
      <c r="A547" s="193">
        <v>546</v>
      </c>
      <c r="B547" s="191" t="s">
        <v>1389</v>
      </c>
      <c r="C547" s="193" t="s">
        <v>3735</v>
      </c>
      <c r="D547" s="193" t="s">
        <v>3736</v>
      </c>
      <c r="E547" s="191" t="s">
        <v>1390</v>
      </c>
      <c r="F547" s="275" t="str">
        <f>_xlfn.XLOOKUP($B547,'CDS-D'!$AA:$AA,'CDS-D'!$AC:$AC,"",0)</f>
        <v>Yes</v>
      </c>
      <c r="G547" s="191" t="s">
        <v>1391</v>
      </c>
      <c r="H547" s="191" t="s">
        <v>1392</v>
      </c>
      <c r="I547" s="191" t="s">
        <v>32</v>
      </c>
      <c r="J547" s="191" t="s">
        <v>217</v>
      </c>
      <c r="K547" s="191" t="s">
        <v>1393</v>
      </c>
      <c r="L547" s="191" t="s">
        <v>32</v>
      </c>
      <c r="M547" s="191" t="s">
        <v>32</v>
      </c>
      <c r="N547" s="191" t="s">
        <v>32</v>
      </c>
      <c r="O547" s="191" t="s">
        <v>73</v>
      </c>
    </row>
    <row r="548" spans="1:15">
      <c r="A548" s="193">
        <v>547</v>
      </c>
      <c r="B548" s="191" t="s">
        <v>1395</v>
      </c>
      <c r="C548" s="193" t="s">
        <v>3737</v>
      </c>
      <c r="D548" s="193" t="s">
        <v>3738</v>
      </c>
      <c r="E548" s="191" t="s">
        <v>1396</v>
      </c>
      <c r="F548" s="275" t="str">
        <f>_xlfn.XLOOKUP($B548,'CDS-D'!$AA:$AA,'CDS-D'!$AC:$AC,"",0)</f>
        <v>Yes</v>
      </c>
      <c r="G548" s="191" t="s">
        <v>1391</v>
      </c>
      <c r="H548" s="191" t="s">
        <v>1392</v>
      </c>
      <c r="I548" s="191" t="s">
        <v>32</v>
      </c>
      <c r="J548" s="191" t="s">
        <v>217</v>
      </c>
      <c r="K548" s="191" t="s">
        <v>1393</v>
      </c>
      <c r="L548" s="191" t="s">
        <v>32</v>
      </c>
      <c r="M548" s="191" t="s">
        <v>32</v>
      </c>
      <c r="N548" s="191" t="s">
        <v>32</v>
      </c>
      <c r="O548" s="191" t="s">
        <v>73</v>
      </c>
    </row>
    <row r="549" spans="1:15">
      <c r="A549" s="193">
        <v>548</v>
      </c>
      <c r="B549" s="191" t="s">
        <v>1397</v>
      </c>
      <c r="C549" s="193" t="s">
        <v>3739</v>
      </c>
      <c r="D549" s="193" t="s">
        <v>3740</v>
      </c>
      <c r="E549" s="191" t="s">
        <v>220</v>
      </c>
      <c r="F549" s="275">
        <f>_xlfn.XLOOKUP($B549,'CDS-D'!$AA:$AA,'CDS-D'!$AC:$AC,"",0)</f>
        <v>417</v>
      </c>
      <c r="G549" s="191" t="s">
        <v>1391</v>
      </c>
      <c r="H549" s="191" t="s">
        <v>1392</v>
      </c>
      <c r="I549" s="191" t="s">
        <v>665</v>
      </c>
      <c r="J549" s="191" t="s">
        <v>217</v>
      </c>
      <c r="K549" s="191" t="s">
        <v>1393</v>
      </c>
      <c r="L549" s="191" t="s">
        <v>32</v>
      </c>
      <c r="M549" s="191" t="s">
        <v>32</v>
      </c>
      <c r="N549" s="191" t="s">
        <v>220</v>
      </c>
      <c r="O549" s="191" t="s">
        <v>221</v>
      </c>
    </row>
    <row r="550" spans="1:15">
      <c r="A550" s="193">
        <v>549</v>
      </c>
      <c r="B550" s="191" t="s">
        <v>1399</v>
      </c>
      <c r="C550" s="193" t="s">
        <v>3741</v>
      </c>
      <c r="D550" s="193" t="s">
        <v>3742</v>
      </c>
      <c r="E550" s="191" t="s">
        <v>250</v>
      </c>
      <c r="F550" s="275">
        <f>_xlfn.XLOOKUP($B550,'CDS-D'!$AA:$AA,'CDS-D'!$AC:$AC,"",0)</f>
        <v>620</v>
      </c>
      <c r="G550" s="191" t="s">
        <v>1391</v>
      </c>
      <c r="H550" s="191" t="s">
        <v>1392</v>
      </c>
      <c r="I550" s="191" t="s">
        <v>665</v>
      </c>
      <c r="J550" s="191" t="s">
        <v>217</v>
      </c>
      <c r="K550" s="191" t="s">
        <v>1393</v>
      </c>
      <c r="L550" s="191" t="s">
        <v>32</v>
      </c>
      <c r="M550" s="191" t="s">
        <v>32</v>
      </c>
      <c r="N550" s="191" t="s">
        <v>250</v>
      </c>
      <c r="O550" s="191" t="s">
        <v>221</v>
      </c>
    </row>
    <row r="551" spans="1:15">
      <c r="A551" s="193">
        <v>550</v>
      </c>
      <c r="B551" s="191" t="s">
        <v>1400</v>
      </c>
      <c r="C551" s="193" t="s">
        <v>3743</v>
      </c>
      <c r="D551" s="193" t="s">
        <v>3744</v>
      </c>
      <c r="E551" s="191" t="s">
        <v>251</v>
      </c>
      <c r="F551" s="275">
        <f>_xlfn.XLOOKUP($B551,'CDS-D'!$AA:$AA,'CDS-D'!$AC:$AC,"",0)</f>
        <v>5</v>
      </c>
      <c r="G551" s="191" t="s">
        <v>1391</v>
      </c>
      <c r="H551" s="191" t="s">
        <v>1392</v>
      </c>
      <c r="I551" s="191" t="s">
        <v>665</v>
      </c>
      <c r="J551" s="191" t="s">
        <v>217</v>
      </c>
      <c r="K551" s="191" t="s">
        <v>1393</v>
      </c>
      <c r="L551" s="191" t="s">
        <v>32</v>
      </c>
      <c r="M551" s="191" t="s">
        <v>32</v>
      </c>
      <c r="N551" s="191" t="s">
        <v>251</v>
      </c>
      <c r="O551" s="191" t="s">
        <v>221</v>
      </c>
    </row>
    <row r="552" spans="1:15">
      <c r="A552" s="193">
        <v>551</v>
      </c>
      <c r="B552" s="191" t="s">
        <v>1401</v>
      </c>
      <c r="C552" s="193" t="s">
        <v>3745</v>
      </c>
      <c r="D552" s="193" t="s">
        <v>3746</v>
      </c>
      <c r="E552" s="191" t="s">
        <v>234</v>
      </c>
      <c r="F552" s="275">
        <f>_xlfn.XLOOKUP($B552,'CDS-D'!$AA:$AA,'CDS-D'!$AC:$AC,"",0)</f>
        <v>1042</v>
      </c>
      <c r="G552" s="191" t="s">
        <v>1391</v>
      </c>
      <c r="H552" s="191" t="s">
        <v>1392</v>
      </c>
      <c r="I552" s="191" t="s">
        <v>665</v>
      </c>
      <c r="J552" s="191" t="s">
        <v>217</v>
      </c>
      <c r="K552" s="191" t="s">
        <v>1393</v>
      </c>
      <c r="L552" s="191" t="s">
        <v>32</v>
      </c>
      <c r="M552" s="191" t="s">
        <v>32</v>
      </c>
      <c r="N552" s="191" t="s">
        <v>32</v>
      </c>
      <c r="O552" s="191" t="s">
        <v>221</v>
      </c>
    </row>
    <row r="553" spans="1:15">
      <c r="A553" s="193">
        <v>552</v>
      </c>
      <c r="B553" s="191" t="s">
        <v>1404</v>
      </c>
      <c r="C553" s="193" t="s">
        <v>3747</v>
      </c>
      <c r="D553" s="193" t="s">
        <v>3748</v>
      </c>
      <c r="E553" s="191" t="s">
        <v>220</v>
      </c>
      <c r="F553" s="275">
        <f>_xlfn.XLOOKUP($B553,'CDS-D'!$AA:$AA,'CDS-D'!$AC:$AC,"",0)</f>
        <v>284</v>
      </c>
      <c r="G553" s="191" t="s">
        <v>1391</v>
      </c>
      <c r="H553" s="191" t="s">
        <v>1392</v>
      </c>
      <c r="I553" s="191" t="s">
        <v>674</v>
      </c>
      <c r="J553" s="191" t="s">
        <v>217</v>
      </c>
      <c r="K553" s="191" t="s">
        <v>1393</v>
      </c>
      <c r="L553" s="191" t="s">
        <v>32</v>
      </c>
      <c r="M553" s="191" t="s">
        <v>32</v>
      </c>
      <c r="N553" s="191" t="s">
        <v>220</v>
      </c>
      <c r="O553" s="191" t="s">
        <v>221</v>
      </c>
    </row>
    <row r="554" spans="1:15">
      <c r="A554" s="193">
        <v>553</v>
      </c>
      <c r="B554" s="191" t="s">
        <v>1405</v>
      </c>
      <c r="C554" s="193" t="s">
        <v>3749</v>
      </c>
      <c r="D554" s="193" t="s">
        <v>3750</v>
      </c>
      <c r="E554" s="191" t="s">
        <v>250</v>
      </c>
      <c r="F554" s="275">
        <f>_xlfn.XLOOKUP($B554,'CDS-D'!$AA:$AA,'CDS-D'!$AC:$AC,"",0)</f>
        <v>267</v>
      </c>
      <c r="G554" s="191" t="s">
        <v>1391</v>
      </c>
      <c r="H554" s="191" t="s">
        <v>1392</v>
      </c>
      <c r="I554" s="191" t="s">
        <v>674</v>
      </c>
      <c r="J554" s="191" t="s">
        <v>217</v>
      </c>
      <c r="K554" s="191" t="s">
        <v>1393</v>
      </c>
      <c r="L554" s="191" t="s">
        <v>32</v>
      </c>
      <c r="M554" s="191" t="s">
        <v>32</v>
      </c>
      <c r="N554" s="191" t="s">
        <v>250</v>
      </c>
      <c r="O554" s="191" t="s">
        <v>221</v>
      </c>
    </row>
    <row r="555" spans="1:15">
      <c r="A555" s="193">
        <v>554</v>
      </c>
      <c r="B555" s="191" t="s">
        <v>1409</v>
      </c>
      <c r="C555" s="193" t="s">
        <v>3751</v>
      </c>
      <c r="D555" s="193" t="s">
        <v>3752</v>
      </c>
      <c r="E555" s="191" t="s">
        <v>251</v>
      </c>
      <c r="F555" s="275">
        <f>_xlfn.XLOOKUP($B555,'CDS-D'!$AA:$AA,'CDS-D'!$AC:$AC,"",0)</f>
        <v>0</v>
      </c>
      <c r="G555" s="191" t="s">
        <v>1391</v>
      </c>
      <c r="H555" s="191" t="s">
        <v>1392</v>
      </c>
      <c r="I555" s="191" t="s">
        <v>674</v>
      </c>
      <c r="J555" s="191" t="s">
        <v>217</v>
      </c>
      <c r="K555" s="191" t="s">
        <v>1393</v>
      </c>
      <c r="L555" s="191" t="s">
        <v>32</v>
      </c>
      <c r="M555" s="191" t="s">
        <v>32</v>
      </c>
      <c r="N555" s="191" t="s">
        <v>251</v>
      </c>
      <c r="O555" s="191" t="s">
        <v>221</v>
      </c>
    </row>
    <row r="556" spans="1:15">
      <c r="A556" s="193">
        <v>555</v>
      </c>
      <c r="B556" s="191" t="s">
        <v>1410</v>
      </c>
      <c r="C556" s="193" t="s">
        <v>3753</v>
      </c>
      <c r="D556" s="193" t="s">
        <v>3754</v>
      </c>
      <c r="E556" s="191" t="s">
        <v>234</v>
      </c>
      <c r="F556" s="275">
        <f>_xlfn.XLOOKUP($B556,'CDS-D'!$AA:$AA,'CDS-D'!$AC:$AC,"",0)</f>
        <v>551</v>
      </c>
      <c r="G556" s="191" t="s">
        <v>1391</v>
      </c>
      <c r="H556" s="191" t="s">
        <v>1392</v>
      </c>
      <c r="I556" s="191" t="s">
        <v>674</v>
      </c>
      <c r="J556" s="191" t="s">
        <v>217</v>
      </c>
      <c r="K556" s="191" t="s">
        <v>1393</v>
      </c>
      <c r="L556" s="191" t="s">
        <v>32</v>
      </c>
      <c r="M556" s="191" t="s">
        <v>32</v>
      </c>
      <c r="N556" s="191" t="s">
        <v>32</v>
      </c>
      <c r="O556" s="191" t="s">
        <v>221</v>
      </c>
    </row>
    <row r="557" spans="1:15">
      <c r="A557" s="193">
        <v>556</v>
      </c>
      <c r="B557" s="191" t="s">
        <v>1411</v>
      </c>
      <c r="C557" s="193" t="s">
        <v>3755</v>
      </c>
      <c r="D557" s="193" t="s">
        <v>3756</v>
      </c>
      <c r="E557" s="191" t="s">
        <v>220</v>
      </c>
      <c r="F557" s="275">
        <f>_xlfn.XLOOKUP($B557,'CDS-D'!$AA:$AA,'CDS-D'!$AC:$AC,"",0)</f>
        <v>126</v>
      </c>
      <c r="G557" s="191" t="s">
        <v>1391</v>
      </c>
      <c r="H557" s="191" t="s">
        <v>1392</v>
      </c>
      <c r="I557" s="191" t="s">
        <v>682</v>
      </c>
      <c r="J557" s="191" t="s">
        <v>217</v>
      </c>
      <c r="K557" s="191" t="s">
        <v>1393</v>
      </c>
      <c r="L557" s="191" t="s">
        <v>32</v>
      </c>
      <c r="M557" s="191" t="s">
        <v>32</v>
      </c>
      <c r="N557" s="191" t="s">
        <v>220</v>
      </c>
      <c r="O557" s="191" t="s">
        <v>221</v>
      </c>
    </row>
    <row r="558" spans="1:15">
      <c r="A558" s="193">
        <v>557</v>
      </c>
      <c r="B558" s="191" t="s">
        <v>1412</v>
      </c>
      <c r="C558" s="193" t="s">
        <v>3757</v>
      </c>
      <c r="D558" s="193" t="s">
        <v>3758</v>
      </c>
      <c r="E558" s="191" t="s">
        <v>250</v>
      </c>
      <c r="F558" s="275">
        <f>_xlfn.XLOOKUP($B558,'CDS-D'!$AA:$AA,'CDS-D'!$AC:$AC,"",0)</f>
        <v>112</v>
      </c>
      <c r="G558" s="191" t="s">
        <v>1391</v>
      </c>
      <c r="H558" s="191" t="s">
        <v>1392</v>
      </c>
      <c r="I558" s="191" t="s">
        <v>682</v>
      </c>
      <c r="J558" s="191" t="s">
        <v>217</v>
      </c>
      <c r="K558" s="191" t="s">
        <v>1393</v>
      </c>
      <c r="L558" s="191" t="s">
        <v>32</v>
      </c>
      <c r="M558" s="191" t="s">
        <v>32</v>
      </c>
      <c r="N558" s="191" t="s">
        <v>250</v>
      </c>
      <c r="O558" s="191" t="s">
        <v>221</v>
      </c>
    </row>
    <row r="559" spans="1:15">
      <c r="A559" s="193">
        <v>558</v>
      </c>
      <c r="B559" s="191" t="s">
        <v>1413</v>
      </c>
      <c r="C559" s="193" t="s">
        <v>3759</v>
      </c>
      <c r="D559" s="193" t="s">
        <v>3760</v>
      </c>
      <c r="E559" s="191" t="s">
        <v>251</v>
      </c>
      <c r="F559" s="275">
        <f>_xlfn.XLOOKUP($B559,'CDS-D'!$AA:$AA,'CDS-D'!$AC:$AC,"",0)</f>
        <v>0</v>
      </c>
      <c r="G559" s="191" t="s">
        <v>1391</v>
      </c>
      <c r="H559" s="191" t="s">
        <v>1392</v>
      </c>
      <c r="I559" s="191" t="s">
        <v>682</v>
      </c>
      <c r="J559" s="191" t="s">
        <v>217</v>
      </c>
      <c r="K559" s="191" t="s">
        <v>1393</v>
      </c>
      <c r="L559" s="191" t="s">
        <v>32</v>
      </c>
      <c r="M559" s="191" t="s">
        <v>32</v>
      </c>
      <c r="N559" s="191" t="s">
        <v>251</v>
      </c>
      <c r="O559" s="191" t="s">
        <v>221</v>
      </c>
    </row>
    <row r="560" spans="1:15">
      <c r="A560" s="193">
        <v>559</v>
      </c>
      <c r="B560" s="191" t="s">
        <v>1414</v>
      </c>
      <c r="C560" s="193" t="s">
        <v>3761</v>
      </c>
      <c r="D560" s="193" t="s">
        <v>3762</v>
      </c>
      <c r="E560" s="191" t="s">
        <v>234</v>
      </c>
      <c r="F560" s="275">
        <f>_xlfn.XLOOKUP($B560,'CDS-D'!$AA:$AA,'CDS-D'!$AC:$AC,"",0)</f>
        <v>238</v>
      </c>
      <c r="G560" s="191" t="s">
        <v>1391</v>
      </c>
      <c r="H560" s="191" t="s">
        <v>1392</v>
      </c>
      <c r="I560" s="191" t="s">
        <v>682</v>
      </c>
      <c r="J560" s="191" t="s">
        <v>217</v>
      </c>
      <c r="K560" s="191" t="s">
        <v>1393</v>
      </c>
      <c r="L560" s="191" t="s">
        <v>32</v>
      </c>
      <c r="M560" s="191" t="s">
        <v>32</v>
      </c>
      <c r="N560" s="191" t="s">
        <v>32</v>
      </c>
      <c r="O560" s="191" t="s">
        <v>221</v>
      </c>
    </row>
    <row r="561" spans="1:15">
      <c r="A561" s="193">
        <v>560</v>
      </c>
      <c r="B561" s="191" t="s">
        <v>1416</v>
      </c>
      <c r="C561" s="193" t="s">
        <v>3763</v>
      </c>
      <c r="D561" s="193" t="s">
        <v>3764</v>
      </c>
      <c r="E561" s="191" t="s">
        <v>1417</v>
      </c>
      <c r="F561" s="275" t="str">
        <f>_xlfn.XLOOKUP($B561,'CDS-D'!$AA:$AA,'CDS-D'!$AC:$AC,"",0)</f>
        <v>X</v>
      </c>
      <c r="G561" s="191" t="s">
        <v>1391</v>
      </c>
      <c r="H561" s="191" t="s">
        <v>1418</v>
      </c>
      <c r="I561" s="191" t="s">
        <v>1417</v>
      </c>
      <c r="J561" s="191" t="s">
        <v>217</v>
      </c>
      <c r="K561" s="191" t="s">
        <v>1393</v>
      </c>
      <c r="L561" s="191" t="s">
        <v>32</v>
      </c>
      <c r="M561" s="191" t="s">
        <v>32</v>
      </c>
      <c r="N561" s="191" t="s">
        <v>32</v>
      </c>
      <c r="O561" s="191" t="s">
        <v>161</v>
      </c>
    </row>
    <row r="562" spans="1:15">
      <c r="A562" s="193">
        <v>561</v>
      </c>
      <c r="B562" s="191" t="s">
        <v>1421</v>
      </c>
      <c r="C562" s="193" t="s">
        <v>3765</v>
      </c>
      <c r="D562" s="193" t="s">
        <v>3766</v>
      </c>
      <c r="E562" s="191" t="s">
        <v>1422</v>
      </c>
      <c r="F562" s="275" t="str">
        <f>_xlfn.XLOOKUP($B562,'CDS-D'!$AA:$AA,'CDS-D'!$AC:$AC,"",0)</f>
        <v>X</v>
      </c>
      <c r="G562" s="191" t="s">
        <v>1391</v>
      </c>
      <c r="H562" s="191" t="s">
        <v>1418</v>
      </c>
      <c r="I562" s="191" t="s">
        <v>1422</v>
      </c>
      <c r="J562" s="191" t="s">
        <v>217</v>
      </c>
      <c r="K562" s="191" t="s">
        <v>1393</v>
      </c>
      <c r="L562" s="191" t="s">
        <v>32</v>
      </c>
      <c r="M562" s="191" t="s">
        <v>32</v>
      </c>
      <c r="N562" s="191" t="s">
        <v>32</v>
      </c>
      <c r="O562" s="191" t="s">
        <v>161</v>
      </c>
    </row>
    <row r="563" spans="1:15">
      <c r="A563" s="193">
        <v>562</v>
      </c>
      <c r="B563" s="191" t="s">
        <v>1423</v>
      </c>
      <c r="C563" s="193" t="s">
        <v>3767</v>
      </c>
      <c r="D563" s="193" t="s">
        <v>3768</v>
      </c>
      <c r="E563" s="191" t="s">
        <v>1424</v>
      </c>
      <c r="F563" s="275" t="str">
        <f>_xlfn.XLOOKUP($B563,'CDS-D'!$AA:$AA,'CDS-D'!$AC:$AC,"",0)</f>
        <v>X</v>
      </c>
      <c r="G563" s="191" t="s">
        <v>1391</v>
      </c>
      <c r="H563" s="191" t="s">
        <v>1418</v>
      </c>
      <c r="I563" s="191" t="s">
        <v>1424</v>
      </c>
      <c r="J563" s="191" t="s">
        <v>217</v>
      </c>
      <c r="K563" s="191" t="s">
        <v>1393</v>
      </c>
      <c r="L563" s="191" t="s">
        <v>32</v>
      </c>
      <c r="M563" s="191" t="s">
        <v>32</v>
      </c>
      <c r="N563" s="191" t="s">
        <v>32</v>
      </c>
      <c r="O563" s="191" t="s">
        <v>161</v>
      </c>
    </row>
    <row r="564" spans="1:15">
      <c r="A564" s="193">
        <v>563</v>
      </c>
      <c r="B564" s="191" t="s">
        <v>1425</v>
      </c>
      <c r="C564" s="193" t="s">
        <v>3769</v>
      </c>
      <c r="D564" s="193" t="s">
        <v>3770</v>
      </c>
      <c r="E564" s="191" t="s">
        <v>1426</v>
      </c>
      <c r="F564" s="275" t="str">
        <f>_xlfn.XLOOKUP($B564,'CDS-D'!$AA:$AA,'CDS-D'!$AC:$AC,"",0)</f>
        <v>X</v>
      </c>
      <c r="G564" s="191" t="s">
        <v>1391</v>
      </c>
      <c r="H564" s="191" t="s">
        <v>1418</v>
      </c>
      <c r="I564" s="191" t="s">
        <v>1426</v>
      </c>
      <c r="J564" s="191" t="s">
        <v>217</v>
      </c>
      <c r="K564" s="191" t="s">
        <v>1393</v>
      </c>
      <c r="L564" s="191" t="s">
        <v>32</v>
      </c>
      <c r="M564" s="191" t="s">
        <v>32</v>
      </c>
      <c r="N564" s="191" t="s">
        <v>32</v>
      </c>
      <c r="O564" s="191" t="s">
        <v>161</v>
      </c>
    </row>
    <row r="565" spans="1:15">
      <c r="A565" s="193">
        <v>564</v>
      </c>
      <c r="B565" s="191" t="s">
        <v>1427</v>
      </c>
      <c r="C565" s="193" t="s">
        <v>3771</v>
      </c>
      <c r="D565" s="193" t="s">
        <v>3772</v>
      </c>
      <c r="E565" s="191" t="s">
        <v>1428</v>
      </c>
      <c r="F565" s="275" t="str">
        <f>_xlfn.XLOOKUP($B565,'CDS-D'!$AA:$AA,'CDS-D'!$AC:$AC,"",0)</f>
        <v>Yes</v>
      </c>
      <c r="G565" s="191" t="s">
        <v>1391</v>
      </c>
      <c r="H565" s="191" t="s">
        <v>1418</v>
      </c>
      <c r="I565" s="191" t="s">
        <v>1429</v>
      </c>
      <c r="J565" s="191" t="s">
        <v>217</v>
      </c>
      <c r="K565" s="191" t="s">
        <v>1393</v>
      </c>
      <c r="L565" s="191" t="s">
        <v>32</v>
      </c>
      <c r="M565" s="191" t="s">
        <v>32</v>
      </c>
      <c r="N565" s="191" t="s">
        <v>32</v>
      </c>
      <c r="O565" s="191" t="s">
        <v>73</v>
      </c>
    </row>
    <row r="566" spans="1:15">
      <c r="A566" s="193">
        <v>565</v>
      </c>
      <c r="B566" s="191" t="s">
        <v>1430</v>
      </c>
      <c r="C566" s="193" t="s">
        <v>3773</v>
      </c>
      <c r="D566" s="193" t="s">
        <v>3774</v>
      </c>
      <c r="E566" s="191" t="s">
        <v>221</v>
      </c>
      <c r="F566" s="275">
        <f>_xlfn.XLOOKUP($B566,'CDS-D'!$AA:$AA,'CDS-D'!$AC:$AC,"",0)</f>
        <v>24</v>
      </c>
      <c r="G566" s="191" t="s">
        <v>1391</v>
      </c>
      <c r="H566" s="191" t="s">
        <v>1431</v>
      </c>
      <c r="I566" s="191" t="s">
        <v>1429</v>
      </c>
      <c r="J566" s="191" t="s">
        <v>217</v>
      </c>
      <c r="K566" s="191" t="s">
        <v>1393</v>
      </c>
      <c r="L566" s="191" t="s">
        <v>32</v>
      </c>
      <c r="M566" s="191" t="s">
        <v>32</v>
      </c>
      <c r="N566" s="191" t="s">
        <v>32</v>
      </c>
      <c r="O566" s="191" t="s">
        <v>221</v>
      </c>
    </row>
    <row r="567" spans="1:15">
      <c r="A567" s="193">
        <v>566</v>
      </c>
      <c r="B567" s="191" t="s">
        <v>1432</v>
      </c>
      <c r="C567" s="193" t="s">
        <v>3775</v>
      </c>
      <c r="D567" s="193" t="s">
        <v>3776</v>
      </c>
      <c r="E567" s="191" t="s">
        <v>1433</v>
      </c>
      <c r="F567" s="275" t="str">
        <f>_xlfn.XLOOKUP($B567,'CDS-D'!$AA:$AA,'CDS-D'!$AC:$AC,"",0)</f>
        <v>Credits</v>
      </c>
      <c r="G567" s="191" t="s">
        <v>1391</v>
      </c>
      <c r="H567" s="191" t="s">
        <v>1431</v>
      </c>
      <c r="I567" s="191" t="s">
        <v>1429</v>
      </c>
      <c r="J567" s="191" t="s">
        <v>217</v>
      </c>
      <c r="K567" s="191" t="s">
        <v>1393</v>
      </c>
      <c r="L567" s="191" t="s">
        <v>32</v>
      </c>
      <c r="M567" s="191" t="s">
        <v>32</v>
      </c>
      <c r="N567" s="191" t="s">
        <v>32</v>
      </c>
      <c r="O567" s="191" t="s">
        <v>1433</v>
      </c>
    </row>
    <row r="568" spans="1:15">
      <c r="A568" s="193">
        <v>567</v>
      </c>
      <c r="B568" s="191" t="s">
        <v>1434</v>
      </c>
      <c r="C568" s="193" t="s">
        <v>3777</v>
      </c>
      <c r="D568" s="193" t="s">
        <v>3778</v>
      </c>
      <c r="E568" s="191" t="s">
        <v>1435</v>
      </c>
      <c r="F568" s="275" t="str">
        <f>_xlfn.XLOOKUP($B568,'CDS-D'!$AA:$AA,'CDS-D'!$AC:$AC,"",0)</f>
        <v>Recommended
of Some</v>
      </c>
      <c r="G568" s="191" t="s">
        <v>1391</v>
      </c>
      <c r="H568" s="191" t="s">
        <v>1418</v>
      </c>
      <c r="I568" s="191" t="s">
        <v>1436</v>
      </c>
      <c r="J568" s="191" t="s">
        <v>217</v>
      </c>
      <c r="K568" s="191" t="s">
        <v>1393</v>
      </c>
      <c r="L568" s="191" t="s">
        <v>32</v>
      </c>
      <c r="M568" s="191" t="s">
        <v>32</v>
      </c>
      <c r="N568" s="191" t="s">
        <v>32</v>
      </c>
      <c r="O568" s="191" t="s">
        <v>33</v>
      </c>
    </row>
    <row r="569" spans="1:15">
      <c r="A569" s="193">
        <v>568</v>
      </c>
      <c r="B569" s="191" t="s">
        <v>1437</v>
      </c>
      <c r="C569" s="193" t="s">
        <v>3779</v>
      </c>
      <c r="D569" s="193" t="s">
        <v>3780</v>
      </c>
      <c r="E569" s="191" t="s">
        <v>1438</v>
      </c>
      <c r="F569" s="275" t="str">
        <f>_xlfn.XLOOKUP($B569,'CDS-D'!$AA:$AA,'CDS-D'!$AC:$AC,"",0)</f>
        <v>Required of All</v>
      </c>
      <c r="G569" s="191" t="s">
        <v>1391</v>
      </c>
      <c r="H569" s="191" t="s">
        <v>1418</v>
      </c>
      <c r="I569" s="191" t="s">
        <v>1436</v>
      </c>
      <c r="J569" s="191" t="s">
        <v>217</v>
      </c>
      <c r="K569" s="191" t="s">
        <v>1393</v>
      </c>
      <c r="L569" s="191" t="s">
        <v>32</v>
      </c>
      <c r="M569" s="191" t="s">
        <v>32</v>
      </c>
      <c r="N569" s="191" t="s">
        <v>32</v>
      </c>
      <c r="O569" s="191" t="s">
        <v>33</v>
      </c>
    </row>
    <row r="570" spans="1:15">
      <c r="A570" s="193">
        <v>569</v>
      </c>
      <c r="B570" s="191" t="s">
        <v>1439</v>
      </c>
      <c r="C570" s="193" t="s">
        <v>3781</v>
      </c>
      <c r="D570" s="193" t="s">
        <v>3782</v>
      </c>
      <c r="E570" s="191" t="s">
        <v>1440</v>
      </c>
      <c r="F570" s="275" t="str">
        <f>_xlfn.XLOOKUP($B570,'CDS-D'!$AA:$AA,'CDS-D'!$AC:$AC,"",0)</f>
        <v>Not Required</v>
      </c>
      <c r="G570" s="191" t="s">
        <v>1391</v>
      </c>
      <c r="H570" s="191" t="s">
        <v>1418</v>
      </c>
      <c r="I570" s="191" t="s">
        <v>1436</v>
      </c>
      <c r="J570" s="191" t="s">
        <v>217</v>
      </c>
      <c r="K570" s="191" t="s">
        <v>1393</v>
      </c>
      <c r="L570" s="191" t="s">
        <v>32</v>
      </c>
      <c r="M570" s="191" t="s">
        <v>32</v>
      </c>
      <c r="N570" s="191" t="s">
        <v>32</v>
      </c>
      <c r="O570" s="191" t="s">
        <v>33</v>
      </c>
    </row>
    <row r="571" spans="1:15">
      <c r="A571" s="193">
        <v>570</v>
      </c>
      <c r="B571" s="191" t="s">
        <v>1444</v>
      </c>
      <c r="C571" s="193" t="s">
        <v>3783</v>
      </c>
      <c r="D571" s="193" t="s">
        <v>3784</v>
      </c>
      <c r="E571" s="191" t="s">
        <v>844</v>
      </c>
      <c r="F571" s="275" t="str">
        <f>_xlfn.XLOOKUP($B571,'CDS-D'!$AA:$AA,'CDS-D'!$AC:$AC,"",0)</f>
        <v>Not Required</v>
      </c>
      <c r="G571" s="191" t="s">
        <v>1391</v>
      </c>
      <c r="H571" s="191" t="s">
        <v>1418</v>
      </c>
      <c r="I571" s="191" t="s">
        <v>1436</v>
      </c>
      <c r="J571" s="191" t="s">
        <v>217</v>
      </c>
      <c r="K571" s="191" t="s">
        <v>1393</v>
      </c>
      <c r="L571" s="191" t="s">
        <v>32</v>
      </c>
      <c r="M571" s="191" t="s">
        <v>32</v>
      </c>
      <c r="N571" s="191" t="s">
        <v>32</v>
      </c>
      <c r="O571" s="191" t="s">
        <v>33</v>
      </c>
    </row>
    <row r="572" spans="1:15">
      <c r="A572" s="193">
        <v>571</v>
      </c>
      <c r="B572" s="191" t="s">
        <v>1445</v>
      </c>
      <c r="C572" s="193" t="s">
        <v>3785</v>
      </c>
      <c r="D572" s="193" t="s">
        <v>3786</v>
      </c>
      <c r="E572" s="191" t="s">
        <v>833</v>
      </c>
      <c r="F572" s="275" t="str">
        <f>_xlfn.XLOOKUP($B572,'CDS-D'!$AA:$AA,'CDS-D'!$AC:$AC,"",0)</f>
        <v>Recommended
of Some</v>
      </c>
      <c r="G572" s="191" t="s">
        <v>1391</v>
      </c>
      <c r="H572" s="191" t="s">
        <v>1418</v>
      </c>
      <c r="I572" s="191" t="s">
        <v>1436</v>
      </c>
      <c r="J572" s="191" t="s">
        <v>217</v>
      </c>
      <c r="K572" s="191" t="s">
        <v>1393</v>
      </c>
      <c r="L572" s="191" t="s">
        <v>32</v>
      </c>
      <c r="M572" s="191" t="s">
        <v>32</v>
      </c>
      <c r="N572" s="191" t="s">
        <v>32</v>
      </c>
      <c r="O572" s="191" t="s">
        <v>33</v>
      </c>
    </row>
    <row r="573" spans="1:15">
      <c r="A573" s="193">
        <v>572</v>
      </c>
      <c r="B573" s="191" t="s">
        <v>1448</v>
      </c>
      <c r="C573" s="193" t="s">
        <v>3787</v>
      </c>
      <c r="D573" s="193" t="s">
        <v>3788</v>
      </c>
      <c r="E573" s="191" t="s">
        <v>1449</v>
      </c>
      <c r="F573" s="275" t="str">
        <f>_xlfn.XLOOKUP($B573,'CDS-D'!$AA:$AA,'CDS-D'!$AC:$AC,"",0)</f>
        <v>Required of All</v>
      </c>
      <c r="G573" s="191" t="s">
        <v>1391</v>
      </c>
      <c r="H573" s="191" t="s">
        <v>1418</v>
      </c>
      <c r="I573" s="191" t="s">
        <v>1436</v>
      </c>
      <c r="J573" s="191" t="s">
        <v>217</v>
      </c>
      <c r="K573" s="191" t="s">
        <v>1393</v>
      </c>
      <c r="L573" s="191" t="s">
        <v>32</v>
      </c>
      <c r="M573" s="191" t="s">
        <v>32</v>
      </c>
      <c r="N573" s="191" t="s">
        <v>32</v>
      </c>
      <c r="O573" s="191" t="s">
        <v>33</v>
      </c>
    </row>
    <row r="574" spans="1:15">
      <c r="A574" s="193">
        <v>573</v>
      </c>
      <c r="B574" s="191" t="s">
        <v>1450</v>
      </c>
      <c r="C574" s="193" t="s">
        <v>3789</v>
      </c>
      <c r="D574" s="193" t="s">
        <v>3790</v>
      </c>
      <c r="E574" s="191" t="s">
        <v>1451</v>
      </c>
      <c r="F574" s="275">
        <f>_xlfn.XLOOKUP($B574,'CDS-D'!$AA:$AA,'CDS-D'!$AC:$AC,"",0)</f>
        <v>2.5</v>
      </c>
      <c r="G574" s="191" t="s">
        <v>1391</v>
      </c>
      <c r="H574" s="191" t="s">
        <v>1418</v>
      </c>
      <c r="I574" s="191" t="s">
        <v>1436</v>
      </c>
      <c r="J574" s="191" t="s">
        <v>217</v>
      </c>
      <c r="K574" s="191" t="s">
        <v>1393</v>
      </c>
      <c r="L574" s="191" t="s">
        <v>32</v>
      </c>
      <c r="M574" s="191" t="s">
        <v>32</v>
      </c>
      <c r="N574" s="191" t="s">
        <v>32</v>
      </c>
      <c r="O574" s="191" t="s">
        <v>1452</v>
      </c>
    </row>
    <row r="575" spans="1:15">
      <c r="A575" s="193">
        <v>574</v>
      </c>
      <c r="B575" s="191" t="s">
        <v>1458</v>
      </c>
      <c r="C575" s="193" t="s">
        <v>3791</v>
      </c>
      <c r="D575" s="193" t="s">
        <v>3792</v>
      </c>
      <c r="E575" s="191" t="s">
        <v>1459</v>
      </c>
      <c r="F575" s="275">
        <f>_xlfn.XLOOKUP($B575,'CDS-D'!$AA:$AA,'CDS-D'!$AC:$AC,"",0)</f>
        <v>2.2999999999999998</v>
      </c>
      <c r="G575" s="191" t="s">
        <v>1391</v>
      </c>
      <c r="H575" s="191" t="s">
        <v>1418</v>
      </c>
      <c r="I575" s="191" t="s">
        <v>1436</v>
      </c>
      <c r="J575" s="191" t="s">
        <v>217</v>
      </c>
      <c r="K575" s="191" t="s">
        <v>1393</v>
      </c>
      <c r="L575" s="191" t="s">
        <v>32</v>
      </c>
      <c r="M575" s="191" t="s">
        <v>32</v>
      </c>
      <c r="N575" s="191" t="s">
        <v>32</v>
      </c>
      <c r="O575" s="191" t="s">
        <v>1452</v>
      </c>
    </row>
    <row r="576" spans="1:15">
      <c r="A576" s="193">
        <v>575</v>
      </c>
      <c r="B576" s="191" t="s">
        <v>1460</v>
      </c>
      <c r="C576" s="193" t="s">
        <v>3793</v>
      </c>
      <c r="D576" s="193" t="s">
        <v>3794</v>
      </c>
      <c r="E576" s="191" t="s">
        <v>1461</v>
      </c>
      <c r="F576" s="275" t="str">
        <f>_xlfn.XLOOKUP($B576,'CDS-D'!$AA:$AA,'CDS-D'!$AC:$AC,"",0)</f>
        <v>Must not need remedial courses. Requires same GPA as entering Freshman if transferring less than 24 credits</v>
      </c>
      <c r="G576" s="191" t="s">
        <v>1391</v>
      </c>
      <c r="H576" s="191" t="s">
        <v>1418</v>
      </c>
      <c r="I576" s="191" t="s">
        <v>1436</v>
      </c>
      <c r="J576" s="191" t="s">
        <v>217</v>
      </c>
      <c r="K576" s="191" t="s">
        <v>1393</v>
      </c>
      <c r="L576" s="191" t="s">
        <v>32</v>
      </c>
      <c r="M576" s="191" t="s">
        <v>32</v>
      </c>
      <c r="N576" s="191" t="s">
        <v>32</v>
      </c>
      <c r="O576" s="191" t="s">
        <v>33</v>
      </c>
    </row>
    <row r="577" spans="1:15">
      <c r="A577" s="193">
        <v>576</v>
      </c>
      <c r="B577" s="191" t="s">
        <v>1462</v>
      </c>
      <c r="C577" s="193" t="s">
        <v>3795</v>
      </c>
      <c r="D577" s="193" t="s">
        <v>3796</v>
      </c>
      <c r="E577" s="191" t="s">
        <v>1463</v>
      </c>
      <c r="F577" s="191" t="str">
        <f>_xlfn.XLOOKUP($B577,'CDS-D'!$AA:$AA,'CDS-D'!$AC:$AC,"",0)</f>
        <v/>
      </c>
      <c r="G577" s="191" t="s">
        <v>1391</v>
      </c>
      <c r="H577" s="191" t="s">
        <v>1418</v>
      </c>
      <c r="I577" s="191" t="s">
        <v>1464</v>
      </c>
      <c r="J577" s="191" t="s">
        <v>217</v>
      </c>
      <c r="K577" s="191" t="s">
        <v>1393</v>
      </c>
      <c r="L577" s="191" t="s">
        <v>32</v>
      </c>
      <c r="M577" s="191" t="s">
        <v>32</v>
      </c>
      <c r="N577" s="191" t="s">
        <v>32</v>
      </c>
      <c r="O577" s="191" t="s">
        <v>889</v>
      </c>
    </row>
    <row r="578" spans="1:15">
      <c r="A578" s="193">
        <v>577</v>
      </c>
      <c r="B578" s="191" t="s">
        <v>1465</v>
      </c>
      <c r="C578" s="193" t="s">
        <v>3797</v>
      </c>
      <c r="D578" s="193" t="s">
        <v>3798</v>
      </c>
      <c r="E578" s="191" t="s">
        <v>1466</v>
      </c>
      <c r="F578" s="287" t="str">
        <f>_xlfn.XLOOKUP($B578,'CDS-D'!$AA:$AA,'CDS-D'!$AC:$AC,"",0)</f>
        <v/>
      </c>
      <c r="G578" s="191" t="s">
        <v>1391</v>
      </c>
      <c r="H578" s="191" t="s">
        <v>1418</v>
      </c>
      <c r="I578" s="191" t="s">
        <v>1464</v>
      </c>
      <c r="J578" s="191" t="s">
        <v>217</v>
      </c>
      <c r="K578" s="191" t="s">
        <v>1393</v>
      </c>
      <c r="L578" s="191" t="s">
        <v>32</v>
      </c>
      <c r="M578" s="191" t="s">
        <v>32</v>
      </c>
      <c r="N578" s="191" t="s">
        <v>32</v>
      </c>
      <c r="O578" s="191" t="s">
        <v>893</v>
      </c>
    </row>
    <row r="579" spans="1:15">
      <c r="A579" s="193">
        <v>578</v>
      </c>
      <c r="B579" s="191" t="s">
        <v>1467</v>
      </c>
      <c r="C579" s="193" t="s">
        <v>3799</v>
      </c>
      <c r="D579" s="193" t="s">
        <v>3800</v>
      </c>
      <c r="E579" s="191" t="s">
        <v>1468</v>
      </c>
      <c r="F579" s="191" t="str">
        <f>_xlfn.XLOOKUP($B579,'CDS-D'!$AA:$AA,'CDS-D'!$AC:$AC,"",0)</f>
        <v/>
      </c>
      <c r="G579" s="191" t="s">
        <v>1391</v>
      </c>
      <c r="H579" s="191" t="s">
        <v>1418</v>
      </c>
      <c r="I579" s="191" t="s">
        <v>1464</v>
      </c>
      <c r="J579" s="191" t="s">
        <v>217</v>
      </c>
      <c r="K579" s="191" t="s">
        <v>1393</v>
      </c>
      <c r="L579" s="191" t="s">
        <v>32</v>
      </c>
      <c r="M579" s="191" t="s">
        <v>32</v>
      </c>
      <c r="N579" s="191" t="s">
        <v>32</v>
      </c>
      <c r="O579" s="191" t="s">
        <v>889</v>
      </c>
    </row>
    <row r="580" spans="1:15">
      <c r="A580" s="193">
        <v>579</v>
      </c>
      <c r="B580" s="191" t="s">
        <v>1469</v>
      </c>
      <c r="C580" s="193" t="s">
        <v>3801</v>
      </c>
      <c r="D580" s="193" t="s">
        <v>3802</v>
      </c>
      <c r="E580" s="191" t="s">
        <v>1470</v>
      </c>
      <c r="F580" s="287" t="str">
        <f>_xlfn.XLOOKUP($B580,'CDS-D'!$AA:$AA,'CDS-D'!$AC:$AC,"",0)</f>
        <v/>
      </c>
      <c r="G580" s="191" t="s">
        <v>1391</v>
      </c>
      <c r="H580" s="191" t="s">
        <v>1418</v>
      </c>
      <c r="I580" s="191" t="s">
        <v>1464</v>
      </c>
      <c r="J580" s="191" t="s">
        <v>217</v>
      </c>
      <c r="K580" s="191" t="s">
        <v>1393</v>
      </c>
      <c r="L580" s="191" t="s">
        <v>32</v>
      </c>
      <c r="M580" s="191" t="s">
        <v>32</v>
      </c>
      <c r="N580" s="191" t="s">
        <v>32</v>
      </c>
      <c r="O580" s="191" t="s">
        <v>893</v>
      </c>
    </row>
    <row r="581" spans="1:15">
      <c r="A581" s="193">
        <v>580</v>
      </c>
      <c r="B581" s="191" t="s">
        <v>1471</v>
      </c>
      <c r="C581" s="193" t="s">
        <v>3803</v>
      </c>
      <c r="D581" s="193" t="s">
        <v>3804</v>
      </c>
      <c r="E581" s="191" t="s">
        <v>1472</v>
      </c>
      <c r="F581" s="191" t="str">
        <f>_xlfn.XLOOKUP($B581,'CDS-D'!$AA:$AA,'CDS-D'!$AC:$AC,"",0)</f>
        <v/>
      </c>
      <c r="G581" s="191" t="s">
        <v>1391</v>
      </c>
      <c r="H581" s="191" t="s">
        <v>1418</v>
      </c>
      <c r="I581" s="191" t="s">
        <v>1464</v>
      </c>
      <c r="J581" s="191" t="s">
        <v>217</v>
      </c>
      <c r="K581" s="191" t="s">
        <v>1393</v>
      </c>
      <c r="L581" s="191" t="s">
        <v>32</v>
      </c>
      <c r="M581" s="191" t="s">
        <v>32</v>
      </c>
      <c r="N581" s="191" t="s">
        <v>32</v>
      </c>
      <c r="O581" s="191" t="s">
        <v>889</v>
      </c>
    </row>
    <row r="582" spans="1:15">
      <c r="A582" s="193">
        <v>581</v>
      </c>
      <c r="B582" s="191" t="s">
        <v>1473</v>
      </c>
      <c r="C582" s="193" t="s">
        <v>3805</v>
      </c>
      <c r="D582" s="193" t="s">
        <v>3806</v>
      </c>
      <c r="E582" s="191" t="s">
        <v>1474</v>
      </c>
      <c r="F582" s="287" t="str">
        <f>_xlfn.XLOOKUP($B582,'CDS-D'!$AA:$AA,'CDS-D'!$AC:$AC,"",0)</f>
        <v/>
      </c>
      <c r="G582" s="191" t="s">
        <v>1391</v>
      </c>
      <c r="H582" s="191" t="s">
        <v>1418</v>
      </c>
      <c r="I582" s="191" t="s">
        <v>1464</v>
      </c>
      <c r="J582" s="191" t="s">
        <v>217</v>
      </c>
      <c r="K582" s="191" t="s">
        <v>1393</v>
      </c>
      <c r="L582" s="191" t="s">
        <v>32</v>
      </c>
      <c r="M582" s="191" t="s">
        <v>32</v>
      </c>
      <c r="N582" s="191" t="s">
        <v>32</v>
      </c>
      <c r="O582" s="191" t="s">
        <v>893</v>
      </c>
    </row>
    <row r="583" spans="1:15">
      <c r="A583" s="193">
        <v>582</v>
      </c>
      <c r="B583" s="191" t="s">
        <v>1476</v>
      </c>
      <c r="C583" s="193" t="s">
        <v>3807</v>
      </c>
      <c r="D583" s="193" t="s">
        <v>3808</v>
      </c>
      <c r="E583" s="191" t="s">
        <v>1477</v>
      </c>
      <c r="F583" s="191" t="str">
        <f>_xlfn.XLOOKUP($B583,'CDS-D'!$AA:$AA,'CDS-D'!$AC:$AC,"",0)</f>
        <v/>
      </c>
      <c r="G583" s="191" t="s">
        <v>1391</v>
      </c>
      <c r="H583" s="191" t="s">
        <v>1418</v>
      </c>
      <c r="I583" s="191" t="s">
        <v>1464</v>
      </c>
      <c r="J583" s="191" t="s">
        <v>217</v>
      </c>
      <c r="K583" s="191" t="s">
        <v>1393</v>
      </c>
      <c r="L583" s="191" t="s">
        <v>32</v>
      </c>
      <c r="M583" s="191" t="s">
        <v>32</v>
      </c>
      <c r="N583" s="191" t="s">
        <v>32</v>
      </c>
      <c r="O583" s="191" t="s">
        <v>889</v>
      </c>
    </row>
    <row r="584" spans="1:15">
      <c r="A584" s="193">
        <v>583</v>
      </c>
      <c r="B584" s="191" t="s">
        <v>1478</v>
      </c>
      <c r="C584" s="193" t="s">
        <v>3809</v>
      </c>
      <c r="D584" s="193" t="s">
        <v>3810</v>
      </c>
      <c r="E584" s="191" t="s">
        <v>1479</v>
      </c>
      <c r="F584" s="287" t="str">
        <f>_xlfn.XLOOKUP($B584,'CDS-D'!$AA:$AA,'CDS-D'!$AC:$AC,"",0)</f>
        <v/>
      </c>
      <c r="G584" s="191"/>
      <c r="H584" s="191"/>
      <c r="I584" s="191"/>
      <c r="J584" s="191"/>
      <c r="K584" s="191"/>
      <c r="L584" s="191"/>
      <c r="M584" s="191"/>
      <c r="N584" s="191"/>
      <c r="O584" s="191" t="s">
        <v>893</v>
      </c>
    </row>
    <row r="585" spans="1:15">
      <c r="A585" s="193">
        <v>584</v>
      </c>
      <c r="B585" s="191" t="s">
        <v>1481</v>
      </c>
      <c r="C585" s="193" t="s">
        <v>3811</v>
      </c>
      <c r="D585" s="193" t="s">
        <v>3812</v>
      </c>
      <c r="E585" s="191" t="s">
        <v>1482</v>
      </c>
      <c r="F585" s="191" t="str">
        <f>_xlfn.XLOOKUP($B585,'CDS-D'!$AA:$AA,'CDS-D'!$AC:$AC,"",0)</f>
        <v/>
      </c>
      <c r="G585" s="191" t="s">
        <v>1391</v>
      </c>
      <c r="H585" s="191" t="s">
        <v>1418</v>
      </c>
      <c r="I585" s="191" t="s">
        <v>1464</v>
      </c>
      <c r="J585" s="191" t="s">
        <v>217</v>
      </c>
      <c r="K585" s="191" t="s">
        <v>1393</v>
      </c>
      <c r="L585" s="191" t="s">
        <v>32</v>
      </c>
      <c r="M585" s="191" t="s">
        <v>32</v>
      </c>
      <c r="N585" s="191" t="s">
        <v>32</v>
      </c>
      <c r="O585" s="191" t="s">
        <v>889</v>
      </c>
    </row>
    <row r="586" spans="1:15">
      <c r="A586" s="193">
        <v>585</v>
      </c>
      <c r="B586" s="191" t="s">
        <v>1483</v>
      </c>
      <c r="C586" s="193" t="s">
        <v>3813</v>
      </c>
      <c r="D586" s="193" t="s">
        <v>3814</v>
      </c>
      <c r="E586" s="191" t="s">
        <v>1484</v>
      </c>
      <c r="F586" s="287" t="str">
        <f>_xlfn.XLOOKUP($B586,'CDS-D'!$AA:$AA,'CDS-D'!$AC:$AC,"",0)</f>
        <v/>
      </c>
      <c r="G586" s="191"/>
      <c r="H586" s="191"/>
      <c r="I586" s="191"/>
      <c r="J586" s="191"/>
      <c r="K586" s="191"/>
      <c r="L586" s="191"/>
      <c r="M586" s="191"/>
      <c r="N586" s="191"/>
      <c r="O586" s="191" t="s">
        <v>893</v>
      </c>
    </row>
    <row r="587" spans="1:15">
      <c r="A587" s="193">
        <v>586</v>
      </c>
      <c r="B587" s="191" t="s">
        <v>1486</v>
      </c>
      <c r="C587" s="193" t="s">
        <v>3815</v>
      </c>
      <c r="D587" s="193" t="s">
        <v>3816</v>
      </c>
      <c r="E587" s="191" t="s">
        <v>1487</v>
      </c>
      <c r="F587" s="191" t="str">
        <f>_xlfn.XLOOKUP($B587,'CDS-D'!$AA:$AA,'CDS-D'!$AC:$AC,"",0)</f>
        <v/>
      </c>
      <c r="G587" s="191" t="s">
        <v>1391</v>
      </c>
      <c r="H587" s="191" t="s">
        <v>1418</v>
      </c>
      <c r="I587" s="191" t="s">
        <v>1464</v>
      </c>
      <c r="J587" s="191" t="s">
        <v>217</v>
      </c>
      <c r="K587" s="191" t="s">
        <v>1393</v>
      </c>
      <c r="L587" s="191" t="s">
        <v>32</v>
      </c>
      <c r="M587" s="191" t="s">
        <v>32</v>
      </c>
      <c r="N587" s="191" t="s">
        <v>32</v>
      </c>
      <c r="O587" s="191" t="s">
        <v>889</v>
      </c>
    </row>
    <row r="588" spans="1:15">
      <c r="A588" s="193">
        <v>587</v>
      </c>
      <c r="B588" s="191" t="s">
        <v>1489</v>
      </c>
      <c r="C588" s="193" t="s">
        <v>3817</v>
      </c>
      <c r="D588" s="193" t="s">
        <v>3818</v>
      </c>
      <c r="E588" s="191" t="s">
        <v>1490</v>
      </c>
      <c r="F588" s="287" t="str">
        <f>_xlfn.XLOOKUP($B588,'CDS-D'!$AA:$AA,'CDS-D'!$AC:$AC,"",0)</f>
        <v/>
      </c>
      <c r="G588" s="191" t="s">
        <v>1391</v>
      </c>
      <c r="H588" s="191" t="s">
        <v>1418</v>
      </c>
      <c r="I588" s="191" t="s">
        <v>1464</v>
      </c>
      <c r="J588" s="191" t="s">
        <v>217</v>
      </c>
      <c r="K588" s="191" t="s">
        <v>1393</v>
      </c>
      <c r="L588" s="191" t="s">
        <v>32</v>
      </c>
      <c r="M588" s="191" t="s">
        <v>32</v>
      </c>
      <c r="N588" s="191" t="s">
        <v>32</v>
      </c>
      <c r="O588" s="191" t="s">
        <v>893</v>
      </c>
    </row>
    <row r="589" spans="1:15">
      <c r="A589" s="193">
        <v>588</v>
      </c>
      <c r="B589" s="191" t="s">
        <v>1491</v>
      </c>
      <c r="C589" s="193" t="s">
        <v>3819</v>
      </c>
      <c r="D589" s="193" t="s">
        <v>3820</v>
      </c>
      <c r="E589" s="191" t="s">
        <v>1492</v>
      </c>
      <c r="F589" s="191" t="str">
        <f>_xlfn.XLOOKUP($B589,'CDS-D'!$AA:$AA,'CDS-D'!$AC:$AC,"",0)</f>
        <v/>
      </c>
      <c r="G589" s="191" t="s">
        <v>1391</v>
      </c>
      <c r="H589" s="191" t="s">
        <v>1418</v>
      </c>
      <c r="I589" s="191" t="s">
        <v>1464</v>
      </c>
      <c r="J589" s="191" t="s">
        <v>217</v>
      </c>
      <c r="K589" s="191" t="s">
        <v>1393</v>
      </c>
      <c r="L589" s="191" t="s">
        <v>32</v>
      </c>
      <c r="M589" s="191" t="s">
        <v>32</v>
      </c>
      <c r="N589" s="191" t="s">
        <v>32</v>
      </c>
      <c r="O589" s="191" t="s">
        <v>889</v>
      </c>
    </row>
    <row r="590" spans="1:15">
      <c r="A590" s="193">
        <v>589</v>
      </c>
      <c r="B590" s="191" t="s">
        <v>1495</v>
      </c>
      <c r="C590" s="193" t="s">
        <v>3821</v>
      </c>
      <c r="D590" s="193" t="s">
        <v>3822</v>
      </c>
      <c r="E590" s="191" t="s">
        <v>1496</v>
      </c>
      <c r="F590" s="287" t="str">
        <f>_xlfn.XLOOKUP($B590,'CDS-D'!$AA:$AA,'CDS-D'!$AC:$AC,"",0)</f>
        <v/>
      </c>
      <c r="G590" s="287"/>
      <c r="H590" s="287"/>
      <c r="I590" s="287"/>
      <c r="J590" s="287"/>
      <c r="K590" s="287"/>
      <c r="L590" s="287"/>
      <c r="M590" s="287"/>
      <c r="N590" s="287"/>
      <c r="O590" s="191" t="s">
        <v>893</v>
      </c>
    </row>
    <row r="591" spans="1:15">
      <c r="A591" s="193">
        <v>590</v>
      </c>
      <c r="B591" s="191" t="s">
        <v>1502</v>
      </c>
      <c r="C591" s="193" t="s">
        <v>3823</v>
      </c>
      <c r="D591" s="193" t="s">
        <v>3824</v>
      </c>
      <c r="E591" s="191" t="s">
        <v>1503</v>
      </c>
      <c r="F591" s="191" t="str">
        <f>_xlfn.XLOOKUP($B591,'CDS-D'!$AA:$AA,'CDS-D'!$AC:$AC,"",0)</f>
        <v/>
      </c>
      <c r="G591" s="191" t="s">
        <v>1391</v>
      </c>
      <c r="H591" s="191" t="s">
        <v>1418</v>
      </c>
      <c r="I591" s="191" t="s">
        <v>1464</v>
      </c>
      <c r="J591" s="191" t="s">
        <v>217</v>
      </c>
      <c r="K591" s="191" t="s">
        <v>1393</v>
      </c>
      <c r="L591" s="191" t="s">
        <v>32</v>
      </c>
      <c r="M591" s="191" t="s">
        <v>32</v>
      </c>
      <c r="N591" s="191" t="s">
        <v>32</v>
      </c>
      <c r="O591" s="191" t="s">
        <v>889</v>
      </c>
    </row>
    <row r="592" spans="1:15">
      <c r="A592" s="193">
        <v>591</v>
      </c>
      <c r="B592" s="191" t="s">
        <v>1504</v>
      </c>
      <c r="C592" s="193" t="s">
        <v>3825</v>
      </c>
      <c r="D592" s="193" t="s">
        <v>3826</v>
      </c>
      <c r="E592" s="191" t="s">
        <v>1505</v>
      </c>
      <c r="F592" s="287" t="str">
        <f>_xlfn.XLOOKUP($B592,'CDS-D'!$AA:$AA,'CDS-D'!$AC:$AC,"",0)</f>
        <v/>
      </c>
      <c r="G592" s="287"/>
      <c r="H592" s="287"/>
      <c r="I592" s="287"/>
      <c r="J592" s="287"/>
      <c r="K592" s="287"/>
      <c r="L592" s="287"/>
      <c r="M592" s="287"/>
      <c r="N592" s="287"/>
      <c r="O592" s="191" t="s">
        <v>893</v>
      </c>
    </row>
    <row r="593" spans="1:15">
      <c r="A593" s="193">
        <v>592</v>
      </c>
      <c r="B593" s="191" t="s">
        <v>1506</v>
      </c>
      <c r="C593" s="193" t="s">
        <v>3827</v>
      </c>
      <c r="D593" s="193" t="s">
        <v>3828</v>
      </c>
      <c r="E593" s="191" t="s">
        <v>1507</v>
      </c>
      <c r="F593" s="191" t="str">
        <f>_xlfn.XLOOKUP($B593,'CDS-D'!$AA:$AA,'CDS-D'!$AC:$AC,"",0)</f>
        <v/>
      </c>
      <c r="G593" s="191" t="s">
        <v>1391</v>
      </c>
      <c r="H593" s="191" t="s">
        <v>1418</v>
      </c>
      <c r="I593" s="191" t="s">
        <v>1464</v>
      </c>
      <c r="J593" s="191" t="s">
        <v>217</v>
      </c>
      <c r="K593" s="191" t="s">
        <v>1393</v>
      </c>
      <c r="L593" s="191" t="s">
        <v>32</v>
      </c>
      <c r="M593" s="191" t="s">
        <v>32</v>
      </c>
      <c r="N593" s="191" t="s">
        <v>32</v>
      </c>
      <c r="O593" s="191" t="s">
        <v>889</v>
      </c>
    </row>
    <row r="594" spans="1:15">
      <c r="A594" s="193">
        <v>593</v>
      </c>
      <c r="B594" s="191" t="s">
        <v>1508</v>
      </c>
      <c r="C594" s="193" t="s">
        <v>3829</v>
      </c>
      <c r="D594" s="193" t="s">
        <v>3830</v>
      </c>
      <c r="E594" s="191" t="s">
        <v>1509</v>
      </c>
      <c r="F594" s="287" t="str">
        <f>_xlfn.XLOOKUP($B594,'CDS-D'!$AA:$AA,'CDS-D'!$AC:$AC,"",0)</f>
        <v/>
      </c>
      <c r="G594" s="287"/>
      <c r="H594" s="287"/>
      <c r="I594" s="287"/>
      <c r="J594" s="287"/>
      <c r="K594" s="287"/>
      <c r="L594" s="287"/>
      <c r="M594" s="287"/>
      <c r="N594" s="287"/>
      <c r="O594" s="191" t="s">
        <v>893</v>
      </c>
    </row>
    <row r="595" spans="1:15">
      <c r="A595" s="193">
        <v>594</v>
      </c>
      <c r="B595" s="191" t="s">
        <v>1510</v>
      </c>
      <c r="C595" s="193" t="s">
        <v>3831</v>
      </c>
      <c r="D595" s="193" t="s">
        <v>3832</v>
      </c>
      <c r="E595" s="191" t="s">
        <v>1511</v>
      </c>
      <c r="F595" s="191" t="str">
        <f>_xlfn.XLOOKUP($B595,'CDS-D'!$AA:$AA,'CDS-D'!$AC:$AC,"",0)</f>
        <v/>
      </c>
      <c r="G595" s="191" t="s">
        <v>1391</v>
      </c>
      <c r="H595" s="191" t="s">
        <v>1418</v>
      </c>
      <c r="I595" s="191" t="s">
        <v>1464</v>
      </c>
      <c r="J595" s="191" t="s">
        <v>217</v>
      </c>
      <c r="K595" s="191" t="s">
        <v>1393</v>
      </c>
      <c r="L595" s="191" t="s">
        <v>32</v>
      </c>
      <c r="M595" s="191" t="s">
        <v>32</v>
      </c>
      <c r="N595" s="191" t="s">
        <v>32</v>
      </c>
      <c r="O595" s="191" t="s">
        <v>889</v>
      </c>
    </row>
    <row r="596" spans="1:15">
      <c r="A596" s="193">
        <v>595</v>
      </c>
      <c r="B596" s="191" t="s">
        <v>1512</v>
      </c>
      <c r="C596" s="193" t="s">
        <v>3833</v>
      </c>
      <c r="D596" s="193" t="s">
        <v>3834</v>
      </c>
      <c r="E596" s="191" t="s">
        <v>1513</v>
      </c>
      <c r="F596" s="287" t="str">
        <f>_xlfn.XLOOKUP($B596,'CDS-D'!$AA:$AA,'CDS-D'!$AC:$AC,"",0)</f>
        <v/>
      </c>
      <c r="G596" s="287"/>
      <c r="H596" s="287"/>
      <c r="I596" s="287"/>
      <c r="J596" s="287"/>
      <c r="K596" s="287"/>
      <c r="L596" s="287"/>
      <c r="M596" s="287"/>
      <c r="N596" s="287"/>
      <c r="O596" s="191" t="s">
        <v>893</v>
      </c>
    </row>
    <row r="597" spans="1:15">
      <c r="A597" s="193">
        <v>596</v>
      </c>
      <c r="B597" s="191" t="s">
        <v>1514</v>
      </c>
      <c r="C597" s="193" t="s">
        <v>3835</v>
      </c>
      <c r="D597" s="193" t="s">
        <v>3836</v>
      </c>
      <c r="E597" s="191" t="s">
        <v>1515</v>
      </c>
      <c r="F597" s="191" t="str">
        <f>_xlfn.XLOOKUP($B597,'CDS-D'!$AA:$AA,'CDS-D'!$AC:$AC,"",0)</f>
        <v/>
      </c>
      <c r="G597" s="191" t="s">
        <v>1391</v>
      </c>
      <c r="H597" s="191" t="s">
        <v>1418</v>
      </c>
      <c r="I597" s="191" t="s">
        <v>1464</v>
      </c>
      <c r="J597" s="191" t="s">
        <v>217</v>
      </c>
      <c r="K597" s="191" t="s">
        <v>1393</v>
      </c>
      <c r="L597" s="191" t="s">
        <v>32</v>
      </c>
      <c r="M597" s="191" t="s">
        <v>32</v>
      </c>
      <c r="N597" s="191" t="s">
        <v>32</v>
      </c>
      <c r="O597" s="191" t="s">
        <v>889</v>
      </c>
    </row>
    <row r="598" spans="1:15">
      <c r="A598" s="193">
        <v>597</v>
      </c>
      <c r="B598" s="191" t="s">
        <v>1516</v>
      </c>
      <c r="C598" s="193" t="s">
        <v>3837</v>
      </c>
      <c r="D598" s="193" t="s">
        <v>3838</v>
      </c>
      <c r="E598" s="191" t="s">
        <v>1517</v>
      </c>
      <c r="F598" s="287" t="str">
        <f>_xlfn.XLOOKUP($B598,'CDS-D'!$AA:$AA,'CDS-D'!$AC:$AC,"",0)</f>
        <v/>
      </c>
      <c r="G598" s="287"/>
      <c r="H598" s="287"/>
      <c r="I598" s="287"/>
      <c r="J598" s="287"/>
      <c r="K598" s="287"/>
      <c r="L598" s="287"/>
      <c r="M598" s="287"/>
      <c r="N598" s="287"/>
      <c r="O598" s="191" t="s">
        <v>893</v>
      </c>
    </row>
    <row r="599" spans="1:15">
      <c r="A599" s="193">
        <v>598</v>
      </c>
      <c r="B599" s="191" t="s">
        <v>1518</v>
      </c>
      <c r="C599" s="193" t="s">
        <v>3839</v>
      </c>
      <c r="D599" s="193" t="s">
        <v>3840</v>
      </c>
      <c r="E599" s="191" t="s">
        <v>1519</v>
      </c>
      <c r="F599" s="191" t="str">
        <f>_xlfn.XLOOKUP($B599,'CDS-D'!$AA:$AA,'CDS-D'!$AC:$AC,"",0)</f>
        <v/>
      </c>
      <c r="G599" s="191" t="s">
        <v>1391</v>
      </c>
      <c r="H599" s="191" t="s">
        <v>1418</v>
      </c>
      <c r="I599" s="191" t="s">
        <v>1464</v>
      </c>
      <c r="J599" s="191" t="s">
        <v>217</v>
      </c>
      <c r="K599" s="191" t="s">
        <v>1393</v>
      </c>
      <c r="L599" s="191" t="s">
        <v>32</v>
      </c>
      <c r="M599" s="191" t="s">
        <v>32</v>
      </c>
      <c r="N599" s="191" t="s">
        <v>32</v>
      </c>
      <c r="O599" s="191" t="s">
        <v>889</v>
      </c>
    </row>
    <row r="600" spans="1:15">
      <c r="A600" s="193">
        <v>599</v>
      </c>
      <c r="B600" s="191" t="s">
        <v>1522</v>
      </c>
      <c r="C600" s="193" t="s">
        <v>3841</v>
      </c>
      <c r="D600" s="193" t="s">
        <v>3842</v>
      </c>
      <c r="E600" s="191" t="s">
        <v>1523</v>
      </c>
      <c r="F600" s="287" t="str">
        <f>_xlfn.XLOOKUP($B600,'CDS-D'!$AA:$AA,'CDS-D'!$AC:$AC,"",0)</f>
        <v/>
      </c>
      <c r="G600" s="287"/>
      <c r="H600" s="287"/>
      <c r="I600" s="287"/>
      <c r="J600" s="287"/>
      <c r="K600" s="287"/>
      <c r="L600" s="287"/>
      <c r="M600" s="287"/>
      <c r="N600" s="287"/>
      <c r="O600" s="191" t="s">
        <v>893</v>
      </c>
    </row>
    <row r="601" spans="1:15">
      <c r="A601" s="193">
        <v>600</v>
      </c>
      <c r="B601" s="191" t="s">
        <v>1524</v>
      </c>
      <c r="C601" s="193" t="s">
        <v>3843</v>
      </c>
      <c r="D601" s="193" t="s">
        <v>3844</v>
      </c>
      <c r="E601" s="191" t="s">
        <v>1525</v>
      </c>
      <c r="F601" s="191" t="str">
        <f>_xlfn.XLOOKUP($B601,'CDS-D'!$AA:$AA,'CDS-D'!$AC:$AC,"",0)</f>
        <v/>
      </c>
      <c r="G601" s="191" t="s">
        <v>1391</v>
      </c>
      <c r="H601" s="191" t="s">
        <v>1418</v>
      </c>
      <c r="I601" s="191" t="s">
        <v>1464</v>
      </c>
      <c r="J601" s="191" t="s">
        <v>217</v>
      </c>
      <c r="K601" s="191" t="s">
        <v>1393</v>
      </c>
      <c r="L601" s="191" t="s">
        <v>32</v>
      </c>
      <c r="M601" s="191" t="s">
        <v>32</v>
      </c>
      <c r="N601" s="191" t="s">
        <v>32</v>
      </c>
      <c r="O601" s="191" t="s">
        <v>889</v>
      </c>
    </row>
    <row r="602" spans="1:15">
      <c r="A602" s="193">
        <v>601</v>
      </c>
      <c r="B602" s="191" t="s">
        <v>1528</v>
      </c>
      <c r="C602" s="193" t="s">
        <v>3845</v>
      </c>
      <c r="D602" s="193" t="s">
        <v>3846</v>
      </c>
      <c r="E602" s="191" t="s">
        <v>1529</v>
      </c>
      <c r="F602" s="287" t="str">
        <f>_xlfn.XLOOKUP($B602,'CDS-D'!$AA:$AA,'CDS-D'!$AC:$AC,"",0)</f>
        <v/>
      </c>
      <c r="G602" s="287"/>
      <c r="H602" s="287"/>
      <c r="I602" s="287"/>
      <c r="J602" s="287"/>
      <c r="K602" s="287"/>
      <c r="L602" s="287"/>
      <c r="M602" s="287"/>
      <c r="N602" s="287"/>
      <c r="O602" s="191" t="s">
        <v>893</v>
      </c>
    </row>
    <row r="603" spans="1:15">
      <c r="A603" s="193">
        <v>602</v>
      </c>
      <c r="B603" s="191" t="s">
        <v>1530</v>
      </c>
      <c r="C603" s="193" t="s">
        <v>3847</v>
      </c>
      <c r="D603" s="193" t="s">
        <v>3848</v>
      </c>
      <c r="E603" s="191" t="s">
        <v>1531</v>
      </c>
      <c r="F603" s="191" t="str">
        <f>_xlfn.XLOOKUP($B603,'CDS-D'!$AA:$AA,'CDS-D'!$AC:$AC,"",0)</f>
        <v/>
      </c>
      <c r="G603" s="191" t="s">
        <v>1391</v>
      </c>
      <c r="H603" s="191" t="s">
        <v>1418</v>
      </c>
      <c r="I603" s="191" t="s">
        <v>1464</v>
      </c>
      <c r="J603" s="191" t="s">
        <v>217</v>
      </c>
      <c r="K603" s="191" t="s">
        <v>1393</v>
      </c>
      <c r="L603" s="191" t="s">
        <v>32</v>
      </c>
      <c r="M603" s="191" t="s">
        <v>32</v>
      </c>
      <c r="N603" s="191" t="s">
        <v>32</v>
      </c>
      <c r="O603" s="191" t="s">
        <v>889</v>
      </c>
    </row>
    <row r="604" spans="1:15">
      <c r="A604" s="193">
        <v>603</v>
      </c>
      <c r="B604" s="191" t="s">
        <v>1532</v>
      </c>
      <c r="C604" s="193" t="s">
        <v>3849</v>
      </c>
      <c r="D604" s="193" t="s">
        <v>3850</v>
      </c>
      <c r="E604" s="191" t="s">
        <v>1533</v>
      </c>
      <c r="F604" s="287" t="str">
        <f>_xlfn.XLOOKUP($B604,'CDS-D'!$AA:$AA,'CDS-D'!$AC:$AC,"",0)</f>
        <v/>
      </c>
      <c r="G604" s="191" t="s">
        <v>1391</v>
      </c>
      <c r="H604" s="191" t="s">
        <v>1418</v>
      </c>
      <c r="I604" s="191" t="s">
        <v>1464</v>
      </c>
      <c r="J604" s="191" t="s">
        <v>217</v>
      </c>
      <c r="K604" s="191" t="s">
        <v>1393</v>
      </c>
      <c r="L604" s="191" t="s">
        <v>32</v>
      </c>
      <c r="M604" s="191" t="s">
        <v>32</v>
      </c>
      <c r="N604" s="191" t="s">
        <v>32</v>
      </c>
      <c r="O604" s="191" t="s">
        <v>893</v>
      </c>
    </row>
    <row r="605" spans="1:15">
      <c r="A605" s="193">
        <v>604</v>
      </c>
      <c r="B605" s="191" t="s">
        <v>1535</v>
      </c>
      <c r="C605" s="193" t="s">
        <v>3851</v>
      </c>
      <c r="D605" s="193" t="s">
        <v>3852</v>
      </c>
      <c r="E605" s="191" t="s">
        <v>1536</v>
      </c>
      <c r="F605" s="191" t="str">
        <f>_xlfn.XLOOKUP($B605,'CDS-D'!$AA:$AA,'CDS-D'!$AC:$AC,"",0)</f>
        <v/>
      </c>
      <c r="G605" s="191" t="s">
        <v>1391</v>
      </c>
      <c r="H605" s="191" t="s">
        <v>1418</v>
      </c>
      <c r="I605" s="191" t="s">
        <v>1464</v>
      </c>
      <c r="J605" s="191" t="s">
        <v>217</v>
      </c>
      <c r="K605" s="191" t="s">
        <v>1393</v>
      </c>
      <c r="L605" s="191" t="s">
        <v>32</v>
      </c>
      <c r="M605" s="191" t="s">
        <v>32</v>
      </c>
      <c r="N605" s="191" t="s">
        <v>32</v>
      </c>
      <c r="O605" s="191" t="s">
        <v>889</v>
      </c>
    </row>
    <row r="606" spans="1:15">
      <c r="A606" s="193">
        <v>605</v>
      </c>
      <c r="B606" s="191" t="s">
        <v>1539</v>
      </c>
      <c r="C606" s="193" t="s">
        <v>3853</v>
      </c>
      <c r="D606" s="193" t="s">
        <v>3854</v>
      </c>
      <c r="E606" s="191" t="s">
        <v>1540</v>
      </c>
      <c r="F606" s="287" t="str">
        <f>_xlfn.XLOOKUP($B606,'CDS-D'!$AA:$AA,'CDS-D'!$AC:$AC,"",0)</f>
        <v/>
      </c>
      <c r="G606" s="191" t="s">
        <v>1391</v>
      </c>
      <c r="H606" s="191" t="s">
        <v>1418</v>
      </c>
      <c r="I606" s="191" t="s">
        <v>1464</v>
      </c>
      <c r="J606" s="191" t="s">
        <v>217</v>
      </c>
      <c r="K606" s="191" t="s">
        <v>1393</v>
      </c>
      <c r="L606" s="191" t="s">
        <v>32</v>
      </c>
      <c r="M606" s="191" t="s">
        <v>32</v>
      </c>
      <c r="N606" s="191" t="s">
        <v>32</v>
      </c>
      <c r="O606" s="191" t="s">
        <v>893</v>
      </c>
    </row>
    <row r="607" spans="1:15">
      <c r="A607" s="193">
        <v>606</v>
      </c>
      <c r="B607" s="191" t="s">
        <v>1541</v>
      </c>
      <c r="C607" s="193" t="s">
        <v>3855</v>
      </c>
      <c r="D607" s="193" t="s">
        <v>3856</v>
      </c>
      <c r="E607" s="191" t="s">
        <v>1542</v>
      </c>
      <c r="F607" s="191" t="str">
        <f>_xlfn.XLOOKUP($B607,'CDS-D'!$AA:$AA,'CDS-D'!$AC:$AC,"",0)</f>
        <v/>
      </c>
      <c r="G607" s="191" t="s">
        <v>1391</v>
      </c>
      <c r="H607" s="191" t="s">
        <v>1418</v>
      </c>
      <c r="I607" s="191" t="s">
        <v>1464</v>
      </c>
      <c r="J607" s="191" t="s">
        <v>217</v>
      </c>
      <c r="K607" s="191" t="s">
        <v>1393</v>
      </c>
      <c r="L607" s="191" t="s">
        <v>32</v>
      </c>
      <c r="M607" s="191" t="s">
        <v>32</v>
      </c>
      <c r="N607" s="191" t="s">
        <v>32</v>
      </c>
      <c r="O607" s="191" t="s">
        <v>889</v>
      </c>
    </row>
    <row r="608" spans="1:15">
      <c r="A608" s="193">
        <v>607</v>
      </c>
      <c r="B608" s="191" t="s">
        <v>1543</v>
      </c>
      <c r="C608" s="193" t="s">
        <v>3857</v>
      </c>
      <c r="D608" s="193" t="s">
        <v>3858</v>
      </c>
      <c r="E608" s="191" t="s">
        <v>1544</v>
      </c>
      <c r="F608" s="287" t="str">
        <f>_xlfn.XLOOKUP($B608,'CDS-D'!$AA:$AA,'CDS-D'!$AC:$AC,"",0)</f>
        <v/>
      </c>
      <c r="G608" s="191" t="s">
        <v>1391</v>
      </c>
      <c r="H608" s="191" t="s">
        <v>1418</v>
      </c>
      <c r="I608" s="191" t="s">
        <v>1464</v>
      </c>
      <c r="J608" s="191" t="s">
        <v>217</v>
      </c>
      <c r="K608" s="191" t="s">
        <v>1393</v>
      </c>
      <c r="L608" s="191" t="s">
        <v>32</v>
      </c>
      <c r="M608" s="191" t="s">
        <v>32</v>
      </c>
      <c r="N608" s="191" t="s">
        <v>32</v>
      </c>
      <c r="O608" s="191" t="s">
        <v>893</v>
      </c>
    </row>
    <row r="609" spans="1:15">
      <c r="A609" s="193">
        <v>608</v>
      </c>
      <c r="B609" s="191" t="s">
        <v>1547</v>
      </c>
      <c r="C609" s="193" t="s">
        <v>3859</v>
      </c>
      <c r="D609" s="193" t="s">
        <v>3860</v>
      </c>
      <c r="E609" s="191" t="s">
        <v>1548</v>
      </c>
      <c r="F609" s="275" t="str">
        <f>_xlfn.XLOOKUP($B609,'CDS-D'!$AA:$AA,'CDS-D'!$AC:$AC,"",0)</f>
        <v>X</v>
      </c>
      <c r="G609" s="191" t="s">
        <v>1391</v>
      </c>
      <c r="H609" s="191" t="s">
        <v>1418</v>
      </c>
      <c r="I609" s="191" t="s">
        <v>1464</v>
      </c>
      <c r="J609" s="191" t="s">
        <v>217</v>
      </c>
      <c r="K609" s="191" t="s">
        <v>1393</v>
      </c>
      <c r="L609" s="191" t="s">
        <v>32</v>
      </c>
      <c r="M609" s="191" t="s">
        <v>32</v>
      </c>
      <c r="N609" s="191" t="s">
        <v>32</v>
      </c>
      <c r="O609" s="191" t="s">
        <v>161</v>
      </c>
    </row>
    <row r="610" spans="1:15">
      <c r="A610" s="193">
        <v>609</v>
      </c>
      <c r="B610" s="191" t="s">
        <v>1549</v>
      </c>
      <c r="C610" s="193" t="s">
        <v>3861</v>
      </c>
      <c r="D610" s="193" t="s">
        <v>3862</v>
      </c>
      <c r="E610" s="191" t="s">
        <v>1550</v>
      </c>
      <c r="F610" s="275" t="str">
        <f>_xlfn.XLOOKUP($B610,'CDS-D'!$AA:$AA,'CDS-D'!$AC:$AC,"",0)</f>
        <v>X</v>
      </c>
      <c r="G610" s="191" t="s">
        <v>1391</v>
      </c>
      <c r="H610" s="191" t="s">
        <v>1418</v>
      </c>
      <c r="I610" s="191" t="s">
        <v>1464</v>
      </c>
      <c r="J610" s="191" t="s">
        <v>217</v>
      </c>
      <c r="K610" s="191" t="s">
        <v>1393</v>
      </c>
      <c r="L610" s="191" t="s">
        <v>32</v>
      </c>
      <c r="M610" s="191" t="s">
        <v>32</v>
      </c>
      <c r="N610" s="191" t="s">
        <v>32</v>
      </c>
      <c r="O610" s="191" t="s">
        <v>161</v>
      </c>
    </row>
    <row r="611" spans="1:15">
      <c r="A611" s="193">
        <v>610</v>
      </c>
      <c r="B611" s="191" t="s">
        <v>1551</v>
      </c>
      <c r="C611" s="193" t="s">
        <v>3863</v>
      </c>
      <c r="D611" s="193" t="s">
        <v>3864</v>
      </c>
      <c r="E611" s="191" t="s">
        <v>1552</v>
      </c>
      <c r="F611" s="275" t="str">
        <f>_xlfn.XLOOKUP($B611,'CDS-D'!$AA:$AA,'CDS-D'!$AC:$AC,"",0)</f>
        <v>X</v>
      </c>
      <c r="G611" s="191" t="s">
        <v>1391</v>
      </c>
      <c r="H611" s="191" t="s">
        <v>1418</v>
      </c>
      <c r="I611" s="191" t="s">
        <v>1464</v>
      </c>
      <c r="J611" s="191" t="s">
        <v>217</v>
      </c>
      <c r="K611" s="191" t="s">
        <v>1393</v>
      </c>
      <c r="L611" s="191" t="s">
        <v>32</v>
      </c>
      <c r="M611" s="191" t="s">
        <v>32</v>
      </c>
      <c r="N611" s="191" t="s">
        <v>32</v>
      </c>
      <c r="O611" s="191" t="s">
        <v>161</v>
      </c>
    </row>
    <row r="612" spans="1:15">
      <c r="A612" s="193">
        <v>611</v>
      </c>
      <c r="B612" s="191" t="s">
        <v>1555</v>
      </c>
      <c r="C612" s="193" t="s">
        <v>3865</v>
      </c>
      <c r="D612" s="193" t="s">
        <v>3866</v>
      </c>
      <c r="E612" s="191" t="s">
        <v>1556</v>
      </c>
      <c r="F612" s="275" t="str">
        <f>_xlfn.XLOOKUP($B612,'CDS-D'!$AA:$AA,'CDS-D'!$AC:$AC,"",0)</f>
        <v>X</v>
      </c>
      <c r="G612" s="191" t="s">
        <v>1391</v>
      </c>
      <c r="H612" s="191" t="s">
        <v>1418</v>
      </c>
      <c r="I612" s="191" t="s">
        <v>1464</v>
      </c>
      <c r="J612" s="191" t="s">
        <v>217</v>
      </c>
      <c r="K612" s="191" t="s">
        <v>1393</v>
      </c>
      <c r="L612" s="191" t="s">
        <v>32</v>
      </c>
      <c r="M612" s="191" t="s">
        <v>32</v>
      </c>
      <c r="N612" s="191" t="s">
        <v>32</v>
      </c>
      <c r="O612" s="191" t="s">
        <v>161</v>
      </c>
    </row>
    <row r="613" spans="1:15">
      <c r="A613" s="193">
        <v>612</v>
      </c>
      <c r="B613" s="191" t="s">
        <v>1557</v>
      </c>
      <c r="C613" s="193" t="s">
        <v>3867</v>
      </c>
      <c r="D613" s="193" t="s">
        <v>3868</v>
      </c>
      <c r="E613" s="191" t="s">
        <v>1521</v>
      </c>
      <c r="F613" s="275" t="str">
        <f>_xlfn.XLOOKUP($B613,'CDS-D'!$AA:$AA,'CDS-D'!$AC:$AC,"",0)</f>
        <v>No</v>
      </c>
      <c r="G613" s="191" t="s">
        <v>1391</v>
      </c>
      <c r="H613" s="191" t="s">
        <v>1418</v>
      </c>
      <c r="I613" s="191" t="s">
        <v>1464</v>
      </c>
      <c r="J613" s="191" t="s">
        <v>217</v>
      </c>
      <c r="K613" s="191" t="s">
        <v>1393</v>
      </c>
      <c r="L613" s="191" t="s">
        <v>32</v>
      </c>
      <c r="M613" s="191" t="s">
        <v>32</v>
      </c>
      <c r="N613" s="191" t="s">
        <v>32</v>
      </c>
      <c r="O613" s="191" t="s">
        <v>73</v>
      </c>
    </row>
    <row r="614" spans="1:15">
      <c r="A614" s="193">
        <v>613</v>
      </c>
      <c r="B614" s="191" t="s">
        <v>1558</v>
      </c>
      <c r="C614" s="193" t="s">
        <v>3869</v>
      </c>
      <c r="D614" s="193" t="s">
        <v>3870</v>
      </c>
      <c r="E614" s="191" t="s">
        <v>1527</v>
      </c>
      <c r="F614" s="275" t="str">
        <f>_xlfn.XLOOKUP($B614,'CDS-D'!$AA:$AA,'CDS-D'!$AC:$AC,"",0)</f>
        <v/>
      </c>
      <c r="G614" s="191" t="s">
        <v>1391</v>
      </c>
      <c r="H614" s="191" t="s">
        <v>1418</v>
      </c>
      <c r="I614" s="191" t="s">
        <v>1436</v>
      </c>
      <c r="J614" s="191" t="s">
        <v>217</v>
      </c>
      <c r="K614" s="191" t="s">
        <v>1393</v>
      </c>
      <c r="L614" s="191" t="s">
        <v>32</v>
      </c>
      <c r="M614" s="191" t="s">
        <v>32</v>
      </c>
      <c r="N614" s="191" t="s">
        <v>32</v>
      </c>
      <c r="O614" s="191" t="s">
        <v>33</v>
      </c>
    </row>
    <row r="615" spans="1:15">
      <c r="A615" s="193">
        <v>614</v>
      </c>
      <c r="B615" s="191" t="s">
        <v>1561</v>
      </c>
      <c r="C615" s="193" t="s">
        <v>3871</v>
      </c>
      <c r="D615" s="193" t="s">
        <v>3872</v>
      </c>
      <c r="E615" s="191" t="s">
        <v>1562</v>
      </c>
      <c r="F615" s="275" t="str">
        <f>_xlfn.XLOOKUP($B615,'CDS-D'!$AA:$AA,'CDS-D'!$AC:$AC,"",0)</f>
        <v>D</v>
      </c>
      <c r="G615" s="191" t="s">
        <v>1391</v>
      </c>
      <c r="H615" s="191" t="s">
        <v>1418</v>
      </c>
      <c r="I615" s="191" t="s">
        <v>1563</v>
      </c>
      <c r="J615" s="191" t="s">
        <v>217</v>
      </c>
      <c r="K615" s="191" t="s">
        <v>1393</v>
      </c>
      <c r="L615" s="191" t="s">
        <v>32</v>
      </c>
      <c r="M615" s="191" t="s">
        <v>32</v>
      </c>
      <c r="N615" s="191" t="s">
        <v>32</v>
      </c>
      <c r="O615" s="191" t="s">
        <v>221</v>
      </c>
    </row>
    <row r="616" spans="1:15">
      <c r="A616" s="193">
        <v>615</v>
      </c>
      <c r="B616" s="191" t="s">
        <v>1564</v>
      </c>
      <c r="C616" s="193" t="s">
        <v>3873</v>
      </c>
      <c r="D616" s="193" t="s">
        <v>3874</v>
      </c>
      <c r="E616" s="191" t="s">
        <v>1546</v>
      </c>
      <c r="F616" s="275">
        <f>_xlfn.XLOOKUP($B616,'CDS-D'!$AA:$AA,'CDS-D'!$AC:$AC,"",0)</f>
        <v>60</v>
      </c>
      <c r="G616" s="191" t="s">
        <v>1391</v>
      </c>
      <c r="H616" s="191" t="s">
        <v>1431</v>
      </c>
      <c r="I616" s="191" t="s">
        <v>1565</v>
      </c>
      <c r="J616" s="191" t="s">
        <v>217</v>
      </c>
      <c r="K616" s="191" t="s">
        <v>1393</v>
      </c>
      <c r="L616" s="191" t="s">
        <v>32</v>
      </c>
      <c r="M616" s="191" t="s">
        <v>32</v>
      </c>
      <c r="N616" s="191" t="s">
        <v>32</v>
      </c>
      <c r="O616" s="191" t="s">
        <v>221</v>
      </c>
    </row>
    <row r="617" spans="1:15">
      <c r="A617" s="193">
        <v>616</v>
      </c>
      <c r="B617" s="191" t="s">
        <v>1566</v>
      </c>
      <c r="C617" s="193" t="s">
        <v>3875</v>
      </c>
      <c r="D617" s="193" t="s">
        <v>3876</v>
      </c>
      <c r="E617" s="191" t="s">
        <v>1546</v>
      </c>
      <c r="F617" s="275" t="str">
        <f>_xlfn.XLOOKUP($B617,'CDS-D'!$AA:$AA,'CDS-D'!$AC:$AC,"",0)</f>
        <v>Credits</v>
      </c>
      <c r="G617" s="191" t="s">
        <v>1391</v>
      </c>
      <c r="H617" s="191" t="s">
        <v>1431</v>
      </c>
      <c r="I617" s="191" t="s">
        <v>1565</v>
      </c>
      <c r="J617" s="191" t="s">
        <v>217</v>
      </c>
      <c r="K617" s="191" t="s">
        <v>1393</v>
      </c>
      <c r="L617" s="191" t="s">
        <v>32</v>
      </c>
      <c r="M617" s="191" t="s">
        <v>32</v>
      </c>
      <c r="N617" s="191" t="s">
        <v>32</v>
      </c>
      <c r="O617" s="191" t="s">
        <v>1433</v>
      </c>
    </row>
    <row r="618" spans="1:15">
      <c r="A618" s="193">
        <v>617</v>
      </c>
      <c r="B618" s="191" t="s">
        <v>1569</v>
      </c>
      <c r="C618" s="193" t="s">
        <v>3877</v>
      </c>
      <c r="D618" s="193" t="s">
        <v>3878</v>
      </c>
      <c r="E618" s="191" t="s">
        <v>1554</v>
      </c>
      <c r="F618" s="275">
        <f>_xlfn.XLOOKUP($B618,'CDS-D'!$AA:$AA,'CDS-D'!$AC:$AC,"",0)</f>
        <v>90</v>
      </c>
      <c r="G618" s="191" t="s">
        <v>1391</v>
      </c>
      <c r="H618" s="191" t="s">
        <v>1431</v>
      </c>
      <c r="I618" s="191" t="s">
        <v>1570</v>
      </c>
      <c r="J618" s="191" t="s">
        <v>217</v>
      </c>
      <c r="K618" s="191" t="s">
        <v>1393</v>
      </c>
      <c r="L618" s="191" t="s">
        <v>32</v>
      </c>
      <c r="M618" s="191" t="s">
        <v>32</v>
      </c>
      <c r="N618" s="191" t="s">
        <v>32</v>
      </c>
      <c r="O618" s="191" t="s">
        <v>221</v>
      </c>
    </row>
    <row r="619" spans="1:15">
      <c r="A619" s="193">
        <v>618</v>
      </c>
      <c r="B619" s="191" t="s">
        <v>1571</v>
      </c>
      <c r="C619" s="193" t="s">
        <v>3879</v>
      </c>
      <c r="D619" s="193" t="s">
        <v>3880</v>
      </c>
      <c r="E619" s="191" t="s">
        <v>1554</v>
      </c>
      <c r="F619" s="275" t="str">
        <f>_xlfn.XLOOKUP($B619,'CDS-D'!$AA:$AA,'CDS-D'!$AC:$AC,"",0)</f>
        <v>Credits</v>
      </c>
      <c r="G619" s="191" t="s">
        <v>1391</v>
      </c>
      <c r="H619" s="191" t="s">
        <v>1431</v>
      </c>
      <c r="I619" s="191" t="s">
        <v>1570</v>
      </c>
      <c r="J619" s="191" t="s">
        <v>217</v>
      </c>
      <c r="K619" s="191" t="s">
        <v>1393</v>
      </c>
      <c r="L619" s="191" t="s">
        <v>32</v>
      </c>
      <c r="M619" s="191" t="s">
        <v>32</v>
      </c>
      <c r="N619" s="191" t="s">
        <v>32</v>
      </c>
      <c r="O619" s="191" t="s">
        <v>1433</v>
      </c>
    </row>
    <row r="620" spans="1:15">
      <c r="A620" s="193">
        <v>619</v>
      </c>
      <c r="B620" s="191" t="s">
        <v>1574</v>
      </c>
      <c r="C620" s="193" t="s">
        <v>3881</v>
      </c>
      <c r="D620" s="193" t="s">
        <v>3882</v>
      </c>
      <c r="E620" s="191" t="s">
        <v>1560</v>
      </c>
      <c r="F620" s="275">
        <f>_xlfn.XLOOKUP($B620,'CDS-D'!$AA:$AA,'CDS-D'!$AC:$AC,"",0)</f>
        <v>60</v>
      </c>
      <c r="G620" s="191" t="s">
        <v>1391</v>
      </c>
      <c r="H620" s="191" t="s">
        <v>1431</v>
      </c>
      <c r="I620" s="191" t="s">
        <v>1575</v>
      </c>
      <c r="J620" s="191" t="s">
        <v>217</v>
      </c>
      <c r="K620" s="191" t="s">
        <v>1393</v>
      </c>
      <c r="L620" s="191" t="s">
        <v>32</v>
      </c>
      <c r="M620" s="191" t="s">
        <v>32</v>
      </c>
      <c r="N620" s="191" t="s">
        <v>32</v>
      </c>
      <c r="O620" s="191" t="s">
        <v>221</v>
      </c>
    </row>
    <row r="621" spans="1:15">
      <c r="A621" s="193">
        <v>620</v>
      </c>
      <c r="B621" s="191" t="s">
        <v>1576</v>
      </c>
      <c r="C621" s="193" t="s">
        <v>3883</v>
      </c>
      <c r="D621" s="193" t="s">
        <v>3884</v>
      </c>
      <c r="E621" s="287" t="s">
        <v>1560</v>
      </c>
      <c r="F621" s="275" t="str">
        <f>_xlfn.XLOOKUP($B621,'CDS-D'!$AA:$AA,'CDS-D'!$AC:$AC,"",0)</f>
        <v>Credits</v>
      </c>
      <c r="G621" s="191" t="s">
        <v>1391</v>
      </c>
      <c r="H621" s="191" t="s">
        <v>1431</v>
      </c>
      <c r="I621" s="191" t="s">
        <v>1575</v>
      </c>
      <c r="J621" s="191" t="s">
        <v>217</v>
      </c>
      <c r="K621" s="191" t="s">
        <v>1393</v>
      </c>
      <c r="L621" s="191" t="s">
        <v>32</v>
      </c>
      <c r="M621" s="191" t="s">
        <v>32</v>
      </c>
      <c r="N621" s="191" t="s">
        <v>32</v>
      </c>
      <c r="O621" s="191" t="s">
        <v>1433</v>
      </c>
    </row>
    <row r="622" spans="1:15">
      <c r="A622" s="193">
        <v>621</v>
      </c>
      <c r="B622" s="191" t="s">
        <v>1577</v>
      </c>
      <c r="C622" s="193" t="s">
        <v>3885</v>
      </c>
      <c r="D622" s="193" t="s">
        <v>3886</v>
      </c>
      <c r="E622" s="191" t="s">
        <v>1568</v>
      </c>
      <c r="F622" s="275">
        <f>_xlfn.XLOOKUP($B622,'CDS-D'!$AA:$AA,'CDS-D'!$AC:$AC,"",0)</f>
        <v>120</v>
      </c>
      <c r="G622" s="191" t="s">
        <v>1391</v>
      </c>
      <c r="H622" s="191" t="s">
        <v>1431</v>
      </c>
      <c r="I622" s="191" t="s">
        <v>1578</v>
      </c>
      <c r="J622" s="191" t="s">
        <v>217</v>
      </c>
      <c r="K622" s="191" t="s">
        <v>1393</v>
      </c>
      <c r="L622" s="191" t="s">
        <v>32</v>
      </c>
      <c r="M622" s="191" t="s">
        <v>32</v>
      </c>
      <c r="N622" s="191" t="s">
        <v>32</v>
      </c>
      <c r="O622" s="191" t="s">
        <v>221</v>
      </c>
    </row>
    <row r="623" spans="1:15">
      <c r="A623" s="193">
        <v>622</v>
      </c>
      <c r="B623" s="191" t="s">
        <v>1580</v>
      </c>
      <c r="C623" s="193" t="s">
        <v>3887</v>
      </c>
      <c r="D623" s="193" t="s">
        <v>3888</v>
      </c>
      <c r="E623" s="191" t="s">
        <v>1568</v>
      </c>
      <c r="F623" s="275" t="str">
        <f>_xlfn.XLOOKUP($B623,'CDS-D'!$AA:$AA,'CDS-D'!$AC:$AC,"",0)</f>
        <v>Credits</v>
      </c>
      <c r="G623" s="191" t="s">
        <v>1391</v>
      </c>
      <c r="H623" s="191" t="s">
        <v>1431</v>
      </c>
      <c r="I623" s="191" t="s">
        <v>1578</v>
      </c>
      <c r="J623" s="191" t="s">
        <v>217</v>
      </c>
      <c r="K623" s="191" t="s">
        <v>1393</v>
      </c>
      <c r="L623" s="191" t="s">
        <v>32</v>
      </c>
      <c r="M623" s="191" t="s">
        <v>32</v>
      </c>
      <c r="N623" s="191" t="s">
        <v>32</v>
      </c>
      <c r="O623" s="191" t="s">
        <v>1433</v>
      </c>
    </row>
    <row r="624" spans="1:15">
      <c r="A624" s="193">
        <v>623</v>
      </c>
      <c r="B624" s="191" t="s">
        <v>1583</v>
      </c>
      <c r="C624" s="193" t="s">
        <v>3889</v>
      </c>
      <c r="D624" s="193" t="s">
        <v>3890</v>
      </c>
      <c r="E624" s="191" t="s">
        <v>1573</v>
      </c>
      <c r="F624" s="275" t="str">
        <f>_xlfn.XLOOKUP($B624,'CDS-D'!$AA:$AA,'CDS-D'!$AC:$AC,"",0)</f>
        <v/>
      </c>
      <c r="G624" s="191" t="s">
        <v>1391</v>
      </c>
      <c r="H624" s="191" t="s">
        <v>1431</v>
      </c>
      <c r="I624" s="191" t="s">
        <v>1584</v>
      </c>
      <c r="J624" s="191" t="s">
        <v>217</v>
      </c>
      <c r="K624" s="191" t="s">
        <v>1393</v>
      </c>
      <c r="L624" s="191" t="s">
        <v>32</v>
      </c>
      <c r="M624" s="191" t="s">
        <v>32</v>
      </c>
      <c r="N624" s="191" t="s">
        <v>32</v>
      </c>
      <c r="O624" s="191" t="s">
        <v>33</v>
      </c>
    </row>
    <row r="625" spans="1:15">
      <c r="A625" s="193">
        <v>624</v>
      </c>
      <c r="B625" s="191" t="s">
        <v>1585</v>
      </c>
      <c r="C625" s="193" t="s">
        <v>3891</v>
      </c>
      <c r="D625" s="193" t="s">
        <v>3892</v>
      </c>
      <c r="E625" s="191" t="s">
        <v>1586</v>
      </c>
      <c r="F625" s="275" t="str">
        <f>_xlfn.XLOOKUP($B625,'CDS-D'!$AA:$AA,'CDS-D'!$AC:$AC,"",0)</f>
        <v>Yes</v>
      </c>
      <c r="G625" s="191" t="s">
        <v>1391</v>
      </c>
      <c r="H625" s="191" t="s">
        <v>1431</v>
      </c>
      <c r="I625" s="191" t="s">
        <v>1587</v>
      </c>
      <c r="J625" s="191" t="s">
        <v>217</v>
      </c>
      <c r="K625" s="191" t="s">
        <v>1393</v>
      </c>
      <c r="L625" s="191" t="s">
        <v>32</v>
      </c>
      <c r="M625" s="191" t="s">
        <v>32</v>
      </c>
      <c r="N625" s="191" t="s">
        <v>32</v>
      </c>
      <c r="O625" s="191" t="s">
        <v>73</v>
      </c>
    </row>
    <row r="626" spans="1:15">
      <c r="A626" s="193">
        <v>625</v>
      </c>
      <c r="B626" s="191" t="s">
        <v>1588</v>
      </c>
      <c r="C626" s="193" t="s">
        <v>3893</v>
      </c>
      <c r="D626" s="193" t="s">
        <v>3894</v>
      </c>
      <c r="E626" s="191" t="s">
        <v>1589</v>
      </c>
      <c r="F626" s="275" t="str">
        <f>_xlfn.XLOOKUP($B626,'CDS-D'!$AA:$AA,'CDS-D'!$AC:$AC,"",0)</f>
        <v>Yes</v>
      </c>
      <c r="G626" s="191" t="s">
        <v>1391</v>
      </c>
      <c r="H626" s="191" t="s">
        <v>1431</v>
      </c>
      <c r="I626" s="191" t="s">
        <v>1587</v>
      </c>
      <c r="J626" s="191" t="s">
        <v>217</v>
      </c>
      <c r="K626" s="191" t="s">
        <v>1393</v>
      </c>
      <c r="L626" s="191" t="s">
        <v>32</v>
      </c>
      <c r="M626" s="191" t="s">
        <v>32</v>
      </c>
      <c r="N626" s="191" t="s">
        <v>32</v>
      </c>
      <c r="O626" s="191" t="s">
        <v>73</v>
      </c>
    </row>
    <row r="627" spans="1:15">
      <c r="A627" s="193">
        <v>626</v>
      </c>
      <c r="B627" s="191" t="s">
        <v>1590</v>
      </c>
      <c r="C627" s="193" t="s">
        <v>3895</v>
      </c>
      <c r="D627" s="193" t="s">
        <v>3896</v>
      </c>
      <c r="E627" s="191" t="s">
        <v>1591</v>
      </c>
      <c r="F627" s="275" t="str">
        <f>_xlfn.XLOOKUP($B627,'CDS-D'!$AA:$AA,'CDS-D'!$AC:$AC,"",0)</f>
        <v>Yes</v>
      </c>
      <c r="G627" s="191" t="s">
        <v>1391</v>
      </c>
      <c r="H627" s="191" t="s">
        <v>1431</v>
      </c>
      <c r="I627" s="191" t="s">
        <v>1587</v>
      </c>
      <c r="J627" s="191" t="s">
        <v>217</v>
      </c>
      <c r="K627" s="191" t="s">
        <v>1393</v>
      </c>
      <c r="L627" s="191" t="s">
        <v>32</v>
      </c>
      <c r="M627" s="191" t="s">
        <v>32</v>
      </c>
      <c r="N627" s="191" t="s">
        <v>32</v>
      </c>
      <c r="O627" s="191" t="s">
        <v>73</v>
      </c>
    </row>
    <row r="628" spans="1:15">
      <c r="A628" s="193">
        <v>627</v>
      </c>
      <c r="B628" s="191" t="s">
        <v>1592</v>
      </c>
      <c r="C628" s="193" t="s">
        <v>3897</v>
      </c>
      <c r="D628" s="193" t="s">
        <v>3898</v>
      </c>
      <c r="E628" s="191" t="s">
        <v>221</v>
      </c>
      <c r="F628" s="275">
        <f>_xlfn.XLOOKUP($B628,'CDS-D'!$AA:$AA,'CDS-D'!$AC:$AC,"",0)</f>
        <v>60</v>
      </c>
      <c r="G628" s="191" t="s">
        <v>1391</v>
      </c>
      <c r="H628" s="191" t="s">
        <v>1431</v>
      </c>
      <c r="I628" s="191" t="s">
        <v>1593</v>
      </c>
      <c r="J628" s="191" t="s">
        <v>217</v>
      </c>
      <c r="K628" s="191" t="s">
        <v>1393</v>
      </c>
      <c r="L628" s="191" t="s">
        <v>32</v>
      </c>
      <c r="M628" s="191" t="s">
        <v>32</v>
      </c>
      <c r="N628" s="191" t="s">
        <v>32</v>
      </c>
      <c r="O628" s="191" t="s">
        <v>221</v>
      </c>
    </row>
    <row r="629" spans="1:15">
      <c r="A629" s="193">
        <v>628</v>
      </c>
      <c r="B629" s="191" t="s">
        <v>1594</v>
      </c>
      <c r="C629" s="193" t="s">
        <v>3899</v>
      </c>
      <c r="D629" s="193" t="s">
        <v>3900</v>
      </c>
      <c r="E629" s="191" t="s">
        <v>1433</v>
      </c>
      <c r="F629" s="275" t="str">
        <f>_xlfn.XLOOKUP($B629,'CDS-D'!$AA:$AA,'CDS-D'!$AC:$AC,"",0)</f>
        <v>Credits</v>
      </c>
      <c r="G629" s="191" t="s">
        <v>1391</v>
      </c>
      <c r="H629" s="191" t="s">
        <v>1431</v>
      </c>
      <c r="I629" s="191" t="s">
        <v>1593</v>
      </c>
      <c r="J629" s="191" t="s">
        <v>217</v>
      </c>
      <c r="K629" s="191" t="s">
        <v>1393</v>
      </c>
      <c r="L629" s="191" t="s">
        <v>32</v>
      </c>
      <c r="M629" s="191" t="s">
        <v>32</v>
      </c>
      <c r="N629" s="191" t="s">
        <v>32</v>
      </c>
      <c r="O629" s="191" t="s">
        <v>1433</v>
      </c>
    </row>
    <row r="630" spans="1:15">
      <c r="A630" s="193">
        <v>629</v>
      </c>
      <c r="B630" s="191" t="s">
        <v>1595</v>
      </c>
      <c r="C630" s="193" t="s">
        <v>3901</v>
      </c>
      <c r="D630" s="193" t="s">
        <v>3902</v>
      </c>
      <c r="E630" s="191" t="s">
        <v>221</v>
      </c>
      <c r="F630" s="275">
        <f>_xlfn.XLOOKUP($B630,'CDS-D'!$AA:$AA,'CDS-D'!$AC:$AC,"",0)</f>
        <v>30</v>
      </c>
      <c r="G630" s="191" t="s">
        <v>1391</v>
      </c>
      <c r="H630" s="191" t="s">
        <v>1431</v>
      </c>
      <c r="I630" s="191" t="s">
        <v>1596</v>
      </c>
      <c r="J630" s="191" t="s">
        <v>217</v>
      </c>
      <c r="K630" s="191" t="s">
        <v>1393</v>
      </c>
      <c r="L630" s="191" t="s">
        <v>32</v>
      </c>
      <c r="M630" s="191" t="s">
        <v>32</v>
      </c>
      <c r="N630" s="191" t="s">
        <v>32</v>
      </c>
      <c r="O630" s="191" t="s">
        <v>221</v>
      </c>
    </row>
    <row r="631" spans="1:15">
      <c r="A631" s="193">
        <v>630</v>
      </c>
      <c r="B631" s="191" t="s">
        <v>1597</v>
      </c>
      <c r="C631" s="193" t="s">
        <v>3903</v>
      </c>
      <c r="D631" s="193" t="s">
        <v>3904</v>
      </c>
      <c r="E631" s="191" t="s">
        <v>1433</v>
      </c>
      <c r="F631" s="275" t="str">
        <f>_xlfn.XLOOKUP($B631,'CDS-D'!$AA:$AA,'CDS-D'!$AC:$AC,"",0)</f>
        <v>Credits</v>
      </c>
      <c r="G631" s="191" t="s">
        <v>1391</v>
      </c>
      <c r="H631" s="191" t="s">
        <v>1431</v>
      </c>
      <c r="I631" s="191" t="s">
        <v>1596</v>
      </c>
      <c r="J631" s="191" t="s">
        <v>217</v>
      </c>
      <c r="K631" s="191" t="s">
        <v>1393</v>
      </c>
      <c r="L631" s="191" t="s">
        <v>32</v>
      </c>
      <c r="M631" s="191" t="s">
        <v>32</v>
      </c>
      <c r="N631" s="191" t="s">
        <v>32</v>
      </c>
      <c r="O631" s="191" t="s">
        <v>1433</v>
      </c>
    </row>
    <row r="632" spans="1:15">
      <c r="A632" s="193">
        <v>631</v>
      </c>
      <c r="B632" s="191" t="s">
        <v>1600</v>
      </c>
      <c r="C632" s="193" t="s">
        <v>3905</v>
      </c>
      <c r="D632" s="193" t="s">
        <v>3906</v>
      </c>
      <c r="E632" s="191" t="s">
        <v>1601</v>
      </c>
      <c r="F632" s="275" t="str">
        <f>_xlfn.XLOOKUP($B632,'CDS-D'!$AA:$AA,'CDS-D'!$AC:$AC,"",0)</f>
        <v>Yes</v>
      </c>
      <c r="G632" s="191" t="s">
        <v>1391</v>
      </c>
      <c r="H632" s="191" t="s">
        <v>1431</v>
      </c>
      <c r="I632" s="191" t="s">
        <v>1602</v>
      </c>
      <c r="J632" s="191" t="s">
        <v>217</v>
      </c>
      <c r="K632" s="191" t="s">
        <v>1393</v>
      </c>
      <c r="L632" s="191" t="s">
        <v>32</v>
      </c>
      <c r="M632" s="191" t="s">
        <v>32</v>
      </c>
      <c r="N632" s="191" t="s">
        <v>32</v>
      </c>
      <c r="O632" s="191" t="s">
        <v>73</v>
      </c>
    </row>
    <row r="633" spans="1:15">
      <c r="A633" s="193">
        <v>632</v>
      </c>
      <c r="B633" s="191" t="s">
        <v>1603</v>
      </c>
      <c r="C633" s="193" t="s">
        <v>3907</v>
      </c>
      <c r="D633" s="193" t="s">
        <v>3908</v>
      </c>
      <c r="E633" s="191" t="s">
        <v>1604</v>
      </c>
      <c r="F633" s="275" t="str">
        <f>_xlfn.XLOOKUP($B633,'CDS-D'!$AA:$AA,'CDS-D'!$AC:$AC,"",0)</f>
        <v>https://catalog.latech.edu/content.php?catoid=14&amp;navoid=490&amp;hl=military+transfer&amp;returnto=search</v>
      </c>
      <c r="G633" s="191" t="s">
        <v>1391</v>
      </c>
      <c r="H633" s="191" t="s">
        <v>1431</v>
      </c>
      <c r="I633" s="191" t="s">
        <v>1602</v>
      </c>
      <c r="J633" s="191" t="s">
        <v>217</v>
      </c>
      <c r="K633" s="191" t="s">
        <v>1393</v>
      </c>
      <c r="L633" s="191" t="s">
        <v>32</v>
      </c>
      <c r="M633" s="191" t="s">
        <v>32</v>
      </c>
      <c r="N633" s="191" t="s">
        <v>32</v>
      </c>
      <c r="O633" s="191" t="s">
        <v>77</v>
      </c>
    </row>
    <row r="634" spans="1:15">
      <c r="A634" s="193">
        <v>633</v>
      </c>
      <c r="B634" s="191" t="s">
        <v>1605</v>
      </c>
      <c r="C634" s="193" t="s">
        <v>3909</v>
      </c>
      <c r="D634" s="193" t="s">
        <v>3910</v>
      </c>
      <c r="E634" s="191" t="s">
        <v>1606</v>
      </c>
      <c r="F634" s="275" t="str">
        <f>_xlfn.XLOOKUP($B634,'CDS-D'!$AA:$AA,'CDS-D'!$AC:$AC,"",0)</f>
        <v>https://catalog.latech.edu/content.php?catoid=14&amp;navoid=490&amp;hl=military+transfer&amp;returnto=search</v>
      </c>
      <c r="G634" s="191" t="s">
        <v>1391</v>
      </c>
      <c r="H634" s="191" t="s">
        <v>1431</v>
      </c>
      <c r="I634" s="287" t="s">
        <v>1607</v>
      </c>
      <c r="J634" s="191" t="s">
        <v>217</v>
      </c>
      <c r="K634" s="191" t="s">
        <v>1393</v>
      </c>
      <c r="L634" s="191" t="s">
        <v>32</v>
      </c>
      <c r="M634" s="191" t="s">
        <v>32</v>
      </c>
      <c r="N634" s="191" t="s">
        <v>32</v>
      </c>
      <c r="O634" s="191" t="s">
        <v>33</v>
      </c>
    </row>
    <row r="635" spans="1:15">
      <c r="A635" s="193">
        <v>634</v>
      </c>
      <c r="B635" s="191" t="s">
        <v>1614</v>
      </c>
      <c r="C635" s="193" t="s">
        <v>3911</v>
      </c>
      <c r="D635" s="193" t="s">
        <v>3912</v>
      </c>
      <c r="E635" s="191" t="s">
        <v>1615</v>
      </c>
      <c r="F635" s="275" t="str">
        <f>_xlfn.XLOOKUP($B635,'CDS-E'!$AA:$AA,'CDS-E'!$AC:$AC,"",0)</f>
        <v/>
      </c>
      <c r="G635" s="191" t="s">
        <v>1616</v>
      </c>
      <c r="H635" s="191" t="s">
        <v>1617</v>
      </c>
      <c r="I635" s="191" t="s">
        <v>32</v>
      </c>
      <c r="J635" s="191" t="s">
        <v>32</v>
      </c>
      <c r="K635" s="191" t="s">
        <v>32</v>
      </c>
      <c r="L635" s="191" t="s">
        <v>32</v>
      </c>
      <c r="M635" s="191" t="s">
        <v>32</v>
      </c>
      <c r="N635" s="191" t="s">
        <v>32</v>
      </c>
      <c r="O635" s="191" t="s">
        <v>161</v>
      </c>
    </row>
    <row r="636" spans="1:15">
      <c r="A636" s="193">
        <v>635</v>
      </c>
      <c r="B636" s="191" t="s">
        <v>1620</v>
      </c>
      <c r="C636" s="193" t="s">
        <v>3913</v>
      </c>
      <c r="D636" s="193" t="s">
        <v>3914</v>
      </c>
      <c r="E636" s="191" t="s">
        <v>1621</v>
      </c>
      <c r="F636" s="275" t="str">
        <f>_xlfn.XLOOKUP($B636,'CDS-E'!$AA:$AA,'CDS-E'!$AC:$AC,"",0)</f>
        <v/>
      </c>
      <c r="G636" s="191" t="s">
        <v>1616</v>
      </c>
      <c r="H636" s="191" t="s">
        <v>1617</v>
      </c>
      <c r="I636" s="191" t="s">
        <v>32</v>
      </c>
      <c r="J636" s="191" t="s">
        <v>32</v>
      </c>
      <c r="K636" s="191" t="s">
        <v>32</v>
      </c>
      <c r="L636" s="191" t="s">
        <v>32</v>
      </c>
      <c r="M636" s="191" t="s">
        <v>32</v>
      </c>
      <c r="N636" s="191" t="s">
        <v>32</v>
      </c>
      <c r="O636" s="191" t="s">
        <v>161</v>
      </c>
    </row>
    <row r="637" spans="1:15">
      <c r="A637" s="193">
        <v>636</v>
      </c>
      <c r="B637" s="191" t="s">
        <v>1622</v>
      </c>
      <c r="C637" s="193" t="s">
        <v>3915</v>
      </c>
      <c r="D637" s="193" t="s">
        <v>3916</v>
      </c>
      <c r="E637" s="191" t="s">
        <v>1623</v>
      </c>
      <c r="F637" s="275" t="str">
        <f>_xlfn.XLOOKUP($B637,'CDS-E'!$AA:$AA,'CDS-E'!$AC:$AC,"",0)</f>
        <v/>
      </c>
      <c r="G637" s="191" t="s">
        <v>1616</v>
      </c>
      <c r="H637" s="191" t="s">
        <v>1617</v>
      </c>
      <c r="I637" s="191" t="s">
        <v>32</v>
      </c>
      <c r="J637" s="191" t="s">
        <v>32</v>
      </c>
      <c r="K637" s="191" t="s">
        <v>32</v>
      </c>
      <c r="L637" s="191" t="s">
        <v>32</v>
      </c>
      <c r="M637" s="191" t="s">
        <v>32</v>
      </c>
      <c r="N637" s="191" t="s">
        <v>32</v>
      </c>
      <c r="O637" s="191" t="s">
        <v>161</v>
      </c>
    </row>
    <row r="638" spans="1:15">
      <c r="A638" s="193">
        <v>637</v>
      </c>
      <c r="B638" s="191" t="s">
        <v>1624</v>
      </c>
      <c r="C638" s="193" t="s">
        <v>3917</v>
      </c>
      <c r="D638" s="193" t="s">
        <v>3918</v>
      </c>
      <c r="E638" s="191" t="s">
        <v>1625</v>
      </c>
      <c r="F638" s="275" t="str">
        <f>_xlfn.XLOOKUP($B638,'CDS-E'!$AA:$AA,'CDS-E'!$AC:$AC,"",0)</f>
        <v>X</v>
      </c>
      <c r="G638" s="191" t="s">
        <v>1616</v>
      </c>
      <c r="H638" s="191" t="s">
        <v>1617</v>
      </c>
      <c r="I638" s="191" t="s">
        <v>32</v>
      </c>
      <c r="J638" s="191" t="s">
        <v>32</v>
      </c>
      <c r="K638" s="191" t="s">
        <v>32</v>
      </c>
      <c r="L638" s="191" t="s">
        <v>32</v>
      </c>
      <c r="M638" s="191" t="s">
        <v>32</v>
      </c>
      <c r="N638" s="191" t="s">
        <v>32</v>
      </c>
      <c r="O638" s="191" t="s">
        <v>161</v>
      </c>
    </row>
    <row r="639" spans="1:15">
      <c r="A639" s="193">
        <v>638</v>
      </c>
      <c r="B639" s="191" t="s">
        <v>1626</v>
      </c>
      <c r="C639" s="193" t="s">
        <v>3919</v>
      </c>
      <c r="D639" s="193" t="s">
        <v>3920</v>
      </c>
      <c r="E639" s="191" t="s">
        <v>1627</v>
      </c>
      <c r="F639" s="275" t="str">
        <f>_xlfn.XLOOKUP($B639,'CDS-E'!$AA:$AA,'CDS-E'!$AC:$AC,"",0)</f>
        <v>X</v>
      </c>
      <c r="G639" s="191" t="s">
        <v>1616</v>
      </c>
      <c r="H639" s="191" t="s">
        <v>1617</v>
      </c>
      <c r="I639" s="191" t="s">
        <v>32</v>
      </c>
      <c r="J639" s="191" t="s">
        <v>32</v>
      </c>
      <c r="K639" s="191" t="s">
        <v>32</v>
      </c>
      <c r="L639" s="191" t="s">
        <v>32</v>
      </c>
      <c r="M639" s="191" t="s">
        <v>32</v>
      </c>
      <c r="N639" s="191" t="s">
        <v>32</v>
      </c>
      <c r="O639" s="191" t="s">
        <v>161</v>
      </c>
    </row>
    <row r="640" spans="1:15">
      <c r="A640" s="193">
        <v>639</v>
      </c>
      <c r="B640" s="191" t="s">
        <v>1628</v>
      </c>
      <c r="C640" s="193" t="s">
        <v>3921</v>
      </c>
      <c r="D640" s="193" t="s">
        <v>3922</v>
      </c>
      <c r="E640" s="191" t="s">
        <v>1629</v>
      </c>
      <c r="F640" s="275" t="str">
        <f>_xlfn.XLOOKUP($B640,'CDS-E'!$AA:$AA,'CDS-E'!$AC:$AC,"",0)</f>
        <v>X</v>
      </c>
      <c r="G640" s="191" t="s">
        <v>1616</v>
      </c>
      <c r="H640" s="191" t="s">
        <v>1617</v>
      </c>
      <c r="I640" s="191" t="s">
        <v>32</v>
      </c>
      <c r="J640" s="191" t="s">
        <v>32</v>
      </c>
      <c r="K640" s="191" t="s">
        <v>32</v>
      </c>
      <c r="L640" s="191" t="s">
        <v>32</v>
      </c>
      <c r="M640" s="191" t="s">
        <v>32</v>
      </c>
      <c r="N640" s="191" t="s">
        <v>32</v>
      </c>
      <c r="O640" s="191" t="s">
        <v>161</v>
      </c>
    </row>
    <row r="641" spans="1:15">
      <c r="A641" s="193">
        <v>640</v>
      </c>
      <c r="B641" s="191" t="s">
        <v>1630</v>
      </c>
      <c r="C641" s="193" t="s">
        <v>3923</v>
      </c>
      <c r="D641" s="193" t="s">
        <v>3924</v>
      </c>
      <c r="E641" s="191" t="s">
        <v>1631</v>
      </c>
      <c r="F641" s="275" t="str">
        <f>_xlfn.XLOOKUP($B641,'CDS-E'!$AA:$AA,'CDS-E'!$AC:$AC,"",0)</f>
        <v/>
      </c>
      <c r="G641" s="191" t="s">
        <v>1616</v>
      </c>
      <c r="H641" s="191" t="s">
        <v>1617</v>
      </c>
      <c r="I641" s="191" t="s">
        <v>32</v>
      </c>
      <c r="J641" s="191" t="s">
        <v>32</v>
      </c>
      <c r="K641" s="191" t="s">
        <v>32</v>
      </c>
      <c r="L641" s="191" t="s">
        <v>32</v>
      </c>
      <c r="M641" s="191" t="s">
        <v>32</v>
      </c>
      <c r="N641" s="191" t="s">
        <v>32</v>
      </c>
      <c r="O641" s="191" t="s">
        <v>161</v>
      </c>
    </row>
    <row r="642" spans="1:15">
      <c r="A642" s="193">
        <v>641</v>
      </c>
      <c r="B642" s="191" t="s">
        <v>1632</v>
      </c>
      <c r="C642" s="193" t="s">
        <v>3925</v>
      </c>
      <c r="D642" s="193" t="s">
        <v>3926</v>
      </c>
      <c r="E642" s="191" t="s">
        <v>1633</v>
      </c>
      <c r="F642" s="275" t="str">
        <f>_xlfn.XLOOKUP($B642,'CDS-E'!$AA:$AA,'CDS-E'!$AC:$AC,"",0)</f>
        <v/>
      </c>
      <c r="G642" s="191" t="s">
        <v>1616</v>
      </c>
      <c r="H642" s="191" t="s">
        <v>1617</v>
      </c>
      <c r="I642" s="191" t="s">
        <v>32</v>
      </c>
      <c r="J642" s="191" t="s">
        <v>32</v>
      </c>
      <c r="K642" s="191" t="s">
        <v>32</v>
      </c>
      <c r="L642" s="191" t="s">
        <v>32</v>
      </c>
      <c r="M642" s="191" t="s">
        <v>32</v>
      </c>
      <c r="N642" s="191" t="s">
        <v>32</v>
      </c>
      <c r="O642" s="191" t="s">
        <v>161</v>
      </c>
    </row>
    <row r="643" spans="1:15">
      <c r="A643" s="193">
        <v>642</v>
      </c>
      <c r="B643" s="191" t="s">
        <v>1634</v>
      </c>
      <c r="C643" s="193" t="s">
        <v>3927</v>
      </c>
      <c r="D643" s="193" t="s">
        <v>3928</v>
      </c>
      <c r="E643" s="191" t="s">
        <v>1635</v>
      </c>
      <c r="F643" s="275" t="str">
        <f>_xlfn.XLOOKUP($B643,'CDS-E'!$AA:$AA,'CDS-E'!$AC:$AC,"",0)</f>
        <v/>
      </c>
      <c r="G643" s="191" t="s">
        <v>1616</v>
      </c>
      <c r="H643" s="191" t="s">
        <v>1617</v>
      </c>
      <c r="I643" s="191" t="s">
        <v>32</v>
      </c>
      <c r="J643" s="191" t="s">
        <v>32</v>
      </c>
      <c r="K643" s="191" t="s">
        <v>32</v>
      </c>
      <c r="L643" s="191" t="s">
        <v>32</v>
      </c>
      <c r="M643" s="191" t="s">
        <v>32</v>
      </c>
      <c r="N643" s="191" t="s">
        <v>32</v>
      </c>
      <c r="O643" s="191" t="s">
        <v>161</v>
      </c>
    </row>
    <row r="644" spans="1:15">
      <c r="A644" s="193">
        <v>643</v>
      </c>
      <c r="B644" s="191" t="s">
        <v>1636</v>
      </c>
      <c r="C644" s="193" t="s">
        <v>3929</v>
      </c>
      <c r="D644" s="193" t="s">
        <v>3930</v>
      </c>
      <c r="E644" s="191" t="s">
        <v>1637</v>
      </c>
      <c r="F644" s="275" t="str">
        <f>_xlfn.XLOOKUP($B644,'CDS-E'!$AA:$AA,'CDS-E'!$AC:$AC,"",0)</f>
        <v>X</v>
      </c>
      <c r="G644" s="191" t="s">
        <v>1616</v>
      </c>
      <c r="H644" s="191" t="s">
        <v>1617</v>
      </c>
      <c r="I644" s="191" t="s">
        <v>32</v>
      </c>
      <c r="J644" s="191" t="s">
        <v>32</v>
      </c>
      <c r="K644" s="191" t="s">
        <v>32</v>
      </c>
      <c r="L644" s="191" t="s">
        <v>32</v>
      </c>
      <c r="M644" s="191" t="s">
        <v>32</v>
      </c>
      <c r="N644" s="191" t="s">
        <v>32</v>
      </c>
      <c r="O644" s="191" t="s">
        <v>161</v>
      </c>
    </row>
    <row r="645" spans="1:15">
      <c r="A645" s="193">
        <v>644</v>
      </c>
      <c r="B645" s="191" t="s">
        <v>1638</v>
      </c>
      <c r="C645" s="193" t="s">
        <v>3931</v>
      </c>
      <c r="D645" s="193" t="s">
        <v>3932</v>
      </c>
      <c r="E645" s="191" t="s">
        <v>1639</v>
      </c>
      <c r="F645" s="275" t="str">
        <f>_xlfn.XLOOKUP($B645,'CDS-E'!$AA:$AA,'CDS-E'!$AC:$AC,"",0)</f>
        <v>X</v>
      </c>
      <c r="G645" s="191" t="s">
        <v>1616</v>
      </c>
      <c r="H645" s="191" t="s">
        <v>1617</v>
      </c>
      <c r="I645" s="191" t="s">
        <v>32</v>
      </c>
      <c r="J645" s="191" t="s">
        <v>32</v>
      </c>
      <c r="K645" s="191" t="s">
        <v>32</v>
      </c>
      <c r="L645" s="191" t="s">
        <v>32</v>
      </c>
      <c r="M645" s="191" t="s">
        <v>32</v>
      </c>
      <c r="N645" s="191" t="s">
        <v>32</v>
      </c>
      <c r="O645" s="191" t="s">
        <v>161</v>
      </c>
    </row>
    <row r="646" spans="1:15">
      <c r="A646" s="193">
        <v>645</v>
      </c>
      <c r="B646" s="191" t="s">
        <v>1640</v>
      </c>
      <c r="C646" s="193" t="s">
        <v>3933</v>
      </c>
      <c r="D646" s="193" t="s">
        <v>3934</v>
      </c>
      <c r="E646" s="191" t="s">
        <v>1641</v>
      </c>
      <c r="F646" s="275" t="str">
        <f>_xlfn.XLOOKUP($B646,'CDS-E'!$AA:$AA,'CDS-E'!$AC:$AC,"",0)</f>
        <v>X</v>
      </c>
      <c r="G646" s="191" t="s">
        <v>1616</v>
      </c>
      <c r="H646" s="191" t="s">
        <v>1617</v>
      </c>
      <c r="I646" s="191" t="s">
        <v>32</v>
      </c>
      <c r="J646" s="191" t="s">
        <v>32</v>
      </c>
      <c r="K646" s="191" t="s">
        <v>32</v>
      </c>
      <c r="L646" s="191" t="s">
        <v>32</v>
      </c>
      <c r="M646" s="191" t="s">
        <v>32</v>
      </c>
      <c r="N646" s="191" t="s">
        <v>32</v>
      </c>
      <c r="O646" s="191" t="s">
        <v>161</v>
      </c>
    </row>
    <row r="647" spans="1:15">
      <c r="A647" s="193">
        <v>646</v>
      </c>
      <c r="B647" s="191" t="s">
        <v>1642</v>
      </c>
      <c r="C647" s="193" t="s">
        <v>3935</v>
      </c>
      <c r="D647" s="193" t="s">
        <v>3936</v>
      </c>
      <c r="E647" s="191" t="s">
        <v>1643</v>
      </c>
      <c r="F647" s="275" t="str">
        <f>_xlfn.XLOOKUP($B647,'CDS-E'!$AA:$AA,'CDS-E'!$AC:$AC,"",0)</f>
        <v/>
      </c>
      <c r="G647" s="191" t="s">
        <v>1616</v>
      </c>
      <c r="H647" s="191" t="s">
        <v>1617</v>
      </c>
      <c r="I647" s="191" t="s">
        <v>32</v>
      </c>
      <c r="J647" s="191" t="s">
        <v>32</v>
      </c>
      <c r="K647" s="191" t="s">
        <v>32</v>
      </c>
      <c r="L647" s="191" t="s">
        <v>32</v>
      </c>
      <c r="M647" s="191" t="s">
        <v>32</v>
      </c>
      <c r="N647" s="191" t="s">
        <v>32</v>
      </c>
      <c r="O647" s="191" t="s">
        <v>161</v>
      </c>
    </row>
    <row r="648" spans="1:15">
      <c r="A648" s="193">
        <v>647</v>
      </c>
      <c r="B648" s="191" t="s">
        <v>1644</v>
      </c>
      <c r="C648" s="193" t="s">
        <v>3937</v>
      </c>
      <c r="D648" s="193" t="s">
        <v>3938</v>
      </c>
      <c r="E648" s="191" t="s">
        <v>1645</v>
      </c>
      <c r="F648" s="275" t="str">
        <f>_xlfn.XLOOKUP($B648,'CDS-E'!$AA:$AA,'CDS-E'!$AC:$AC,"",0)</f>
        <v/>
      </c>
      <c r="G648" s="191" t="s">
        <v>1616</v>
      </c>
      <c r="H648" s="191" t="s">
        <v>1617</v>
      </c>
      <c r="I648" s="191" t="s">
        <v>32</v>
      </c>
      <c r="J648" s="191" t="s">
        <v>32</v>
      </c>
      <c r="K648" s="191" t="s">
        <v>32</v>
      </c>
      <c r="L648" s="191" t="s">
        <v>32</v>
      </c>
      <c r="M648" s="191" t="s">
        <v>32</v>
      </c>
      <c r="N648" s="191" t="s">
        <v>32</v>
      </c>
      <c r="O648" s="191" t="s">
        <v>161</v>
      </c>
    </row>
    <row r="649" spans="1:15">
      <c r="A649" s="193">
        <v>648</v>
      </c>
      <c r="B649" s="191" t="s">
        <v>1646</v>
      </c>
      <c r="C649" s="193" t="s">
        <v>3939</v>
      </c>
      <c r="D649" s="193" t="s">
        <v>3940</v>
      </c>
      <c r="E649" s="191" t="s">
        <v>1647</v>
      </c>
      <c r="F649" s="275" t="str">
        <f>_xlfn.XLOOKUP($B649,'CDS-E'!$AA:$AA,'CDS-E'!$AC:$AC,"",0)</f>
        <v>X</v>
      </c>
      <c r="G649" s="191" t="s">
        <v>1616</v>
      </c>
      <c r="H649" s="191" t="s">
        <v>1617</v>
      </c>
      <c r="I649" s="191" t="s">
        <v>32</v>
      </c>
      <c r="J649" s="191" t="s">
        <v>32</v>
      </c>
      <c r="K649" s="191" t="s">
        <v>32</v>
      </c>
      <c r="L649" s="191" t="s">
        <v>32</v>
      </c>
      <c r="M649" s="191" t="s">
        <v>32</v>
      </c>
      <c r="N649" s="191" t="s">
        <v>32</v>
      </c>
      <c r="O649" s="191" t="s">
        <v>161</v>
      </c>
    </row>
    <row r="650" spans="1:15">
      <c r="A650" s="193">
        <v>649</v>
      </c>
      <c r="B650" s="191" t="s">
        <v>1648</v>
      </c>
      <c r="C650" s="193" t="s">
        <v>3941</v>
      </c>
      <c r="D650" s="193" t="s">
        <v>3942</v>
      </c>
      <c r="E650" s="191" t="s">
        <v>1649</v>
      </c>
      <c r="F650" s="275" t="str">
        <f>_xlfn.XLOOKUP($B650,'CDS-E'!$AA:$AA,'CDS-E'!$AC:$AC,"",0)</f>
        <v>X</v>
      </c>
      <c r="G650" s="191" t="s">
        <v>1616</v>
      </c>
      <c r="H650" s="191" t="s">
        <v>1617</v>
      </c>
      <c r="I650" s="191" t="s">
        <v>32</v>
      </c>
      <c r="J650" s="191" t="s">
        <v>32</v>
      </c>
      <c r="K650" s="191" t="s">
        <v>32</v>
      </c>
      <c r="L650" s="191" t="s">
        <v>32</v>
      </c>
      <c r="M650" s="191" t="s">
        <v>32</v>
      </c>
      <c r="N650" s="191" t="s">
        <v>32</v>
      </c>
      <c r="O650" s="191" t="s">
        <v>161</v>
      </c>
    </row>
    <row r="651" spans="1:15">
      <c r="A651" s="193">
        <v>650</v>
      </c>
      <c r="B651" s="191" t="s">
        <v>1650</v>
      </c>
      <c r="C651" s="193" t="s">
        <v>3943</v>
      </c>
      <c r="D651" s="193" t="s">
        <v>3944</v>
      </c>
      <c r="E651" s="191" t="s">
        <v>1651</v>
      </c>
      <c r="F651" s="275" t="str">
        <f>_xlfn.XLOOKUP($B651,'CDS-E'!$AA:$AA,'CDS-E'!$AC:$AC,"",0)</f>
        <v/>
      </c>
      <c r="G651" s="191" t="s">
        <v>1616</v>
      </c>
      <c r="H651" s="191" t="s">
        <v>1617</v>
      </c>
      <c r="I651" s="191" t="s">
        <v>32</v>
      </c>
      <c r="J651" s="191" t="s">
        <v>32</v>
      </c>
      <c r="K651" s="191" t="s">
        <v>32</v>
      </c>
      <c r="L651" s="191" t="s">
        <v>32</v>
      </c>
      <c r="M651" s="191" t="s">
        <v>32</v>
      </c>
      <c r="N651" s="191" t="s">
        <v>32</v>
      </c>
      <c r="O651" s="191" t="s">
        <v>161</v>
      </c>
    </row>
    <row r="652" spans="1:15">
      <c r="A652" s="193">
        <v>651</v>
      </c>
      <c r="B652" s="191" t="s">
        <v>1652</v>
      </c>
      <c r="C652" s="193" t="s">
        <v>3945</v>
      </c>
      <c r="D652" s="193" t="s">
        <v>3946</v>
      </c>
      <c r="E652" s="191" t="s">
        <v>1653</v>
      </c>
      <c r="F652" s="275" t="str">
        <f>_xlfn.XLOOKUP($B652,'CDS-E'!$AA:$AA,'CDS-E'!$AC:$AC,"",0)</f>
        <v/>
      </c>
      <c r="G652" s="191" t="s">
        <v>1616</v>
      </c>
      <c r="H652" s="191" t="s">
        <v>1617</v>
      </c>
      <c r="I652" s="191" t="s">
        <v>32</v>
      </c>
      <c r="J652" s="191" t="s">
        <v>32</v>
      </c>
      <c r="K652" s="191" t="s">
        <v>32</v>
      </c>
      <c r="L652" s="191" t="s">
        <v>32</v>
      </c>
      <c r="M652" s="191" t="s">
        <v>32</v>
      </c>
      <c r="N652" s="191" t="s">
        <v>32</v>
      </c>
      <c r="O652" s="191" t="s">
        <v>161</v>
      </c>
    </row>
    <row r="653" spans="1:15">
      <c r="A653" s="193">
        <v>652</v>
      </c>
      <c r="B653" s="191" t="s">
        <v>1654</v>
      </c>
      <c r="C653" s="193" t="s">
        <v>3947</v>
      </c>
      <c r="D653" s="193" t="s">
        <v>3948</v>
      </c>
      <c r="E653" s="191" t="s">
        <v>1655</v>
      </c>
      <c r="F653" s="275" t="str">
        <f>_xlfn.XLOOKUP($B653,'CDS-E'!$AA:$AA,'CDS-E'!$AC:$AC,"",0)</f>
        <v/>
      </c>
      <c r="G653" s="191" t="s">
        <v>1616</v>
      </c>
      <c r="H653" s="191" t="s">
        <v>1617</v>
      </c>
      <c r="I653" s="191" t="s">
        <v>32</v>
      </c>
      <c r="J653" s="191" t="s">
        <v>32</v>
      </c>
      <c r="K653" s="191" t="s">
        <v>32</v>
      </c>
      <c r="L653" s="191" t="s">
        <v>32</v>
      </c>
      <c r="M653" s="191" t="s">
        <v>32</v>
      </c>
      <c r="N653" s="191" t="s">
        <v>32</v>
      </c>
      <c r="O653" s="191" t="s">
        <v>161</v>
      </c>
    </row>
    <row r="654" spans="1:15">
      <c r="A654" s="193">
        <v>653</v>
      </c>
      <c r="B654" s="191" t="s">
        <v>1656</v>
      </c>
      <c r="C654" s="193" t="s">
        <v>3949</v>
      </c>
      <c r="D654" s="193" t="s">
        <v>3950</v>
      </c>
      <c r="E654" s="191" t="s">
        <v>917</v>
      </c>
      <c r="F654" s="275" t="str">
        <f>_xlfn.XLOOKUP($B654,'CDS-E'!$AA:$AA,'CDS-E'!$AC:$AC,"",0)</f>
        <v/>
      </c>
      <c r="G654" s="191" t="s">
        <v>1616</v>
      </c>
      <c r="H654" s="191" t="s">
        <v>1617</v>
      </c>
      <c r="I654" s="191" t="s">
        <v>32</v>
      </c>
      <c r="J654" s="191" t="s">
        <v>32</v>
      </c>
      <c r="K654" s="191" t="s">
        <v>32</v>
      </c>
      <c r="L654" s="191" t="s">
        <v>32</v>
      </c>
      <c r="M654" s="191" t="s">
        <v>32</v>
      </c>
      <c r="N654" s="191" t="s">
        <v>32</v>
      </c>
      <c r="O654" s="191" t="s">
        <v>33</v>
      </c>
    </row>
    <row r="655" spans="1:15">
      <c r="A655" s="193">
        <v>654</v>
      </c>
      <c r="B655" s="191" t="s">
        <v>1657</v>
      </c>
      <c r="C655" s="193" t="s">
        <v>3951</v>
      </c>
      <c r="D655" s="193" t="s">
        <v>3952</v>
      </c>
      <c r="E655" s="191" t="s">
        <v>1658</v>
      </c>
      <c r="F655" s="275" t="str">
        <f>_xlfn.XLOOKUP($B655,'CDS-E'!$AA:$AA,'CDS-E'!$AC:$AC,"",0)</f>
        <v>X</v>
      </c>
      <c r="G655" s="191" t="s">
        <v>1616</v>
      </c>
      <c r="H655" s="191" t="s">
        <v>1659</v>
      </c>
      <c r="I655" s="191" t="s">
        <v>32</v>
      </c>
      <c r="J655" s="191" t="s">
        <v>32</v>
      </c>
      <c r="K655" s="191" t="s">
        <v>32</v>
      </c>
      <c r="L655" s="191" t="s">
        <v>32</v>
      </c>
      <c r="M655" s="191" t="s">
        <v>32</v>
      </c>
      <c r="N655" s="191" t="s">
        <v>32</v>
      </c>
      <c r="O655" s="191" t="s">
        <v>161</v>
      </c>
    </row>
    <row r="656" spans="1:15">
      <c r="A656" s="193">
        <v>655</v>
      </c>
      <c r="B656" s="191" t="s">
        <v>1660</v>
      </c>
      <c r="C656" s="193" t="s">
        <v>3953</v>
      </c>
      <c r="D656" s="193" t="s">
        <v>3954</v>
      </c>
      <c r="E656" s="191" t="s">
        <v>1661</v>
      </c>
      <c r="F656" s="275" t="str">
        <f>_xlfn.XLOOKUP($B656,'CDS-E'!$AA:$AA,'CDS-E'!$AC:$AC,"",0)</f>
        <v/>
      </c>
      <c r="G656" s="191" t="s">
        <v>1616</v>
      </c>
      <c r="H656" s="191" t="s">
        <v>1659</v>
      </c>
      <c r="I656" s="191" t="s">
        <v>32</v>
      </c>
      <c r="J656" s="191" t="s">
        <v>32</v>
      </c>
      <c r="K656" s="191" t="s">
        <v>32</v>
      </c>
      <c r="L656" s="191" t="s">
        <v>32</v>
      </c>
      <c r="M656" s="191" t="s">
        <v>32</v>
      </c>
      <c r="N656" s="191" t="s">
        <v>32</v>
      </c>
      <c r="O656" s="191" t="s">
        <v>161</v>
      </c>
    </row>
    <row r="657" spans="1:15">
      <c r="A657" s="193">
        <v>656</v>
      </c>
      <c r="B657" s="191" t="s">
        <v>1662</v>
      </c>
      <c r="C657" s="193" t="s">
        <v>3955</v>
      </c>
      <c r="D657" s="193" t="s">
        <v>3956</v>
      </c>
      <c r="E657" s="191" t="s">
        <v>1663</v>
      </c>
      <c r="F657" s="275" t="str">
        <f>_xlfn.XLOOKUP($B657,'CDS-E'!$AA:$AA,'CDS-E'!$AC:$AC,"",0)</f>
        <v>X</v>
      </c>
      <c r="G657" s="191" t="s">
        <v>1616</v>
      </c>
      <c r="H657" s="191" t="s">
        <v>1659</v>
      </c>
      <c r="I657" s="191" t="s">
        <v>32</v>
      </c>
      <c r="J657" s="191" t="s">
        <v>32</v>
      </c>
      <c r="K657" s="191" t="s">
        <v>32</v>
      </c>
      <c r="L657" s="191" t="s">
        <v>32</v>
      </c>
      <c r="M657" s="191" t="s">
        <v>32</v>
      </c>
      <c r="N657" s="191" t="s">
        <v>32</v>
      </c>
      <c r="O657" s="191" t="s">
        <v>161</v>
      </c>
    </row>
    <row r="658" spans="1:15">
      <c r="A658" s="193">
        <v>657</v>
      </c>
      <c r="B658" s="191" t="s">
        <v>1664</v>
      </c>
      <c r="C658" s="193" t="s">
        <v>3957</v>
      </c>
      <c r="D658" s="193" t="s">
        <v>3958</v>
      </c>
      <c r="E658" s="191" t="s">
        <v>1665</v>
      </c>
      <c r="F658" s="275" t="str">
        <f>_xlfn.XLOOKUP($B658,'CDS-E'!$AA:$AA,'CDS-E'!$AC:$AC,"",0)</f>
        <v/>
      </c>
      <c r="G658" s="191" t="s">
        <v>1616</v>
      </c>
      <c r="H658" s="191" t="s">
        <v>1659</v>
      </c>
      <c r="I658" s="191" t="s">
        <v>32</v>
      </c>
      <c r="J658" s="191" t="s">
        <v>32</v>
      </c>
      <c r="K658" s="191" t="s">
        <v>32</v>
      </c>
      <c r="L658" s="191" t="s">
        <v>32</v>
      </c>
      <c r="M658" s="191" t="s">
        <v>32</v>
      </c>
      <c r="N658" s="191" t="s">
        <v>32</v>
      </c>
      <c r="O658" s="191" t="s">
        <v>161</v>
      </c>
    </row>
    <row r="659" spans="1:15">
      <c r="A659" s="193">
        <v>658</v>
      </c>
      <c r="B659" s="191" t="s">
        <v>1667</v>
      </c>
      <c r="C659" s="193" t="s">
        <v>3959</v>
      </c>
      <c r="D659" s="193" t="s">
        <v>3960</v>
      </c>
      <c r="E659" s="191" t="s">
        <v>781</v>
      </c>
      <c r="F659" s="275" t="str">
        <f>_xlfn.XLOOKUP($B659,'CDS-E'!$AA:$AA,'CDS-E'!$AC:$AC,"",0)</f>
        <v>X</v>
      </c>
      <c r="G659" s="191" t="s">
        <v>1616</v>
      </c>
      <c r="H659" s="191" t="s">
        <v>1659</v>
      </c>
      <c r="I659" s="191" t="s">
        <v>32</v>
      </c>
      <c r="J659" s="191" t="s">
        <v>32</v>
      </c>
      <c r="K659" s="191" t="s">
        <v>32</v>
      </c>
      <c r="L659" s="191" t="s">
        <v>32</v>
      </c>
      <c r="M659" s="191" t="s">
        <v>32</v>
      </c>
      <c r="N659" s="191" t="s">
        <v>32</v>
      </c>
      <c r="O659" s="191" t="s">
        <v>161</v>
      </c>
    </row>
    <row r="660" spans="1:15">
      <c r="A660" s="193">
        <v>659</v>
      </c>
      <c r="B660" s="191" t="s">
        <v>1668</v>
      </c>
      <c r="C660" s="193" t="s">
        <v>3961</v>
      </c>
      <c r="D660" s="193" t="s">
        <v>3962</v>
      </c>
      <c r="E660" s="191" t="s">
        <v>1669</v>
      </c>
      <c r="F660" s="275" t="str">
        <f>_xlfn.XLOOKUP($B660,'CDS-E'!$AA:$AA,'CDS-E'!$AC:$AC,"",0)</f>
        <v/>
      </c>
      <c r="G660" s="191" t="s">
        <v>1616</v>
      </c>
      <c r="H660" s="191" t="s">
        <v>1659</v>
      </c>
      <c r="I660" s="191" t="s">
        <v>32</v>
      </c>
      <c r="J660" s="191" t="s">
        <v>32</v>
      </c>
      <c r="K660" s="191" t="s">
        <v>32</v>
      </c>
      <c r="L660" s="191" t="s">
        <v>32</v>
      </c>
      <c r="M660" s="191" t="s">
        <v>32</v>
      </c>
      <c r="N660" s="191" t="s">
        <v>32</v>
      </c>
      <c r="O660" s="191" t="s">
        <v>161</v>
      </c>
    </row>
    <row r="661" spans="1:15">
      <c r="A661" s="193">
        <v>660</v>
      </c>
      <c r="B661" s="191" t="s">
        <v>1672</v>
      </c>
      <c r="C661" s="193" t="s">
        <v>3963</v>
      </c>
      <c r="D661" s="193" t="s">
        <v>3964</v>
      </c>
      <c r="E661" s="191" t="s">
        <v>1673</v>
      </c>
      <c r="F661" s="275" t="str">
        <f>_xlfn.XLOOKUP($B661,'CDS-E'!$AA:$AA,'CDS-E'!$AC:$AC,"",0)</f>
        <v>X</v>
      </c>
      <c r="G661" s="191" t="s">
        <v>1616</v>
      </c>
      <c r="H661" s="191" t="s">
        <v>1659</v>
      </c>
      <c r="I661" s="191" t="s">
        <v>32</v>
      </c>
      <c r="J661" s="191" t="s">
        <v>32</v>
      </c>
      <c r="K661" s="191" t="s">
        <v>32</v>
      </c>
      <c r="L661" s="191" t="s">
        <v>32</v>
      </c>
      <c r="M661" s="191" t="s">
        <v>32</v>
      </c>
      <c r="N661" s="191" t="s">
        <v>32</v>
      </c>
      <c r="O661" s="191" t="s">
        <v>161</v>
      </c>
    </row>
    <row r="662" spans="1:15">
      <c r="A662" s="193">
        <v>661</v>
      </c>
      <c r="B662" s="191" t="s">
        <v>1674</v>
      </c>
      <c r="C662" s="193" t="s">
        <v>3965</v>
      </c>
      <c r="D662" s="193" t="s">
        <v>3966</v>
      </c>
      <c r="E662" s="191" t="s">
        <v>1675</v>
      </c>
      <c r="F662" s="275" t="str">
        <f>_xlfn.XLOOKUP($B662,'CDS-E'!$AA:$AA,'CDS-E'!$AC:$AC,"",0)</f>
        <v/>
      </c>
      <c r="G662" s="191" t="s">
        <v>1616</v>
      </c>
      <c r="H662" s="191" t="s">
        <v>1659</v>
      </c>
      <c r="I662" s="191" t="s">
        <v>32</v>
      </c>
      <c r="J662" s="191" t="s">
        <v>32</v>
      </c>
      <c r="K662" s="191" t="s">
        <v>32</v>
      </c>
      <c r="L662" s="191" t="s">
        <v>32</v>
      </c>
      <c r="M662" s="191" t="s">
        <v>32</v>
      </c>
      <c r="N662" s="191" t="s">
        <v>32</v>
      </c>
      <c r="O662" s="191" t="s">
        <v>161</v>
      </c>
    </row>
    <row r="663" spans="1:15">
      <c r="A663" s="193">
        <v>662</v>
      </c>
      <c r="B663" s="191" t="s">
        <v>1676</v>
      </c>
      <c r="C663" s="193" t="s">
        <v>3967</v>
      </c>
      <c r="D663" s="193" t="s">
        <v>3968</v>
      </c>
      <c r="E663" s="191" t="s">
        <v>769</v>
      </c>
      <c r="F663" s="275" t="str">
        <f>_xlfn.XLOOKUP($B663,'CDS-E'!$AA:$AA,'CDS-E'!$AC:$AC,"",0)</f>
        <v>X</v>
      </c>
      <c r="G663" s="191" t="s">
        <v>1616</v>
      </c>
      <c r="H663" s="191" t="s">
        <v>1659</v>
      </c>
      <c r="I663" s="191" t="s">
        <v>32</v>
      </c>
      <c r="J663" s="191" t="s">
        <v>32</v>
      </c>
      <c r="K663" s="191" t="s">
        <v>32</v>
      </c>
      <c r="L663" s="191" t="s">
        <v>32</v>
      </c>
      <c r="M663" s="191" t="s">
        <v>32</v>
      </c>
      <c r="N663" s="191" t="s">
        <v>32</v>
      </c>
      <c r="O663" s="191" t="s">
        <v>161</v>
      </c>
    </row>
    <row r="664" spans="1:15">
      <c r="A664" s="193">
        <v>663</v>
      </c>
      <c r="B664" s="191" t="s">
        <v>1677</v>
      </c>
      <c r="C664" s="193" t="s">
        <v>3969</v>
      </c>
      <c r="D664" s="193" t="s">
        <v>3970</v>
      </c>
      <c r="E664" s="191" t="s">
        <v>1678</v>
      </c>
      <c r="F664" s="275" t="str">
        <f>_xlfn.XLOOKUP($B664,'CDS-E'!$AA:$AA,'CDS-E'!$AC:$AC,"",0)</f>
        <v/>
      </c>
      <c r="G664" s="191" t="s">
        <v>1616</v>
      </c>
      <c r="H664" s="191" t="s">
        <v>1659</v>
      </c>
      <c r="I664" s="191" t="s">
        <v>32</v>
      </c>
      <c r="J664" s="191" t="s">
        <v>32</v>
      </c>
      <c r="K664" s="191" t="s">
        <v>32</v>
      </c>
      <c r="L664" s="191" t="s">
        <v>32</v>
      </c>
      <c r="M664" s="191" t="s">
        <v>32</v>
      </c>
      <c r="N664" s="191" t="s">
        <v>32</v>
      </c>
      <c r="O664" s="191" t="s">
        <v>161</v>
      </c>
    </row>
    <row r="665" spans="1:15">
      <c r="A665" s="193">
        <v>664</v>
      </c>
      <c r="B665" s="191" t="s">
        <v>1679</v>
      </c>
      <c r="C665" s="193" t="s">
        <v>3971</v>
      </c>
      <c r="D665" s="193" t="s">
        <v>3972</v>
      </c>
      <c r="E665" s="191" t="s">
        <v>1680</v>
      </c>
      <c r="F665" s="275" t="str">
        <f>_xlfn.XLOOKUP($B665,'CDS-E'!$AA:$AA,'CDS-E'!$AC:$AC,"",0)</f>
        <v>X</v>
      </c>
      <c r="G665" s="191" t="s">
        <v>1616</v>
      </c>
      <c r="H665" s="191" t="s">
        <v>1659</v>
      </c>
      <c r="I665" s="191" t="s">
        <v>32</v>
      </c>
      <c r="J665" s="191" t="s">
        <v>32</v>
      </c>
      <c r="K665" s="191" t="s">
        <v>32</v>
      </c>
      <c r="L665" s="191" t="s">
        <v>32</v>
      </c>
      <c r="M665" s="191" t="s">
        <v>32</v>
      </c>
      <c r="N665" s="191" t="s">
        <v>32</v>
      </c>
      <c r="O665" s="191" t="s">
        <v>161</v>
      </c>
    </row>
    <row r="666" spans="1:15">
      <c r="A666" s="193">
        <v>665</v>
      </c>
      <c r="B666" s="191" t="s">
        <v>1681</v>
      </c>
      <c r="C666" s="193" t="s">
        <v>3973</v>
      </c>
      <c r="D666" s="193" t="s">
        <v>3974</v>
      </c>
      <c r="E666" s="191" t="s">
        <v>1682</v>
      </c>
      <c r="F666" s="275" t="str">
        <f>_xlfn.XLOOKUP($B666,'CDS-E'!$AA:$AA,'CDS-E'!$AC:$AC,"",0)</f>
        <v>X</v>
      </c>
      <c r="G666" s="191" t="s">
        <v>1616</v>
      </c>
      <c r="H666" s="191" t="s">
        <v>1659</v>
      </c>
      <c r="I666" s="191" t="s">
        <v>32</v>
      </c>
      <c r="J666" s="191" t="s">
        <v>32</v>
      </c>
      <c r="K666" s="191" t="s">
        <v>32</v>
      </c>
      <c r="L666" s="191" t="s">
        <v>32</v>
      </c>
      <c r="M666" s="191" t="s">
        <v>32</v>
      </c>
      <c r="N666" s="191" t="s">
        <v>32</v>
      </c>
      <c r="O666" s="191" t="s">
        <v>161</v>
      </c>
    </row>
    <row r="667" spans="1:15">
      <c r="A667" s="193">
        <v>666</v>
      </c>
      <c r="B667" s="191" t="s">
        <v>1683</v>
      </c>
      <c r="C667" s="193" t="s">
        <v>3975</v>
      </c>
      <c r="D667" s="193" t="s">
        <v>3976</v>
      </c>
      <c r="E667" s="191" t="s">
        <v>158</v>
      </c>
      <c r="F667" s="275" t="str">
        <f>_xlfn.XLOOKUP($B667,'CDS-E'!$AA:$AA,'CDS-E'!$AC:$AC,"",0)</f>
        <v/>
      </c>
      <c r="G667" s="191" t="s">
        <v>1616</v>
      </c>
      <c r="H667" s="191" t="s">
        <v>1659</v>
      </c>
      <c r="I667" s="191" t="s">
        <v>32</v>
      </c>
      <c r="J667" s="191" t="s">
        <v>32</v>
      </c>
      <c r="K667" s="191" t="s">
        <v>32</v>
      </c>
      <c r="L667" s="191" t="s">
        <v>32</v>
      </c>
      <c r="M667" s="191" t="s">
        <v>32</v>
      </c>
      <c r="N667" s="191" t="s">
        <v>32</v>
      </c>
      <c r="O667" s="191" t="s">
        <v>161</v>
      </c>
    </row>
    <row r="668" spans="1:15">
      <c r="A668" s="193">
        <v>667</v>
      </c>
      <c r="B668" s="191" t="s">
        <v>1684</v>
      </c>
      <c r="C668" s="193" t="s">
        <v>3977</v>
      </c>
      <c r="D668" s="193" t="s">
        <v>3978</v>
      </c>
      <c r="E668" s="191" t="s">
        <v>1685</v>
      </c>
      <c r="F668" s="275" t="str">
        <f>_xlfn.XLOOKUP($B668,'CDS-E'!$AA:$AA,'CDS-E'!$AC:$AC,"",0)</f>
        <v/>
      </c>
      <c r="G668" s="191" t="s">
        <v>1616</v>
      </c>
      <c r="H668" s="191" t="s">
        <v>1659</v>
      </c>
      <c r="I668" s="191" t="s">
        <v>32</v>
      </c>
      <c r="J668" s="191" t="s">
        <v>32</v>
      </c>
      <c r="K668" s="191" t="s">
        <v>32</v>
      </c>
      <c r="L668" s="191" t="s">
        <v>32</v>
      </c>
      <c r="M668" s="191" t="s">
        <v>32</v>
      </c>
      <c r="N668" s="191" t="s">
        <v>32</v>
      </c>
      <c r="O668" s="191" t="s">
        <v>33</v>
      </c>
    </row>
    <row r="669" spans="1:15">
      <c r="A669" s="193">
        <v>668</v>
      </c>
      <c r="B669" s="191" t="s">
        <v>1687</v>
      </c>
      <c r="C669" s="193" t="s">
        <v>3979</v>
      </c>
      <c r="D669" s="193" t="s">
        <v>3980</v>
      </c>
      <c r="E669" s="191" t="s">
        <v>1688</v>
      </c>
      <c r="F669" s="218">
        <f>_xlfn.XLOOKUP($B669,'CDS-F'!$AA:$AA,'CDS-F'!$AC:$AC,"",0)</f>
        <v>0.14000000000000001</v>
      </c>
      <c r="G669" s="191" t="s">
        <v>1689</v>
      </c>
      <c r="H669" s="191" t="s">
        <v>1690</v>
      </c>
      <c r="I669" s="191" t="s">
        <v>1691</v>
      </c>
      <c r="J669" s="191" t="s">
        <v>217</v>
      </c>
      <c r="K669" s="191" t="s">
        <v>218</v>
      </c>
      <c r="L669" s="191" t="s">
        <v>32</v>
      </c>
      <c r="M669" s="191" t="s">
        <v>32</v>
      </c>
      <c r="N669" s="191" t="s">
        <v>32</v>
      </c>
      <c r="O669" s="191" t="s">
        <v>1692</v>
      </c>
    </row>
    <row r="670" spans="1:15">
      <c r="A670" s="193">
        <v>669</v>
      </c>
      <c r="B670" s="191" t="s">
        <v>1695</v>
      </c>
      <c r="C670" s="193" t="s">
        <v>3981</v>
      </c>
      <c r="D670" s="193" t="s">
        <v>3982</v>
      </c>
      <c r="E670" s="191" t="s">
        <v>1696</v>
      </c>
      <c r="F670" s="218" t="str">
        <f>_xlfn.XLOOKUP($B670,'CDS-F'!$AA:$AA,'CDS-F'!$AC:$AC,"",0)</f>
        <v/>
      </c>
      <c r="G670" s="191" t="s">
        <v>1689</v>
      </c>
      <c r="H670" s="191" t="s">
        <v>1690</v>
      </c>
      <c r="I670" s="191" t="s">
        <v>1691</v>
      </c>
      <c r="J670" s="191" t="s">
        <v>217</v>
      </c>
      <c r="K670" s="191" t="s">
        <v>218</v>
      </c>
      <c r="L670" s="191" t="s">
        <v>32</v>
      </c>
      <c r="M670" s="191" t="s">
        <v>32</v>
      </c>
      <c r="N670" s="191" t="s">
        <v>32</v>
      </c>
      <c r="O670" s="191" t="s">
        <v>1692</v>
      </c>
    </row>
    <row r="671" spans="1:15">
      <c r="A671" s="193">
        <v>670</v>
      </c>
      <c r="B671" s="191" t="s">
        <v>1698</v>
      </c>
      <c r="C671" s="193" t="s">
        <v>3983</v>
      </c>
      <c r="D671" s="193" t="s">
        <v>3984</v>
      </c>
      <c r="E671" s="191" t="s">
        <v>1699</v>
      </c>
      <c r="F671" s="218" t="str">
        <f>_xlfn.XLOOKUP($B671,'CDS-F'!$AA:$AA,'CDS-F'!$AC:$AC,"",0)</f>
        <v/>
      </c>
      <c r="G671" s="191" t="s">
        <v>1689</v>
      </c>
      <c r="H671" s="191" t="s">
        <v>1690</v>
      </c>
      <c r="I671" s="191" t="s">
        <v>1691</v>
      </c>
      <c r="J671" s="191" t="s">
        <v>217</v>
      </c>
      <c r="K671" s="191" t="s">
        <v>218</v>
      </c>
      <c r="L671" s="191" t="s">
        <v>32</v>
      </c>
      <c r="M671" s="191" t="s">
        <v>32</v>
      </c>
      <c r="N671" s="191" t="s">
        <v>32</v>
      </c>
      <c r="O671" s="191" t="s">
        <v>1692</v>
      </c>
    </row>
    <row r="672" spans="1:15">
      <c r="A672" s="193">
        <v>671</v>
      </c>
      <c r="B672" s="191" t="s">
        <v>1700</v>
      </c>
      <c r="C672" s="193" t="s">
        <v>3985</v>
      </c>
      <c r="D672" s="193" t="s">
        <v>3986</v>
      </c>
      <c r="E672" s="191" t="s">
        <v>1701</v>
      </c>
      <c r="F672" s="218">
        <f>_xlfn.XLOOKUP($B672,'CDS-F'!$AA:$AA,'CDS-F'!$AC:$AC,"",0)</f>
        <v>0.76</v>
      </c>
      <c r="G672" s="191" t="s">
        <v>1689</v>
      </c>
      <c r="H672" s="191" t="s">
        <v>1690</v>
      </c>
      <c r="I672" s="191" t="s">
        <v>1691</v>
      </c>
      <c r="J672" s="191" t="s">
        <v>217</v>
      </c>
      <c r="K672" s="191" t="s">
        <v>218</v>
      </c>
      <c r="L672" s="191" t="s">
        <v>32</v>
      </c>
      <c r="M672" s="191" t="s">
        <v>32</v>
      </c>
      <c r="N672" s="191" t="s">
        <v>32</v>
      </c>
      <c r="O672" s="191" t="s">
        <v>1692</v>
      </c>
    </row>
    <row r="673" spans="1:15">
      <c r="A673" s="193">
        <v>672</v>
      </c>
      <c r="B673" s="191" t="s">
        <v>1702</v>
      </c>
      <c r="C673" s="193" t="s">
        <v>3987</v>
      </c>
      <c r="D673" s="193" t="s">
        <v>3988</v>
      </c>
      <c r="E673" s="191" t="s">
        <v>1703</v>
      </c>
      <c r="F673" s="218">
        <f>_xlfn.XLOOKUP($B673,'CDS-F'!$AA:$AA,'CDS-F'!$AC:$AC,"",0)</f>
        <v>0.24</v>
      </c>
      <c r="G673" s="191" t="s">
        <v>1689</v>
      </c>
      <c r="H673" s="191" t="s">
        <v>1690</v>
      </c>
      <c r="I673" s="191" t="s">
        <v>1691</v>
      </c>
      <c r="J673" s="191" t="s">
        <v>217</v>
      </c>
      <c r="K673" s="191" t="s">
        <v>218</v>
      </c>
      <c r="L673" s="191" t="s">
        <v>32</v>
      </c>
      <c r="M673" s="191" t="s">
        <v>32</v>
      </c>
      <c r="N673" s="191" t="s">
        <v>32</v>
      </c>
      <c r="O673" s="191" t="s">
        <v>1692</v>
      </c>
    </row>
    <row r="674" spans="1:15">
      <c r="A674" s="193">
        <v>673</v>
      </c>
      <c r="B674" s="191" t="s">
        <v>1704</v>
      </c>
      <c r="C674" s="193" t="s">
        <v>3989</v>
      </c>
      <c r="D674" s="193" t="s">
        <v>3990</v>
      </c>
      <c r="E674" s="191" t="s">
        <v>1705</v>
      </c>
      <c r="F674" s="218">
        <f>_xlfn.XLOOKUP($B674,'CDS-F'!$AA:$AA,'CDS-F'!$AC:$AC,"",0)</f>
        <v>0</v>
      </c>
      <c r="G674" s="191" t="s">
        <v>1689</v>
      </c>
      <c r="H674" s="191" t="s">
        <v>1690</v>
      </c>
      <c r="I674" s="191" t="s">
        <v>1691</v>
      </c>
      <c r="J674" s="191" t="s">
        <v>217</v>
      </c>
      <c r="K674" s="191" t="s">
        <v>218</v>
      </c>
      <c r="L674" s="191" t="s">
        <v>32</v>
      </c>
      <c r="M674" s="191" t="s">
        <v>32</v>
      </c>
      <c r="N674" s="191" t="s">
        <v>32</v>
      </c>
      <c r="O674" s="191" t="s">
        <v>1692</v>
      </c>
    </row>
    <row r="675" spans="1:15">
      <c r="A675" s="193">
        <v>674</v>
      </c>
      <c r="B675" s="191" t="s">
        <v>1706</v>
      </c>
      <c r="C675" s="193" t="s">
        <v>3991</v>
      </c>
      <c r="D675" s="193" t="s">
        <v>3992</v>
      </c>
      <c r="E675" s="191" t="s">
        <v>1707</v>
      </c>
      <c r="F675" s="275">
        <f>_xlfn.XLOOKUP($B675,'CDS-F'!$AA:$AA,'CDS-F'!$AC:$AC,"",0)</f>
        <v>18</v>
      </c>
      <c r="G675" s="191" t="s">
        <v>1689</v>
      </c>
      <c r="H675" s="191" t="s">
        <v>1708</v>
      </c>
      <c r="I675" s="191" t="s">
        <v>1691</v>
      </c>
      <c r="J675" s="191" t="s">
        <v>217</v>
      </c>
      <c r="K675" s="191" t="s">
        <v>218</v>
      </c>
      <c r="L675" s="191" t="s">
        <v>32</v>
      </c>
      <c r="M675" s="191" t="s">
        <v>32</v>
      </c>
      <c r="N675" s="191" t="s">
        <v>32</v>
      </c>
      <c r="O675" s="191" t="s">
        <v>588</v>
      </c>
    </row>
    <row r="676" spans="1:15">
      <c r="A676" s="193">
        <v>675</v>
      </c>
      <c r="B676" s="191" t="s">
        <v>1709</v>
      </c>
      <c r="C676" s="193" t="s">
        <v>3993</v>
      </c>
      <c r="D676" s="193" t="s">
        <v>3994</v>
      </c>
      <c r="E676" s="191" t="s">
        <v>1710</v>
      </c>
      <c r="F676" s="275">
        <f>_xlfn.XLOOKUP($B676,'CDS-F'!$AA:$AA,'CDS-F'!$AC:$AC,"",0)</f>
        <v>18</v>
      </c>
      <c r="G676" s="191" t="s">
        <v>1689</v>
      </c>
      <c r="H676" s="191" t="s">
        <v>1708</v>
      </c>
      <c r="I676" s="191" t="s">
        <v>1691</v>
      </c>
      <c r="J676" s="191" t="s">
        <v>217</v>
      </c>
      <c r="K676" s="191" t="s">
        <v>218</v>
      </c>
      <c r="L676" s="191" t="s">
        <v>32</v>
      </c>
      <c r="M676" s="191" t="s">
        <v>32</v>
      </c>
      <c r="N676" s="191" t="s">
        <v>32</v>
      </c>
      <c r="O676" s="191" t="s">
        <v>588</v>
      </c>
    </row>
    <row r="677" spans="1:15">
      <c r="A677" s="193">
        <v>676</v>
      </c>
      <c r="B677" s="191" t="s">
        <v>1711</v>
      </c>
      <c r="C677" s="193" t="s">
        <v>3995</v>
      </c>
      <c r="D677" s="193" t="s">
        <v>3996</v>
      </c>
      <c r="E677" s="191" t="s">
        <v>1688</v>
      </c>
      <c r="F677" s="218">
        <f>_xlfn.XLOOKUP($B677,'CDS-F'!$AA:$AA,'CDS-F'!$AC:$AC,"",0)</f>
        <v>0.1</v>
      </c>
      <c r="G677" s="191" t="s">
        <v>1689</v>
      </c>
      <c r="H677" s="191" t="s">
        <v>1690</v>
      </c>
      <c r="I677" s="191" t="s">
        <v>1691</v>
      </c>
      <c r="J677" s="191" t="s">
        <v>217</v>
      </c>
      <c r="K677" s="191" t="s">
        <v>217</v>
      </c>
      <c r="L677" s="191" t="s">
        <v>32</v>
      </c>
      <c r="M677" s="191" t="s">
        <v>32</v>
      </c>
      <c r="N677" s="191" t="s">
        <v>32</v>
      </c>
      <c r="O677" s="191" t="s">
        <v>1692</v>
      </c>
    </row>
    <row r="678" spans="1:15">
      <c r="A678" s="193">
        <v>677</v>
      </c>
      <c r="B678" s="191" t="s">
        <v>1712</v>
      </c>
      <c r="C678" s="193" t="s">
        <v>3997</v>
      </c>
      <c r="D678" s="193" t="s">
        <v>3998</v>
      </c>
      <c r="E678" s="191" t="s">
        <v>1696</v>
      </c>
      <c r="F678" s="218" t="str">
        <f>_xlfn.XLOOKUP($B678,'CDS-F'!$AA:$AA,'CDS-F'!$AC:$AC,"",0)</f>
        <v/>
      </c>
      <c r="G678" s="191" t="s">
        <v>1689</v>
      </c>
      <c r="H678" s="191" t="s">
        <v>1690</v>
      </c>
      <c r="I678" s="191" t="s">
        <v>1691</v>
      </c>
      <c r="J678" s="191" t="s">
        <v>217</v>
      </c>
      <c r="K678" s="191" t="s">
        <v>217</v>
      </c>
      <c r="L678" s="191" t="s">
        <v>32</v>
      </c>
      <c r="M678" s="191" t="s">
        <v>32</v>
      </c>
      <c r="N678" s="191" t="s">
        <v>32</v>
      </c>
      <c r="O678" s="191" t="s">
        <v>1692</v>
      </c>
    </row>
    <row r="679" spans="1:15">
      <c r="A679" s="193">
        <v>678</v>
      </c>
      <c r="B679" s="191" t="s">
        <v>1713</v>
      </c>
      <c r="C679" s="193" t="s">
        <v>3999</v>
      </c>
      <c r="D679" s="193" t="s">
        <v>4000</v>
      </c>
      <c r="E679" s="191" t="s">
        <v>1699</v>
      </c>
      <c r="F679" s="218" t="str">
        <f>_xlfn.XLOOKUP($B679,'CDS-F'!$AA:$AA,'CDS-F'!$AC:$AC,"",0)</f>
        <v/>
      </c>
      <c r="G679" s="191" t="s">
        <v>1689</v>
      </c>
      <c r="H679" s="191" t="s">
        <v>1690</v>
      </c>
      <c r="I679" s="191" t="s">
        <v>1691</v>
      </c>
      <c r="J679" s="191" t="s">
        <v>217</v>
      </c>
      <c r="K679" s="191" t="s">
        <v>217</v>
      </c>
      <c r="L679" s="191" t="s">
        <v>32</v>
      </c>
      <c r="M679" s="191" t="s">
        <v>32</v>
      </c>
      <c r="N679" s="191" t="s">
        <v>32</v>
      </c>
      <c r="O679" s="191" t="s">
        <v>1692</v>
      </c>
    </row>
    <row r="680" spans="1:15">
      <c r="A680" s="193">
        <v>679</v>
      </c>
      <c r="B680" s="191" t="s">
        <v>1714</v>
      </c>
      <c r="C680" s="193" t="s">
        <v>4001</v>
      </c>
      <c r="D680" s="193" t="s">
        <v>4002</v>
      </c>
      <c r="E680" s="191" t="s">
        <v>1701</v>
      </c>
      <c r="F680" s="218">
        <f>_xlfn.XLOOKUP($B680,'CDS-F'!$AA:$AA,'CDS-F'!$AC:$AC,"",0)</f>
        <v>0.35</v>
      </c>
      <c r="G680" s="191" t="s">
        <v>1689</v>
      </c>
      <c r="H680" s="191" t="s">
        <v>1690</v>
      </c>
      <c r="I680" s="191" t="s">
        <v>1691</v>
      </c>
      <c r="J680" s="191" t="s">
        <v>217</v>
      </c>
      <c r="K680" s="191" t="s">
        <v>217</v>
      </c>
      <c r="L680" s="191" t="s">
        <v>32</v>
      </c>
      <c r="M680" s="191" t="s">
        <v>32</v>
      </c>
      <c r="N680" s="191" t="s">
        <v>32</v>
      </c>
      <c r="O680" s="191" t="s">
        <v>1692</v>
      </c>
    </row>
    <row r="681" spans="1:15">
      <c r="A681" s="193">
        <v>680</v>
      </c>
      <c r="B681" s="191" t="s">
        <v>1717</v>
      </c>
      <c r="C681" s="193" t="s">
        <v>4003</v>
      </c>
      <c r="D681" s="193" t="s">
        <v>4004</v>
      </c>
      <c r="E681" s="191" t="s">
        <v>1703</v>
      </c>
      <c r="F681" s="218">
        <f>_xlfn.XLOOKUP($B681,'CDS-F'!$AA:$AA,'CDS-F'!$AC:$AC,"",0)</f>
        <v>0.65</v>
      </c>
      <c r="G681" s="191" t="s">
        <v>1689</v>
      </c>
      <c r="H681" s="191" t="s">
        <v>1690</v>
      </c>
      <c r="I681" s="191" t="s">
        <v>1691</v>
      </c>
      <c r="J681" s="191" t="s">
        <v>217</v>
      </c>
      <c r="K681" s="191" t="s">
        <v>217</v>
      </c>
      <c r="L681" s="191" t="s">
        <v>32</v>
      </c>
      <c r="M681" s="191" t="s">
        <v>32</v>
      </c>
      <c r="N681" s="191" t="s">
        <v>32</v>
      </c>
      <c r="O681" s="191" t="s">
        <v>1692</v>
      </c>
    </row>
    <row r="682" spans="1:15">
      <c r="A682" s="193">
        <v>681</v>
      </c>
      <c r="B682" s="191" t="s">
        <v>1718</v>
      </c>
      <c r="C682" s="193" t="s">
        <v>4005</v>
      </c>
      <c r="D682" s="193" t="s">
        <v>4006</v>
      </c>
      <c r="E682" s="191" t="s">
        <v>1705</v>
      </c>
      <c r="F682" s="218">
        <f>_xlfn.XLOOKUP($B682,'CDS-F'!$AA:$AA,'CDS-F'!$AC:$AC,"",0)</f>
        <v>0.04</v>
      </c>
      <c r="G682" s="191" t="s">
        <v>1689</v>
      </c>
      <c r="H682" s="191" t="s">
        <v>1690</v>
      </c>
      <c r="I682" s="191" t="s">
        <v>1691</v>
      </c>
      <c r="J682" s="191" t="s">
        <v>217</v>
      </c>
      <c r="K682" s="191" t="s">
        <v>217</v>
      </c>
      <c r="L682" s="191" t="s">
        <v>32</v>
      </c>
      <c r="M682" s="191" t="s">
        <v>32</v>
      </c>
      <c r="N682" s="191" t="s">
        <v>32</v>
      </c>
      <c r="O682" s="191" t="s">
        <v>1692</v>
      </c>
    </row>
    <row r="683" spans="1:15">
      <c r="A683" s="193">
        <v>682</v>
      </c>
      <c r="B683" s="191" t="s">
        <v>1720</v>
      </c>
      <c r="C683" s="193" t="s">
        <v>4007</v>
      </c>
      <c r="D683" s="193" t="s">
        <v>4008</v>
      </c>
      <c r="E683" s="191" t="s">
        <v>1707</v>
      </c>
      <c r="F683" s="275">
        <f>_xlfn.XLOOKUP($B683,'CDS-F'!$AA:$AA,'CDS-F'!$AC:$AC,"",0)</f>
        <v>19</v>
      </c>
      <c r="G683" s="191" t="s">
        <v>1689</v>
      </c>
      <c r="H683" s="191" t="s">
        <v>1708</v>
      </c>
      <c r="I683" s="191" t="s">
        <v>1691</v>
      </c>
      <c r="J683" s="191" t="s">
        <v>217</v>
      </c>
      <c r="K683" s="191" t="s">
        <v>217</v>
      </c>
      <c r="L683" s="191" t="s">
        <v>32</v>
      </c>
      <c r="M683" s="191" t="s">
        <v>32</v>
      </c>
      <c r="N683" s="191" t="s">
        <v>32</v>
      </c>
      <c r="O683" s="191" t="s">
        <v>588</v>
      </c>
    </row>
    <row r="684" spans="1:15">
      <c r="A684" s="193">
        <v>683</v>
      </c>
      <c r="B684" s="191" t="s">
        <v>1722</v>
      </c>
      <c r="C684" s="193" t="s">
        <v>4009</v>
      </c>
      <c r="D684" s="193" t="s">
        <v>4010</v>
      </c>
      <c r="E684" s="191" t="s">
        <v>1710</v>
      </c>
      <c r="F684" s="275">
        <f>_xlfn.XLOOKUP($B684,'CDS-F'!$AA:$AA,'CDS-F'!$AC:$AC,"",0)</f>
        <v>20</v>
      </c>
      <c r="G684" s="191" t="s">
        <v>1689</v>
      </c>
      <c r="H684" s="191" t="s">
        <v>1708</v>
      </c>
      <c r="I684" s="191" t="s">
        <v>1691</v>
      </c>
      <c r="J684" s="191" t="s">
        <v>217</v>
      </c>
      <c r="K684" s="191" t="s">
        <v>217</v>
      </c>
      <c r="L684" s="191" t="s">
        <v>32</v>
      </c>
      <c r="M684" s="191" t="s">
        <v>32</v>
      </c>
      <c r="N684" s="191" t="s">
        <v>32</v>
      </c>
      <c r="O684" s="191" t="s">
        <v>588</v>
      </c>
    </row>
    <row r="685" spans="1:15">
      <c r="A685" s="193">
        <v>684</v>
      </c>
      <c r="B685" s="191" t="s">
        <v>1724</v>
      </c>
      <c r="C685" s="193" t="s">
        <v>4011</v>
      </c>
      <c r="D685" s="193" t="s">
        <v>4012</v>
      </c>
      <c r="E685" s="191" t="s">
        <v>1719</v>
      </c>
      <c r="F685" s="275" t="str">
        <f>_xlfn.XLOOKUP($B685,'CDS-F'!$AA:$AA,'CDS-F'!$AC:$AC,"",0)</f>
        <v>X</v>
      </c>
      <c r="G685" s="191" t="s">
        <v>1689</v>
      </c>
      <c r="H685" s="191" t="s">
        <v>1725</v>
      </c>
      <c r="I685" s="191" t="s">
        <v>32</v>
      </c>
      <c r="J685" s="191" t="s">
        <v>32</v>
      </c>
      <c r="K685" s="191" t="s">
        <v>32</v>
      </c>
      <c r="L685" s="191" t="s">
        <v>32</v>
      </c>
      <c r="M685" s="191" t="s">
        <v>32</v>
      </c>
      <c r="N685" s="191" t="s">
        <v>32</v>
      </c>
      <c r="O685" s="191" t="s">
        <v>161</v>
      </c>
    </row>
    <row r="686" spans="1:15">
      <c r="A686" s="193">
        <v>685</v>
      </c>
      <c r="B686" s="191" t="s">
        <v>1727</v>
      </c>
      <c r="C686" s="193" t="s">
        <v>4013</v>
      </c>
      <c r="D686" s="193" t="s">
        <v>4014</v>
      </c>
      <c r="E686" s="191" t="s">
        <v>1721</v>
      </c>
      <c r="F686" s="275" t="str">
        <f>_xlfn.XLOOKUP($B686,'CDS-F'!$AA:$AA,'CDS-F'!$AC:$AC,"",0)</f>
        <v>X</v>
      </c>
      <c r="G686" s="191" t="s">
        <v>1689</v>
      </c>
      <c r="H686" s="191" t="s">
        <v>1725</v>
      </c>
      <c r="I686" s="191" t="s">
        <v>32</v>
      </c>
      <c r="J686" s="191" t="s">
        <v>32</v>
      </c>
      <c r="K686" s="191" t="s">
        <v>32</v>
      </c>
      <c r="L686" s="191" t="s">
        <v>32</v>
      </c>
      <c r="M686" s="191" t="s">
        <v>32</v>
      </c>
      <c r="N686" s="191" t="s">
        <v>32</v>
      </c>
      <c r="O686" s="191" t="s">
        <v>161</v>
      </c>
    </row>
    <row r="687" spans="1:15">
      <c r="A687" s="193">
        <v>686</v>
      </c>
      <c r="B687" s="191" t="s">
        <v>1729</v>
      </c>
      <c r="C687" s="193" t="s">
        <v>4015</v>
      </c>
      <c r="D687" s="193" t="s">
        <v>4016</v>
      </c>
      <c r="E687" s="191" t="s">
        <v>1723</v>
      </c>
      <c r="F687" s="275" t="str">
        <f>_xlfn.XLOOKUP($B687,'CDS-F'!$AA:$AA,'CDS-F'!$AC:$AC,"",0)</f>
        <v>X</v>
      </c>
      <c r="G687" s="191" t="s">
        <v>1689</v>
      </c>
      <c r="H687" s="191" t="s">
        <v>1725</v>
      </c>
      <c r="I687" s="191" t="s">
        <v>32</v>
      </c>
      <c r="J687" s="191" t="s">
        <v>32</v>
      </c>
      <c r="K687" s="191" t="s">
        <v>32</v>
      </c>
      <c r="L687" s="191" t="s">
        <v>32</v>
      </c>
      <c r="M687" s="191" t="s">
        <v>32</v>
      </c>
      <c r="N687" s="191" t="s">
        <v>32</v>
      </c>
      <c r="O687" s="191" t="s">
        <v>161</v>
      </c>
    </row>
    <row r="688" spans="1:15">
      <c r="A688" s="193">
        <v>687</v>
      </c>
      <c r="B688" s="191" t="s">
        <v>1731</v>
      </c>
      <c r="C688" s="193" t="s">
        <v>4017</v>
      </c>
      <c r="D688" s="193" t="s">
        <v>4018</v>
      </c>
      <c r="E688" s="191" t="s">
        <v>1726</v>
      </c>
      <c r="F688" s="275" t="str">
        <f>_xlfn.XLOOKUP($B688,'CDS-F'!$AA:$AA,'CDS-F'!$AC:$AC,"",0)</f>
        <v>X</v>
      </c>
      <c r="G688" s="191" t="s">
        <v>1689</v>
      </c>
      <c r="H688" s="191" t="s">
        <v>1725</v>
      </c>
      <c r="I688" s="191" t="s">
        <v>32</v>
      </c>
      <c r="J688" s="191" t="s">
        <v>32</v>
      </c>
      <c r="K688" s="191" t="s">
        <v>32</v>
      </c>
      <c r="L688" s="191" t="s">
        <v>32</v>
      </c>
      <c r="M688" s="191" t="s">
        <v>32</v>
      </c>
      <c r="N688" s="191" t="s">
        <v>32</v>
      </c>
      <c r="O688" s="191" t="s">
        <v>161</v>
      </c>
    </row>
    <row r="689" spans="1:15">
      <c r="A689" s="193">
        <v>688</v>
      </c>
      <c r="B689" s="191" t="s">
        <v>1733</v>
      </c>
      <c r="C689" s="193" t="s">
        <v>4019</v>
      </c>
      <c r="D689" s="193" t="s">
        <v>4020</v>
      </c>
      <c r="E689" s="191" t="s">
        <v>1728</v>
      </c>
      <c r="F689" s="275" t="str">
        <f>_xlfn.XLOOKUP($B689,'CDS-F'!$AA:$AA,'CDS-F'!$AC:$AC,"",0)</f>
        <v>X</v>
      </c>
      <c r="G689" s="191" t="s">
        <v>1689</v>
      </c>
      <c r="H689" s="191" t="s">
        <v>1725</v>
      </c>
      <c r="I689" s="191" t="s">
        <v>32</v>
      </c>
      <c r="J689" s="191" t="s">
        <v>32</v>
      </c>
      <c r="K689" s="191" t="s">
        <v>32</v>
      </c>
      <c r="L689" s="191" t="s">
        <v>32</v>
      </c>
      <c r="M689" s="191" t="s">
        <v>32</v>
      </c>
      <c r="N689" s="191" t="s">
        <v>32</v>
      </c>
      <c r="O689" s="191" t="s">
        <v>161</v>
      </c>
    </row>
    <row r="690" spans="1:15">
      <c r="A690" s="193">
        <v>689</v>
      </c>
      <c r="B690" s="191" t="s">
        <v>1735</v>
      </c>
      <c r="C690" s="193" t="s">
        <v>4021</v>
      </c>
      <c r="D690" s="193" t="s">
        <v>4022</v>
      </c>
      <c r="E690" s="191" t="s">
        <v>1730</v>
      </c>
      <c r="F690" s="275" t="str">
        <f>_xlfn.XLOOKUP($B690,'CDS-F'!$AA:$AA,'CDS-F'!$AC:$AC,"",0)</f>
        <v>X</v>
      </c>
      <c r="G690" s="191" t="s">
        <v>1689</v>
      </c>
      <c r="H690" s="191" t="s">
        <v>1725</v>
      </c>
      <c r="I690" s="191" t="s">
        <v>32</v>
      </c>
      <c r="J690" s="191" t="s">
        <v>32</v>
      </c>
      <c r="K690" s="191" t="s">
        <v>32</v>
      </c>
      <c r="L690" s="191" t="s">
        <v>32</v>
      </c>
      <c r="M690" s="191" t="s">
        <v>32</v>
      </c>
      <c r="N690" s="191" t="s">
        <v>32</v>
      </c>
      <c r="O690" s="191" t="s">
        <v>161</v>
      </c>
    </row>
    <row r="691" spans="1:15">
      <c r="A691" s="193">
        <v>690</v>
      </c>
      <c r="B691" s="191" t="s">
        <v>1737</v>
      </c>
      <c r="C691" s="193" t="s">
        <v>4023</v>
      </c>
      <c r="D691" s="193" t="s">
        <v>4024</v>
      </c>
      <c r="E691" s="191" t="s">
        <v>1732</v>
      </c>
      <c r="F691" s="275" t="str">
        <f>_xlfn.XLOOKUP($B691,'CDS-F'!$AA:$AA,'CDS-F'!$AC:$AC,"",0)</f>
        <v>X</v>
      </c>
      <c r="G691" s="191" t="s">
        <v>1689</v>
      </c>
      <c r="H691" s="191" t="s">
        <v>1725</v>
      </c>
      <c r="I691" s="191" t="s">
        <v>32</v>
      </c>
      <c r="J691" s="191" t="s">
        <v>32</v>
      </c>
      <c r="K691" s="191" t="s">
        <v>32</v>
      </c>
      <c r="L691" s="191" t="s">
        <v>32</v>
      </c>
      <c r="M691" s="191" t="s">
        <v>32</v>
      </c>
      <c r="N691" s="191" t="s">
        <v>32</v>
      </c>
      <c r="O691" s="191" t="s">
        <v>161</v>
      </c>
    </row>
    <row r="692" spans="1:15">
      <c r="A692" s="193">
        <v>691</v>
      </c>
      <c r="B692" s="191" t="s">
        <v>1739</v>
      </c>
      <c r="C692" s="193" t="s">
        <v>4025</v>
      </c>
      <c r="D692" s="193" t="s">
        <v>4026</v>
      </c>
      <c r="E692" s="191" t="s">
        <v>1734</v>
      </c>
      <c r="F692" s="275" t="str">
        <f>_xlfn.XLOOKUP($B692,'CDS-F'!$AA:$AA,'CDS-F'!$AC:$AC,"",0)</f>
        <v/>
      </c>
      <c r="G692" s="191" t="s">
        <v>1689</v>
      </c>
      <c r="H692" s="191" t="s">
        <v>1725</v>
      </c>
      <c r="I692" s="191" t="s">
        <v>32</v>
      </c>
      <c r="J692" s="191" t="s">
        <v>32</v>
      </c>
      <c r="K692" s="191" t="s">
        <v>32</v>
      </c>
      <c r="L692" s="191" t="s">
        <v>32</v>
      </c>
      <c r="M692" s="191" t="s">
        <v>32</v>
      </c>
      <c r="N692" s="191" t="s">
        <v>32</v>
      </c>
      <c r="O692" s="191" t="s">
        <v>161</v>
      </c>
    </row>
    <row r="693" spans="1:15">
      <c r="A693" s="193">
        <v>692</v>
      </c>
      <c r="B693" s="191" t="s">
        <v>1741</v>
      </c>
      <c r="C693" s="193" t="s">
        <v>4027</v>
      </c>
      <c r="D693" s="193" t="s">
        <v>4028</v>
      </c>
      <c r="E693" s="191" t="s">
        <v>1736</v>
      </c>
      <c r="F693" s="275" t="str">
        <f>_xlfn.XLOOKUP($B693,'CDS-F'!$AA:$AA,'CDS-F'!$AC:$AC,"",0)</f>
        <v>X</v>
      </c>
      <c r="G693" s="191" t="s">
        <v>1689</v>
      </c>
      <c r="H693" s="191" t="s">
        <v>1725</v>
      </c>
      <c r="I693" s="191" t="s">
        <v>32</v>
      </c>
      <c r="J693" s="191" t="s">
        <v>32</v>
      </c>
      <c r="K693" s="191" t="s">
        <v>32</v>
      </c>
      <c r="L693" s="191" t="s">
        <v>32</v>
      </c>
      <c r="M693" s="191" t="s">
        <v>32</v>
      </c>
      <c r="N693" s="191" t="s">
        <v>32</v>
      </c>
      <c r="O693" s="191" t="s">
        <v>161</v>
      </c>
    </row>
    <row r="694" spans="1:15">
      <c r="A694" s="193">
        <v>693</v>
      </c>
      <c r="B694" s="191" t="s">
        <v>1743</v>
      </c>
      <c r="C694" s="193" t="s">
        <v>4029</v>
      </c>
      <c r="D694" s="193" t="s">
        <v>4030</v>
      </c>
      <c r="E694" s="191" t="s">
        <v>1738</v>
      </c>
      <c r="F694" s="275" t="str">
        <f>_xlfn.XLOOKUP($B694,'CDS-F'!$AA:$AA,'CDS-F'!$AC:$AC,"",0)</f>
        <v/>
      </c>
      <c r="G694" s="191" t="s">
        <v>1689</v>
      </c>
      <c r="H694" s="191" t="s">
        <v>1725</v>
      </c>
      <c r="I694" s="191" t="s">
        <v>32</v>
      </c>
      <c r="J694" s="191" t="s">
        <v>32</v>
      </c>
      <c r="K694" s="191" t="s">
        <v>32</v>
      </c>
      <c r="L694" s="191" t="s">
        <v>32</v>
      </c>
      <c r="M694" s="191" t="s">
        <v>32</v>
      </c>
      <c r="N694" s="191" t="s">
        <v>32</v>
      </c>
      <c r="O694" s="191" t="s">
        <v>161</v>
      </c>
    </row>
    <row r="695" spans="1:15">
      <c r="A695" s="193">
        <v>694</v>
      </c>
      <c r="B695" s="191" t="s">
        <v>1745</v>
      </c>
      <c r="C695" s="193" t="s">
        <v>4031</v>
      </c>
      <c r="D695" s="193" t="s">
        <v>4032</v>
      </c>
      <c r="E695" s="191" t="s">
        <v>1740</v>
      </c>
      <c r="F695" s="275" t="str">
        <f>_xlfn.XLOOKUP($B695,'CDS-F'!$AA:$AA,'CDS-F'!$AC:$AC,"",0)</f>
        <v>X</v>
      </c>
      <c r="G695" s="191" t="s">
        <v>1689</v>
      </c>
      <c r="H695" s="191" t="s">
        <v>1725</v>
      </c>
      <c r="I695" s="191" t="s">
        <v>32</v>
      </c>
      <c r="J695" s="191" t="s">
        <v>32</v>
      </c>
      <c r="K695" s="191" t="s">
        <v>32</v>
      </c>
      <c r="L695" s="191" t="s">
        <v>32</v>
      </c>
      <c r="M695" s="191" t="s">
        <v>32</v>
      </c>
      <c r="N695" s="191" t="s">
        <v>32</v>
      </c>
      <c r="O695" s="191" t="s">
        <v>161</v>
      </c>
    </row>
    <row r="696" spans="1:15">
      <c r="A696" s="193">
        <v>695</v>
      </c>
      <c r="B696" s="191" t="s">
        <v>1747</v>
      </c>
      <c r="C696" s="193" t="s">
        <v>4033</v>
      </c>
      <c r="D696" s="193" t="s">
        <v>4034</v>
      </c>
      <c r="E696" s="191" t="s">
        <v>1742</v>
      </c>
      <c r="F696" s="275" t="str">
        <f>_xlfn.XLOOKUP($B696,'CDS-F'!$AA:$AA,'CDS-F'!$AC:$AC,"",0)</f>
        <v/>
      </c>
      <c r="G696" s="191" t="s">
        <v>1689</v>
      </c>
      <c r="H696" s="191" t="s">
        <v>1725</v>
      </c>
      <c r="I696" s="191" t="s">
        <v>32</v>
      </c>
      <c r="J696" s="191" t="s">
        <v>32</v>
      </c>
      <c r="K696" s="191" t="s">
        <v>32</v>
      </c>
      <c r="L696" s="191" t="s">
        <v>32</v>
      </c>
      <c r="M696" s="191" t="s">
        <v>32</v>
      </c>
      <c r="N696" s="191" t="s">
        <v>32</v>
      </c>
      <c r="O696" s="191" t="s">
        <v>161</v>
      </c>
    </row>
    <row r="697" spans="1:15">
      <c r="A697" s="193">
        <v>696</v>
      </c>
      <c r="B697" s="191" t="s">
        <v>1749</v>
      </c>
      <c r="C697" s="193" t="s">
        <v>4035</v>
      </c>
      <c r="D697" s="193" t="s">
        <v>4036</v>
      </c>
      <c r="E697" s="191" t="s">
        <v>1744</v>
      </c>
      <c r="F697" s="275" t="str">
        <f>_xlfn.XLOOKUP($B697,'CDS-F'!$AA:$AA,'CDS-F'!$AC:$AC,"",0)</f>
        <v>X</v>
      </c>
      <c r="G697" s="191" t="s">
        <v>1689</v>
      </c>
      <c r="H697" s="191" t="s">
        <v>1725</v>
      </c>
      <c r="I697" s="191" t="s">
        <v>32</v>
      </c>
      <c r="J697" s="191" t="s">
        <v>32</v>
      </c>
      <c r="K697" s="191" t="s">
        <v>32</v>
      </c>
      <c r="L697" s="191" t="s">
        <v>32</v>
      </c>
      <c r="M697" s="191" t="s">
        <v>32</v>
      </c>
      <c r="N697" s="191" t="s">
        <v>32</v>
      </c>
      <c r="O697" s="191" t="s">
        <v>161</v>
      </c>
    </row>
    <row r="698" spans="1:15">
      <c r="A698" s="193">
        <v>697</v>
      </c>
      <c r="B698" s="191" t="s">
        <v>1751</v>
      </c>
      <c r="C698" s="193" t="s">
        <v>4037</v>
      </c>
      <c r="D698" s="193" t="s">
        <v>4038</v>
      </c>
      <c r="E698" s="191" t="s">
        <v>1746</v>
      </c>
      <c r="F698" s="275" t="str">
        <f>_xlfn.XLOOKUP($B698,'CDS-F'!$AA:$AA,'CDS-F'!$AC:$AC,"",0)</f>
        <v>X</v>
      </c>
      <c r="G698" s="191" t="s">
        <v>1689</v>
      </c>
      <c r="H698" s="191" t="s">
        <v>1725</v>
      </c>
      <c r="I698" s="191" t="s">
        <v>32</v>
      </c>
      <c r="J698" s="191" t="s">
        <v>32</v>
      </c>
      <c r="K698" s="191" t="s">
        <v>32</v>
      </c>
      <c r="L698" s="191" t="s">
        <v>32</v>
      </c>
      <c r="M698" s="191" t="s">
        <v>32</v>
      </c>
      <c r="N698" s="191" t="s">
        <v>32</v>
      </c>
      <c r="O698" s="191" t="s">
        <v>161</v>
      </c>
    </row>
    <row r="699" spans="1:15">
      <c r="A699" s="193">
        <v>698</v>
      </c>
      <c r="B699" s="191" t="s">
        <v>1753</v>
      </c>
      <c r="C699" s="193" t="s">
        <v>4039</v>
      </c>
      <c r="D699" s="193" t="s">
        <v>4040</v>
      </c>
      <c r="E699" s="191" t="s">
        <v>1748</v>
      </c>
      <c r="F699" s="275" t="str">
        <f>_xlfn.XLOOKUP($B699,'CDS-F'!$AA:$AA,'CDS-F'!$AC:$AC,"",0)</f>
        <v>X</v>
      </c>
      <c r="G699" s="191" t="s">
        <v>1689</v>
      </c>
      <c r="H699" s="191" t="s">
        <v>1725</v>
      </c>
      <c r="I699" s="191" t="s">
        <v>32</v>
      </c>
      <c r="J699" s="191" t="s">
        <v>32</v>
      </c>
      <c r="K699" s="191" t="s">
        <v>32</v>
      </c>
      <c r="L699" s="191" t="s">
        <v>32</v>
      </c>
      <c r="M699" s="191" t="s">
        <v>32</v>
      </c>
      <c r="N699" s="191" t="s">
        <v>32</v>
      </c>
      <c r="O699" s="191" t="s">
        <v>161</v>
      </c>
    </row>
    <row r="700" spans="1:15">
      <c r="A700" s="193">
        <v>699</v>
      </c>
      <c r="B700" s="191" t="s">
        <v>1755</v>
      </c>
      <c r="C700" s="193" t="s">
        <v>4041</v>
      </c>
      <c r="D700" s="193" t="s">
        <v>4042</v>
      </c>
      <c r="E700" s="191" t="s">
        <v>1750</v>
      </c>
      <c r="F700" s="275" t="str">
        <f>_xlfn.XLOOKUP($B700,'CDS-F'!$AA:$AA,'CDS-F'!$AC:$AC,"",0)</f>
        <v>X</v>
      </c>
      <c r="G700" s="191" t="s">
        <v>1689</v>
      </c>
      <c r="H700" s="191" t="s">
        <v>1725</v>
      </c>
      <c r="I700" s="191" t="s">
        <v>32</v>
      </c>
      <c r="J700" s="191" t="s">
        <v>32</v>
      </c>
      <c r="K700" s="191" t="s">
        <v>32</v>
      </c>
      <c r="L700" s="191" t="s">
        <v>32</v>
      </c>
      <c r="M700" s="191" t="s">
        <v>32</v>
      </c>
      <c r="N700" s="191" t="s">
        <v>32</v>
      </c>
      <c r="O700" s="191" t="s">
        <v>161</v>
      </c>
    </row>
    <row r="701" spans="1:15">
      <c r="A701" s="193">
        <v>700</v>
      </c>
      <c r="B701" s="191" t="s">
        <v>1757</v>
      </c>
      <c r="C701" s="193" t="s">
        <v>4043</v>
      </c>
      <c r="D701" s="193" t="s">
        <v>4044</v>
      </c>
      <c r="E701" s="191" t="s">
        <v>1752</v>
      </c>
      <c r="F701" s="275" t="str">
        <f>_xlfn.XLOOKUP($B701,'CDS-F'!$AA:$AA,'CDS-F'!$AC:$AC,"",0)</f>
        <v/>
      </c>
      <c r="G701" s="191" t="s">
        <v>1689</v>
      </c>
      <c r="H701" s="191" t="s">
        <v>1725</v>
      </c>
      <c r="I701" s="191" t="s">
        <v>32</v>
      </c>
      <c r="J701" s="191" t="s">
        <v>32</v>
      </c>
      <c r="K701" s="191" t="s">
        <v>32</v>
      </c>
      <c r="L701" s="191" t="s">
        <v>32</v>
      </c>
      <c r="M701" s="191" t="s">
        <v>32</v>
      </c>
      <c r="N701" s="191" t="s">
        <v>32</v>
      </c>
      <c r="O701" s="191" t="s">
        <v>161</v>
      </c>
    </row>
    <row r="702" spans="1:15">
      <c r="A702" s="193">
        <v>701</v>
      </c>
      <c r="B702" s="191" t="s">
        <v>1759</v>
      </c>
      <c r="C702" s="193" t="s">
        <v>4045</v>
      </c>
      <c r="D702" s="193" t="s">
        <v>4046</v>
      </c>
      <c r="E702" s="191" t="s">
        <v>1754</v>
      </c>
      <c r="F702" s="275" t="str">
        <f>_xlfn.XLOOKUP($B702,'CDS-F'!$AA:$AA,'CDS-F'!$AC:$AC,"",0)</f>
        <v>X</v>
      </c>
      <c r="G702" s="191" t="s">
        <v>1689</v>
      </c>
      <c r="H702" s="191" t="s">
        <v>1725</v>
      </c>
      <c r="I702" s="191" t="s">
        <v>32</v>
      </c>
      <c r="J702" s="191" t="s">
        <v>32</v>
      </c>
      <c r="K702" s="191" t="s">
        <v>32</v>
      </c>
      <c r="L702" s="191" t="s">
        <v>32</v>
      </c>
      <c r="M702" s="191" t="s">
        <v>32</v>
      </c>
      <c r="N702" s="191" t="s">
        <v>32</v>
      </c>
      <c r="O702" s="191" t="s">
        <v>161</v>
      </c>
    </row>
    <row r="703" spans="1:15">
      <c r="A703" s="193">
        <v>702</v>
      </c>
      <c r="B703" s="191" t="s">
        <v>1761</v>
      </c>
      <c r="C703" s="193" t="s">
        <v>4047</v>
      </c>
      <c r="D703" s="193" t="s">
        <v>4048</v>
      </c>
      <c r="E703" s="191" t="s">
        <v>1756</v>
      </c>
      <c r="F703" s="275" t="str">
        <f>_xlfn.XLOOKUP($B703,'CDS-F'!$AA:$AA,'CDS-F'!$AC:$AC,"",0)</f>
        <v/>
      </c>
      <c r="G703" s="191" t="s">
        <v>1689</v>
      </c>
      <c r="H703" s="191" t="s">
        <v>1725</v>
      </c>
      <c r="I703" s="191" t="s">
        <v>32</v>
      </c>
      <c r="J703" s="191" t="s">
        <v>32</v>
      </c>
      <c r="K703" s="191" t="s">
        <v>32</v>
      </c>
      <c r="L703" s="191" t="s">
        <v>32</v>
      </c>
      <c r="M703" s="191" t="s">
        <v>32</v>
      </c>
      <c r="N703" s="191" t="s">
        <v>32</v>
      </c>
      <c r="O703" s="191" t="s">
        <v>161</v>
      </c>
    </row>
    <row r="704" spans="1:15">
      <c r="A704" s="193">
        <v>703</v>
      </c>
      <c r="B704" s="191" t="s">
        <v>1762</v>
      </c>
      <c r="C704" s="193" t="s">
        <v>4049</v>
      </c>
      <c r="D704" s="193" t="s">
        <v>4050</v>
      </c>
      <c r="E704" s="191" t="s">
        <v>1758</v>
      </c>
      <c r="F704" s="275" t="str">
        <f>_xlfn.XLOOKUP($B704,'CDS-F'!$AA:$AA,'CDS-F'!$AC:$AC,"",0)</f>
        <v/>
      </c>
      <c r="G704" s="191" t="s">
        <v>1689</v>
      </c>
      <c r="H704" s="191" t="s">
        <v>1725</v>
      </c>
      <c r="I704" s="191" t="s">
        <v>32</v>
      </c>
      <c r="J704" s="191" t="s">
        <v>32</v>
      </c>
      <c r="K704" s="191" t="s">
        <v>32</v>
      </c>
      <c r="L704" s="191" t="s">
        <v>32</v>
      </c>
      <c r="M704" s="191" t="s">
        <v>32</v>
      </c>
      <c r="N704" s="191" t="s">
        <v>32</v>
      </c>
      <c r="O704" s="191" t="s">
        <v>161</v>
      </c>
    </row>
    <row r="705" spans="1:15">
      <c r="A705" s="193">
        <v>704</v>
      </c>
      <c r="B705" s="191" t="s">
        <v>1765</v>
      </c>
      <c r="C705" s="193" t="s">
        <v>4051</v>
      </c>
      <c r="D705" s="193" t="s">
        <v>4052</v>
      </c>
      <c r="E705" s="191" t="s">
        <v>1760</v>
      </c>
      <c r="F705" s="275" t="str">
        <f>_xlfn.XLOOKUP($B705,'CDS-F'!$AA:$AA,'CDS-F'!$AC:$AC,"",0)</f>
        <v>X</v>
      </c>
      <c r="G705" s="191" t="s">
        <v>1689</v>
      </c>
      <c r="H705" s="191" t="s">
        <v>1725</v>
      </c>
      <c r="I705" s="191" t="s">
        <v>32</v>
      </c>
      <c r="J705" s="191" t="s">
        <v>32</v>
      </c>
      <c r="K705" s="191" t="s">
        <v>32</v>
      </c>
      <c r="L705" s="191" t="s">
        <v>32</v>
      </c>
      <c r="M705" s="191" t="s">
        <v>32</v>
      </c>
      <c r="N705" s="191" t="s">
        <v>32</v>
      </c>
      <c r="O705" s="191" t="s">
        <v>161</v>
      </c>
    </row>
    <row r="706" spans="1:15">
      <c r="A706" s="193">
        <v>705</v>
      </c>
      <c r="B706" s="191" t="s">
        <v>1771</v>
      </c>
      <c r="C706" s="193" t="s">
        <v>4053</v>
      </c>
      <c r="D706" s="193" t="s">
        <v>4054</v>
      </c>
      <c r="E706" s="191" t="s">
        <v>1772</v>
      </c>
      <c r="F706" s="275" t="str">
        <f>_xlfn.XLOOKUP($B706,'CDS-F'!$AA:$AA,'CDS-F'!$AC:$AC,"",0)</f>
        <v>At Cooperating Institution</v>
      </c>
      <c r="G706" s="191" t="s">
        <v>1689</v>
      </c>
      <c r="H706" s="191" t="s">
        <v>1773</v>
      </c>
      <c r="I706" s="191" t="s">
        <v>1774</v>
      </c>
      <c r="J706" s="191" t="s">
        <v>32</v>
      </c>
      <c r="K706" s="191" t="s">
        <v>32</v>
      </c>
      <c r="L706" s="191" t="s">
        <v>32</v>
      </c>
      <c r="M706" s="191" t="s">
        <v>32</v>
      </c>
      <c r="N706" s="191" t="s">
        <v>32</v>
      </c>
      <c r="O706" s="191" t="s">
        <v>161</v>
      </c>
    </row>
    <row r="707" spans="1:15">
      <c r="A707" s="193">
        <v>706</v>
      </c>
      <c r="B707" s="191" t="s">
        <v>1777</v>
      </c>
      <c r="C707" s="193" t="s">
        <v>4055</v>
      </c>
      <c r="D707" s="193" t="s">
        <v>4056</v>
      </c>
      <c r="E707" s="191" t="s">
        <v>1770</v>
      </c>
      <c r="F707" s="275" t="str">
        <f>_xlfn.XLOOKUP($B707,'CDS-F'!$AA:$AA,'CDS-F'!$AC:$AC,"",0)</f>
        <v>Grambling State University</v>
      </c>
      <c r="G707" s="191" t="s">
        <v>1689</v>
      </c>
      <c r="H707" s="191" t="s">
        <v>1773</v>
      </c>
      <c r="I707" s="191" t="s">
        <v>1774</v>
      </c>
      <c r="J707" s="191" t="s">
        <v>32</v>
      </c>
      <c r="K707" s="191" t="s">
        <v>32</v>
      </c>
      <c r="L707" s="191" t="s">
        <v>32</v>
      </c>
      <c r="M707" s="191" t="s">
        <v>32</v>
      </c>
      <c r="N707" s="191" t="s">
        <v>32</v>
      </c>
      <c r="O707" s="191" t="s">
        <v>33</v>
      </c>
    </row>
    <row r="708" spans="1:15">
      <c r="A708" s="193">
        <v>707</v>
      </c>
      <c r="B708" s="191" t="s">
        <v>1779</v>
      </c>
      <c r="C708" s="193" t="s">
        <v>4057</v>
      </c>
      <c r="D708" s="193" t="s">
        <v>4058</v>
      </c>
      <c r="E708" s="287" t="s">
        <v>1778</v>
      </c>
      <c r="F708" s="275" t="str">
        <f>_xlfn.XLOOKUP($B708,'CDS-F'!$AA:$AA,'CDS-F'!$AC:$AC,"",0)</f>
        <v/>
      </c>
      <c r="G708" s="191" t="s">
        <v>1689</v>
      </c>
      <c r="H708" s="191" t="s">
        <v>1773</v>
      </c>
      <c r="I708" s="191" t="s">
        <v>1780</v>
      </c>
      <c r="J708" s="191" t="s">
        <v>32</v>
      </c>
      <c r="K708" s="191" t="s">
        <v>32</v>
      </c>
      <c r="L708" s="191" t="s">
        <v>32</v>
      </c>
      <c r="M708" s="191" t="s">
        <v>32</v>
      </c>
      <c r="N708" s="191" t="s">
        <v>32</v>
      </c>
      <c r="O708" s="191" t="s">
        <v>161</v>
      </c>
    </row>
    <row r="709" spans="1:15">
      <c r="A709" s="193">
        <v>708</v>
      </c>
      <c r="B709" s="191" t="s">
        <v>1782</v>
      </c>
      <c r="C709" s="193" t="s">
        <v>4059</v>
      </c>
      <c r="D709" s="193" t="s">
        <v>4060</v>
      </c>
      <c r="E709" s="287" t="s">
        <v>1767</v>
      </c>
      <c r="F709" s="275" t="str">
        <f>_xlfn.XLOOKUP($B709,'CDS-F'!$AA:$AA,'CDS-F'!$AC:$AC,"",0)</f>
        <v/>
      </c>
      <c r="G709" s="191" t="s">
        <v>1689</v>
      </c>
      <c r="H709" s="191" t="s">
        <v>1773</v>
      </c>
      <c r="I709" s="191" t="s">
        <v>1780</v>
      </c>
      <c r="J709" s="191" t="s">
        <v>32</v>
      </c>
      <c r="K709" s="191" t="s">
        <v>32</v>
      </c>
      <c r="L709" s="191" t="s">
        <v>32</v>
      </c>
      <c r="M709" s="191" t="s">
        <v>32</v>
      </c>
      <c r="N709" s="191" t="s">
        <v>32</v>
      </c>
      <c r="O709" s="191" t="s">
        <v>161</v>
      </c>
    </row>
    <row r="710" spans="1:15">
      <c r="A710" s="193">
        <v>709</v>
      </c>
      <c r="B710" s="191" t="s">
        <v>1783</v>
      </c>
      <c r="C710" s="193" t="s">
        <v>4061</v>
      </c>
      <c r="D710" s="193" t="s">
        <v>4062</v>
      </c>
      <c r="E710" s="191" t="s">
        <v>1770</v>
      </c>
      <c r="F710" s="275" t="str">
        <f>_xlfn.XLOOKUP($B710,'CDS-F'!$AA:$AA,'CDS-F'!$AC:$AC,"",0)</f>
        <v/>
      </c>
      <c r="G710" s="191" t="s">
        <v>1689</v>
      </c>
      <c r="H710" s="191" t="s">
        <v>1773</v>
      </c>
      <c r="I710" s="191" t="s">
        <v>1780</v>
      </c>
      <c r="J710" s="191" t="s">
        <v>32</v>
      </c>
      <c r="K710" s="191" t="s">
        <v>32</v>
      </c>
      <c r="L710" s="191" t="s">
        <v>32</v>
      </c>
      <c r="M710" s="191" t="s">
        <v>32</v>
      </c>
      <c r="N710" s="191" t="s">
        <v>32</v>
      </c>
      <c r="O710" s="191" t="s">
        <v>33</v>
      </c>
    </row>
    <row r="711" spans="1:15">
      <c r="A711" s="193">
        <v>710</v>
      </c>
      <c r="B711" s="191" t="s">
        <v>1786</v>
      </c>
      <c r="C711" s="193" t="s">
        <v>4063</v>
      </c>
      <c r="D711" s="193" t="s">
        <v>4064</v>
      </c>
      <c r="E711" s="287" t="s">
        <v>1781</v>
      </c>
      <c r="F711" s="275" t="str">
        <f>_xlfn.XLOOKUP($B711,'CDS-F'!$AA:$AA,'CDS-F'!$AC:$AC,"",0)</f>
        <v>On Campus</v>
      </c>
      <c r="G711" s="191" t="s">
        <v>1689</v>
      </c>
      <c r="H711" s="191" t="s">
        <v>1773</v>
      </c>
      <c r="I711" s="191" t="s">
        <v>1787</v>
      </c>
      <c r="J711" s="191" t="s">
        <v>32</v>
      </c>
      <c r="K711" s="191" t="s">
        <v>32</v>
      </c>
      <c r="L711" s="191" t="s">
        <v>32</v>
      </c>
      <c r="M711" s="191" t="s">
        <v>32</v>
      </c>
      <c r="N711" s="191" t="s">
        <v>32</v>
      </c>
      <c r="O711" s="191" t="s">
        <v>161</v>
      </c>
    </row>
    <row r="712" spans="1:15">
      <c r="A712" s="193">
        <v>711</v>
      </c>
      <c r="B712" s="191" t="s">
        <v>1789</v>
      </c>
      <c r="C712" s="193" t="s">
        <v>4065</v>
      </c>
      <c r="D712" s="193" t="s">
        <v>4066</v>
      </c>
      <c r="E712" s="191" t="s">
        <v>1770</v>
      </c>
      <c r="F712" s="275" t="str">
        <f>_xlfn.XLOOKUP($B712,'CDS-F'!$AA:$AA,'CDS-F'!$AC:$AC,"",0)</f>
        <v/>
      </c>
      <c r="G712" s="191" t="s">
        <v>1689</v>
      </c>
      <c r="H712" s="191" t="s">
        <v>1773</v>
      </c>
      <c r="I712" s="191" t="s">
        <v>1787</v>
      </c>
      <c r="J712" s="191" t="s">
        <v>32</v>
      </c>
      <c r="K712" s="191" t="s">
        <v>32</v>
      </c>
      <c r="L712" s="191" t="s">
        <v>32</v>
      </c>
      <c r="M712" s="191" t="s">
        <v>32</v>
      </c>
      <c r="N712" s="191" t="s">
        <v>32</v>
      </c>
      <c r="O712" s="191" t="s">
        <v>33</v>
      </c>
    </row>
    <row r="713" spans="1:15">
      <c r="A713" s="193">
        <v>712</v>
      </c>
      <c r="B713" s="191" t="s">
        <v>1791</v>
      </c>
      <c r="C713" s="193" t="s">
        <v>4067</v>
      </c>
      <c r="D713" s="193" t="s">
        <v>4068</v>
      </c>
      <c r="E713" s="191" t="s">
        <v>1788</v>
      </c>
      <c r="F713" s="275" t="str">
        <f>_xlfn.XLOOKUP($B713,'CDS-F'!$AA:$AA,'CDS-F'!$AC:$AC,"",0)</f>
        <v>X</v>
      </c>
      <c r="G713" s="191" t="s">
        <v>1689</v>
      </c>
      <c r="H713" s="191" t="s">
        <v>1792</v>
      </c>
      <c r="I713" s="191" t="s">
        <v>32</v>
      </c>
      <c r="J713" s="191" t="s">
        <v>32</v>
      </c>
      <c r="K713" s="191" t="s">
        <v>32</v>
      </c>
      <c r="L713" s="191" t="s">
        <v>32</v>
      </c>
      <c r="M713" s="191" t="s">
        <v>32</v>
      </c>
      <c r="N713" s="191" t="s">
        <v>32</v>
      </c>
      <c r="O713" s="191" t="s">
        <v>161</v>
      </c>
    </row>
    <row r="714" spans="1:15">
      <c r="A714" s="193">
        <v>713</v>
      </c>
      <c r="B714" s="191" t="s">
        <v>1794</v>
      </c>
      <c r="C714" s="193" t="s">
        <v>4069</v>
      </c>
      <c r="D714" s="193" t="s">
        <v>4070</v>
      </c>
      <c r="E714" s="191" t="s">
        <v>1790</v>
      </c>
      <c r="F714" s="275" t="str">
        <f>_xlfn.XLOOKUP($B714,'CDS-F'!$AA:$AA,'CDS-F'!$AC:$AC,"",0)</f>
        <v>X</v>
      </c>
      <c r="G714" s="191" t="s">
        <v>1689</v>
      </c>
      <c r="H714" s="191" t="s">
        <v>1792</v>
      </c>
      <c r="I714" s="191" t="s">
        <v>32</v>
      </c>
      <c r="J714" s="191" t="s">
        <v>32</v>
      </c>
      <c r="K714" s="191" t="s">
        <v>32</v>
      </c>
      <c r="L714" s="191" t="s">
        <v>32</v>
      </c>
      <c r="M714" s="191" t="s">
        <v>32</v>
      </c>
      <c r="N714" s="191" t="s">
        <v>1795</v>
      </c>
      <c r="O714" s="191" t="s">
        <v>161</v>
      </c>
    </row>
    <row r="715" spans="1:15">
      <c r="A715" s="193">
        <v>714</v>
      </c>
      <c r="B715" s="191" t="s">
        <v>1797</v>
      </c>
      <c r="C715" s="193" t="s">
        <v>4071</v>
      </c>
      <c r="D715" s="193" t="s">
        <v>4072</v>
      </c>
      <c r="E715" s="191" t="s">
        <v>1793</v>
      </c>
      <c r="F715" s="275" t="str">
        <f>_xlfn.XLOOKUP($B715,'CDS-F'!$AA:$AA,'CDS-F'!$AC:$AC,"",0)</f>
        <v>X</v>
      </c>
      <c r="G715" s="191" t="s">
        <v>1689</v>
      </c>
      <c r="H715" s="191" t="s">
        <v>1792</v>
      </c>
      <c r="I715" s="191" t="s">
        <v>32</v>
      </c>
      <c r="J715" s="191" t="s">
        <v>32</v>
      </c>
      <c r="K715" s="191" t="s">
        <v>32</v>
      </c>
      <c r="L715" s="191" t="s">
        <v>32</v>
      </c>
      <c r="M715" s="191" t="s">
        <v>32</v>
      </c>
      <c r="N715" s="191" t="s">
        <v>250</v>
      </c>
      <c r="O715" s="191" t="s">
        <v>161</v>
      </c>
    </row>
    <row r="716" spans="1:15">
      <c r="A716" s="193">
        <v>715</v>
      </c>
      <c r="B716" s="191" t="s">
        <v>1799</v>
      </c>
      <c r="C716" s="193" t="s">
        <v>4073</v>
      </c>
      <c r="D716" s="193" t="s">
        <v>4074</v>
      </c>
      <c r="E716" s="191" t="s">
        <v>1796</v>
      </c>
      <c r="F716" s="275" t="str">
        <f>_xlfn.XLOOKUP($B716,'CDS-F'!$AA:$AA,'CDS-F'!$AC:$AC,"",0)</f>
        <v>X</v>
      </c>
      <c r="G716" s="191" t="s">
        <v>1689</v>
      </c>
      <c r="H716" s="191" t="s">
        <v>1792</v>
      </c>
      <c r="I716" s="191" t="s">
        <v>32</v>
      </c>
      <c r="J716" s="191" t="s">
        <v>32</v>
      </c>
      <c r="K716" s="191" t="s">
        <v>32</v>
      </c>
      <c r="L716" s="191" t="s">
        <v>32</v>
      </c>
      <c r="M716" s="191" t="s">
        <v>32</v>
      </c>
      <c r="N716" s="191" t="s">
        <v>32</v>
      </c>
      <c r="O716" s="191" t="s">
        <v>161</v>
      </c>
    </row>
    <row r="717" spans="1:15">
      <c r="A717" s="193">
        <v>716</v>
      </c>
      <c r="B717" s="191" t="s">
        <v>1801</v>
      </c>
      <c r="C717" s="193" t="s">
        <v>4075</v>
      </c>
      <c r="D717" s="193" t="s">
        <v>4076</v>
      </c>
      <c r="E717" s="191" t="s">
        <v>1798</v>
      </c>
      <c r="F717" s="275" t="str">
        <f>_xlfn.XLOOKUP($B717,'CDS-F'!$AA:$AA,'CDS-F'!$AC:$AC,"",0)</f>
        <v>X</v>
      </c>
      <c r="G717" s="191" t="s">
        <v>1689</v>
      </c>
      <c r="H717" s="191" t="s">
        <v>1792</v>
      </c>
      <c r="I717" s="191" t="s">
        <v>32</v>
      </c>
      <c r="J717" s="191" t="s">
        <v>32</v>
      </c>
      <c r="K717" s="191" t="s">
        <v>32</v>
      </c>
      <c r="L717" s="191" t="s">
        <v>32</v>
      </c>
      <c r="M717" s="191" t="s">
        <v>32</v>
      </c>
      <c r="N717" s="191" t="s">
        <v>32</v>
      </c>
      <c r="O717" s="191" t="s">
        <v>161</v>
      </c>
    </row>
    <row r="718" spans="1:15">
      <c r="A718" s="193">
        <v>717</v>
      </c>
      <c r="B718" s="191" t="s">
        <v>1803</v>
      </c>
      <c r="C718" s="193" t="s">
        <v>4077</v>
      </c>
      <c r="D718" s="193" t="s">
        <v>4078</v>
      </c>
      <c r="E718" s="191" t="s">
        <v>1800</v>
      </c>
      <c r="F718" s="275" t="str">
        <f>_xlfn.XLOOKUP($B718,'CDS-F'!$AA:$AA,'CDS-F'!$AC:$AC,"",0)</f>
        <v>X</v>
      </c>
      <c r="G718" s="191" t="s">
        <v>1689</v>
      </c>
      <c r="H718" s="191" t="s">
        <v>1792</v>
      </c>
      <c r="I718" s="191" t="s">
        <v>32</v>
      </c>
      <c r="J718" s="191" t="s">
        <v>32</v>
      </c>
      <c r="K718" s="191" t="s">
        <v>32</v>
      </c>
      <c r="L718" s="191" t="s">
        <v>32</v>
      </c>
      <c r="M718" s="191" t="s">
        <v>32</v>
      </c>
      <c r="N718" s="191" t="s">
        <v>32</v>
      </c>
      <c r="O718" s="191" t="s">
        <v>161</v>
      </c>
    </row>
    <row r="719" spans="1:15">
      <c r="A719" s="193">
        <v>718</v>
      </c>
      <c r="B719" s="191" t="s">
        <v>1805</v>
      </c>
      <c r="C719" s="193" t="s">
        <v>4079</v>
      </c>
      <c r="D719" s="193" t="s">
        <v>4080</v>
      </c>
      <c r="E719" s="191" t="s">
        <v>1802</v>
      </c>
      <c r="F719" s="275" t="str">
        <f>_xlfn.XLOOKUP($B719,'CDS-F'!$AA:$AA,'CDS-F'!$AC:$AC,"",0)</f>
        <v/>
      </c>
      <c r="G719" s="191" t="s">
        <v>1689</v>
      </c>
      <c r="H719" s="191" t="s">
        <v>1792</v>
      </c>
      <c r="I719" s="191" t="s">
        <v>32</v>
      </c>
      <c r="J719" s="191" t="s">
        <v>32</v>
      </c>
      <c r="K719" s="191" t="s">
        <v>32</v>
      </c>
      <c r="L719" s="191" t="s">
        <v>32</v>
      </c>
      <c r="M719" s="191" t="s">
        <v>32</v>
      </c>
      <c r="N719" s="191" t="s">
        <v>32</v>
      </c>
      <c r="O719" s="191" t="s">
        <v>161</v>
      </c>
    </row>
    <row r="720" spans="1:15">
      <c r="A720" s="193">
        <v>719</v>
      </c>
      <c r="B720" s="191" t="s">
        <v>1807</v>
      </c>
      <c r="C720" s="193" t="s">
        <v>4081</v>
      </c>
      <c r="D720" s="193" t="s">
        <v>4082</v>
      </c>
      <c r="E720" s="191" t="s">
        <v>1804</v>
      </c>
      <c r="F720" s="275" t="str">
        <f>_xlfn.XLOOKUP($B720,'CDS-F'!$AA:$AA,'CDS-F'!$AC:$AC,"",0)</f>
        <v/>
      </c>
      <c r="G720" s="191" t="s">
        <v>1689</v>
      </c>
      <c r="H720" s="191" t="s">
        <v>1792</v>
      </c>
      <c r="I720" s="191" t="s">
        <v>32</v>
      </c>
      <c r="J720" s="191" t="s">
        <v>32</v>
      </c>
      <c r="K720" s="191" t="s">
        <v>32</v>
      </c>
      <c r="L720" s="191" t="s">
        <v>32</v>
      </c>
      <c r="M720" s="191" t="s">
        <v>32</v>
      </c>
      <c r="N720" s="191" t="s">
        <v>32</v>
      </c>
      <c r="O720" s="191" t="s">
        <v>161</v>
      </c>
    </row>
    <row r="721" spans="1:15">
      <c r="A721" s="193">
        <v>720</v>
      </c>
      <c r="B721" s="191" t="s">
        <v>1809</v>
      </c>
      <c r="C721" s="193" t="s">
        <v>4083</v>
      </c>
      <c r="D721" s="193" t="s">
        <v>4084</v>
      </c>
      <c r="E721" s="191" t="s">
        <v>1806</v>
      </c>
      <c r="F721" s="275" t="str">
        <f>_xlfn.XLOOKUP($B721,'CDS-F'!$AA:$AA,'CDS-F'!$AC:$AC,"",0)</f>
        <v>X</v>
      </c>
      <c r="G721" s="191" t="s">
        <v>1689</v>
      </c>
      <c r="H721" s="191" t="s">
        <v>1792</v>
      </c>
      <c r="I721" s="191" t="s">
        <v>32</v>
      </c>
      <c r="J721" s="191" t="s">
        <v>32</v>
      </c>
      <c r="K721" s="191" t="s">
        <v>32</v>
      </c>
      <c r="L721" s="191" t="s">
        <v>32</v>
      </c>
      <c r="M721" s="191" t="s">
        <v>32</v>
      </c>
      <c r="N721" s="191" t="s">
        <v>32</v>
      </c>
      <c r="O721" s="191" t="s">
        <v>161</v>
      </c>
    </row>
    <row r="722" spans="1:15">
      <c r="A722" s="193">
        <v>721</v>
      </c>
      <c r="B722" s="191" t="s">
        <v>1811</v>
      </c>
      <c r="C722" s="193" t="s">
        <v>4085</v>
      </c>
      <c r="D722" s="193" t="s">
        <v>4086</v>
      </c>
      <c r="E722" s="191" t="s">
        <v>1808</v>
      </c>
      <c r="F722" s="275" t="str">
        <f>_xlfn.XLOOKUP($B722,'CDS-F'!$AA:$AA,'CDS-F'!$AC:$AC,"",0)</f>
        <v>X</v>
      </c>
      <c r="G722" s="191" t="s">
        <v>1689</v>
      </c>
      <c r="H722" s="191" t="s">
        <v>1792</v>
      </c>
      <c r="I722" s="191" t="s">
        <v>32</v>
      </c>
      <c r="J722" s="191" t="s">
        <v>32</v>
      </c>
      <c r="K722" s="191" t="s">
        <v>32</v>
      </c>
      <c r="L722" s="191" t="s">
        <v>32</v>
      </c>
      <c r="M722" s="191" t="s">
        <v>32</v>
      </c>
      <c r="N722" s="191" t="s">
        <v>32</v>
      </c>
      <c r="O722" s="191" t="s">
        <v>161</v>
      </c>
    </row>
    <row r="723" spans="1:15">
      <c r="A723" s="193">
        <v>722</v>
      </c>
      <c r="B723" s="191" t="s">
        <v>1813</v>
      </c>
      <c r="C723" s="193" t="s">
        <v>4087</v>
      </c>
      <c r="D723" s="193" t="s">
        <v>4088</v>
      </c>
      <c r="E723" s="191" t="s">
        <v>1810</v>
      </c>
      <c r="F723" s="275" t="str">
        <f>_xlfn.XLOOKUP($B723,'CDS-F'!$AA:$AA,'CDS-F'!$AC:$AC,"",0)</f>
        <v/>
      </c>
      <c r="G723" s="191" t="s">
        <v>1689</v>
      </c>
      <c r="H723" s="191" t="s">
        <v>1792</v>
      </c>
      <c r="I723" s="191" t="s">
        <v>32</v>
      </c>
      <c r="J723" s="191" t="s">
        <v>32</v>
      </c>
      <c r="K723" s="191" t="s">
        <v>32</v>
      </c>
      <c r="L723" s="191" t="s">
        <v>32</v>
      </c>
      <c r="M723" s="191" t="s">
        <v>32</v>
      </c>
      <c r="N723" s="191" t="s">
        <v>32</v>
      </c>
      <c r="O723" s="191" t="s">
        <v>161</v>
      </c>
    </row>
    <row r="724" spans="1:15">
      <c r="A724" s="193">
        <v>723</v>
      </c>
      <c r="B724" s="191" t="s">
        <v>1815</v>
      </c>
      <c r="C724" s="193" t="s">
        <v>4089</v>
      </c>
      <c r="D724" s="193" t="s">
        <v>4090</v>
      </c>
      <c r="E724" s="191" t="s">
        <v>1812</v>
      </c>
      <c r="F724" s="275" t="str">
        <f>_xlfn.XLOOKUP($B724,'CDS-F'!$AA:$AA,'CDS-F'!$AC:$AC,"",0)</f>
        <v/>
      </c>
      <c r="G724" s="191" t="s">
        <v>1689</v>
      </c>
      <c r="H724" s="191" t="s">
        <v>1792</v>
      </c>
      <c r="I724" s="191" t="s">
        <v>32</v>
      </c>
      <c r="J724" s="191" t="s">
        <v>32</v>
      </c>
      <c r="K724" s="191" t="s">
        <v>32</v>
      </c>
      <c r="L724" s="191" t="s">
        <v>32</v>
      </c>
      <c r="M724" s="191" t="s">
        <v>32</v>
      </c>
      <c r="N724" s="191" t="s">
        <v>32</v>
      </c>
      <c r="O724" s="191" t="s">
        <v>161</v>
      </c>
    </row>
    <row r="725" spans="1:15">
      <c r="A725" s="193">
        <v>724</v>
      </c>
      <c r="B725" s="191" t="s">
        <v>1816</v>
      </c>
      <c r="C725" s="193" t="s">
        <v>4091</v>
      </c>
      <c r="D725" s="193" t="s">
        <v>4092</v>
      </c>
      <c r="E725" s="191" t="s">
        <v>1814</v>
      </c>
      <c r="F725" s="275" t="str">
        <f>_xlfn.XLOOKUP($B725,'CDS-F'!$AA:$AA,'CDS-F'!$AC:$AC,"",0)</f>
        <v/>
      </c>
      <c r="G725" s="191" t="s">
        <v>1689</v>
      </c>
      <c r="H725" s="191" t="s">
        <v>1792</v>
      </c>
      <c r="I725" s="191" t="s">
        <v>32</v>
      </c>
      <c r="J725" s="191" t="s">
        <v>32</v>
      </c>
      <c r="K725" s="191" t="s">
        <v>32</v>
      </c>
      <c r="L725" s="191" t="s">
        <v>32</v>
      </c>
      <c r="M725" s="191" t="s">
        <v>32</v>
      </c>
      <c r="N725" s="191" t="s">
        <v>32</v>
      </c>
      <c r="O725" s="191" t="s">
        <v>161</v>
      </c>
    </row>
    <row r="726" spans="1:15">
      <c r="A726" s="193">
        <v>725</v>
      </c>
      <c r="B726" s="191" t="s">
        <v>1817</v>
      </c>
      <c r="C726" s="193" t="s">
        <v>4093</v>
      </c>
      <c r="D726" s="193" t="s">
        <v>4094</v>
      </c>
      <c r="E726" s="191" t="s">
        <v>917</v>
      </c>
      <c r="F726" s="275" t="str">
        <f>_xlfn.XLOOKUP($B726,'CDS-F'!$AA:$AA,'CDS-F'!$AC:$AC,"",0)</f>
        <v/>
      </c>
      <c r="G726" s="191" t="s">
        <v>1689</v>
      </c>
      <c r="H726" s="191" t="s">
        <v>1792</v>
      </c>
      <c r="I726" s="191" t="s">
        <v>32</v>
      </c>
      <c r="J726" s="191" t="s">
        <v>32</v>
      </c>
      <c r="K726" s="191" t="s">
        <v>32</v>
      </c>
      <c r="L726" s="191" t="s">
        <v>32</v>
      </c>
      <c r="M726" s="191" t="s">
        <v>32</v>
      </c>
      <c r="N726" s="191" t="s">
        <v>32</v>
      </c>
      <c r="O726" s="191" t="s">
        <v>33</v>
      </c>
    </row>
    <row r="727" spans="1:15">
      <c r="A727" s="193">
        <v>726</v>
      </c>
      <c r="B727" s="13" t="s">
        <v>1819</v>
      </c>
      <c r="C727" s="193" t="s">
        <v>4095</v>
      </c>
      <c r="D727" s="193" t="s">
        <v>4096</v>
      </c>
      <c r="E727" s="13" t="s">
        <v>1820</v>
      </c>
      <c r="F727" s="275" t="str">
        <f>_xlfn.XLOOKUP($B727,'CDS-G'!$AA:$AA,'CDS-G'!$AC:$AC,"",0)</f>
        <v>https://www.latech.edu/current-students/financial-aid/resources/net-price-calculator/</v>
      </c>
      <c r="G727" s="13" t="s">
        <v>1821</v>
      </c>
      <c r="H727" s="13" t="s">
        <v>1822</v>
      </c>
      <c r="I727" s="13" t="s">
        <v>32</v>
      </c>
      <c r="J727" s="13" t="s">
        <v>32</v>
      </c>
      <c r="K727" s="13" t="s">
        <v>32</v>
      </c>
      <c r="L727" s="13" t="s">
        <v>32</v>
      </c>
      <c r="M727" s="13" t="s">
        <v>32</v>
      </c>
      <c r="N727" s="13" t="s">
        <v>32</v>
      </c>
      <c r="O727" s="13" t="s">
        <v>77</v>
      </c>
    </row>
    <row r="728" spans="1:15">
      <c r="A728" s="193">
        <v>727</v>
      </c>
      <c r="B728" s="13" t="s">
        <v>1824</v>
      </c>
      <c r="C728" s="193" t="s">
        <v>4097</v>
      </c>
      <c r="D728" s="193" t="s">
        <v>4098</v>
      </c>
      <c r="E728" s="13" t="s">
        <v>1825</v>
      </c>
      <c r="F728" s="275" t="str">
        <f>_xlfn.XLOOKUP($B728,'CDS-G'!$AA:$AA,'CDS-G'!$AC:$AC,"",0)</f>
        <v/>
      </c>
      <c r="G728" s="13" t="s">
        <v>1821</v>
      </c>
      <c r="H728" s="13" t="s">
        <v>1822</v>
      </c>
      <c r="I728" s="13" t="s">
        <v>32</v>
      </c>
      <c r="J728" s="13" t="s">
        <v>32</v>
      </c>
      <c r="K728" s="13" t="s">
        <v>32</v>
      </c>
      <c r="L728" s="13" t="s">
        <v>32</v>
      </c>
      <c r="M728" s="13" t="s">
        <v>32</v>
      </c>
      <c r="N728" s="13" t="s">
        <v>32</v>
      </c>
      <c r="O728" s="13" t="s">
        <v>161</v>
      </c>
    </row>
    <row r="729" spans="1:15">
      <c r="A729" s="193">
        <v>728</v>
      </c>
      <c r="B729" s="13" t="s">
        <v>1827</v>
      </c>
      <c r="C729" s="193" t="s">
        <v>4099</v>
      </c>
      <c r="D729" s="193" t="s">
        <v>4100</v>
      </c>
      <c r="E729" s="13" t="s">
        <v>1828</v>
      </c>
      <c r="F729" s="275" t="str">
        <f>_xlfn.XLOOKUP($B729,'CDS-G'!$AA:$AA,'CDS-G'!$AC:$AC,"",0)</f>
        <v/>
      </c>
      <c r="G729" s="13" t="s">
        <v>1821</v>
      </c>
      <c r="H729" s="13" t="s">
        <v>1822</v>
      </c>
      <c r="I729" s="13" t="s">
        <v>32</v>
      </c>
      <c r="J729" s="13" t="s">
        <v>32</v>
      </c>
      <c r="K729" s="13" t="s">
        <v>32</v>
      </c>
      <c r="L729" s="13" t="s">
        <v>32</v>
      </c>
      <c r="M729" s="13" t="s">
        <v>32</v>
      </c>
      <c r="N729" s="13" t="s">
        <v>32</v>
      </c>
      <c r="O729" s="13" t="s">
        <v>33</v>
      </c>
    </row>
    <row r="730" spans="1:15">
      <c r="A730" s="193">
        <v>729</v>
      </c>
      <c r="B730" s="13" t="s">
        <v>1829</v>
      </c>
      <c r="C730" s="193" t="s">
        <v>4101</v>
      </c>
      <c r="D730" s="193" t="s">
        <v>4102</v>
      </c>
      <c r="E730" s="13" t="s">
        <v>1830</v>
      </c>
      <c r="F730" s="275" t="str">
        <f>_xlfn.XLOOKUP($B730,'CDS-G'!$AA:$AA,'CDS-G'!$AC:$AC,"",0)</f>
        <v/>
      </c>
      <c r="G730" s="13" t="s">
        <v>1821</v>
      </c>
      <c r="H730" s="13" t="s">
        <v>1831</v>
      </c>
      <c r="I730" s="13" t="s">
        <v>274</v>
      </c>
      <c r="J730" s="13" t="s">
        <v>1832</v>
      </c>
      <c r="K730" s="13" t="s">
        <v>1833</v>
      </c>
      <c r="L730" s="13" t="s">
        <v>32</v>
      </c>
      <c r="M730" s="13" t="s">
        <v>32</v>
      </c>
      <c r="N730" s="13" t="s">
        <v>32</v>
      </c>
      <c r="O730" s="13" t="s">
        <v>1834</v>
      </c>
    </row>
    <row r="731" spans="1:15">
      <c r="A731" s="193">
        <v>730</v>
      </c>
      <c r="B731" s="13" t="s">
        <v>1836</v>
      </c>
      <c r="C731" s="193" t="s">
        <v>4103</v>
      </c>
      <c r="D731" s="193" t="s">
        <v>4104</v>
      </c>
      <c r="E731" s="13" t="s">
        <v>1830</v>
      </c>
      <c r="F731" s="275" t="str">
        <f>_xlfn.XLOOKUP($B731,'CDS-G'!$AA:$AA,'CDS-G'!$AC:$AC,"",0)</f>
        <v/>
      </c>
      <c r="G731" s="13" t="s">
        <v>1821</v>
      </c>
      <c r="H731" s="13" t="s">
        <v>1831</v>
      </c>
      <c r="I731" s="13" t="s">
        <v>274</v>
      </c>
      <c r="J731" s="13" t="s">
        <v>1832</v>
      </c>
      <c r="K731" s="13" t="s">
        <v>217</v>
      </c>
      <c r="L731" s="13" t="s">
        <v>32</v>
      </c>
      <c r="M731" s="13" t="s">
        <v>32</v>
      </c>
      <c r="N731" s="13" t="s">
        <v>32</v>
      </c>
      <c r="O731" s="13" t="s">
        <v>1834</v>
      </c>
    </row>
    <row r="732" spans="1:15">
      <c r="A732" s="193">
        <v>731</v>
      </c>
      <c r="B732" s="13" t="s">
        <v>1837</v>
      </c>
      <c r="C732" s="193" t="s">
        <v>4105</v>
      </c>
      <c r="D732" s="193" t="s">
        <v>4106</v>
      </c>
      <c r="E732" s="13" t="s">
        <v>1838</v>
      </c>
      <c r="F732" s="275">
        <f>_xlfn.XLOOKUP($B732,'CDS-G'!$AA:$AA,'CDS-G'!$AC:$AC,"",0)</f>
        <v>7010</v>
      </c>
      <c r="G732" s="13" t="s">
        <v>1821</v>
      </c>
      <c r="H732" s="13" t="s">
        <v>1839</v>
      </c>
      <c r="I732" s="13" t="s">
        <v>274</v>
      </c>
      <c r="J732" s="13" t="s">
        <v>1832</v>
      </c>
      <c r="K732" s="13" t="s">
        <v>1833</v>
      </c>
      <c r="L732" s="13" t="s">
        <v>32</v>
      </c>
      <c r="M732" s="13" t="s">
        <v>32</v>
      </c>
      <c r="N732" s="13" t="s">
        <v>32</v>
      </c>
      <c r="O732" s="13" t="s">
        <v>1834</v>
      </c>
    </row>
    <row r="733" spans="1:15">
      <c r="A733" s="193">
        <v>732</v>
      </c>
      <c r="B733" s="13" t="s">
        <v>1841</v>
      </c>
      <c r="C733" s="193" t="s">
        <v>4107</v>
      </c>
      <c r="D733" s="193" t="s">
        <v>4108</v>
      </c>
      <c r="E733" s="13" t="s">
        <v>1842</v>
      </c>
      <c r="F733" s="275">
        <f>_xlfn.XLOOKUP($B733,'CDS-G'!$AA:$AA,'CDS-G'!$AC:$AC,"",0)</f>
        <v>7010</v>
      </c>
      <c r="G733" s="13" t="s">
        <v>1821</v>
      </c>
      <c r="H733" s="13" t="s">
        <v>1839</v>
      </c>
      <c r="I733" s="13" t="s">
        <v>274</v>
      </c>
      <c r="J733" s="13" t="s">
        <v>1832</v>
      </c>
      <c r="K733" s="13" t="s">
        <v>1833</v>
      </c>
      <c r="L733" s="13" t="s">
        <v>32</v>
      </c>
      <c r="M733" s="13" t="s">
        <v>32</v>
      </c>
      <c r="N733" s="13" t="s">
        <v>32</v>
      </c>
      <c r="O733" s="13" t="s">
        <v>1834</v>
      </c>
    </row>
    <row r="734" spans="1:15">
      <c r="A734" s="193">
        <v>733</v>
      </c>
      <c r="B734" s="13" t="s">
        <v>1843</v>
      </c>
      <c r="C734" s="193" t="s">
        <v>4109</v>
      </c>
      <c r="D734" s="193" t="s">
        <v>4110</v>
      </c>
      <c r="E734" s="13" t="s">
        <v>1844</v>
      </c>
      <c r="F734" s="275">
        <f>_xlfn.XLOOKUP($B734,'CDS-G'!$AA:$AA,'CDS-G'!$AC:$AC,"",0)</f>
        <v>13751</v>
      </c>
      <c r="G734" s="13" t="s">
        <v>1821</v>
      </c>
      <c r="H734" s="13" t="s">
        <v>1839</v>
      </c>
      <c r="I734" s="13" t="s">
        <v>274</v>
      </c>
      <c r="J734" s="13" t="s">
        <v>1832</v>
      </c>
      <c r="K734" s="13" t="s">
        <v>1833</v>
      </c>
      <c r="L734" s="13" t="s">
        <v>32</v>
      </c>
      <c r="M734" s="13" t="s">
        <v>32</v>
      </c>
      <c r="N734" s="13" t="s">
        <v>32</v>
      </c>
      <c r="O734" s="13" t="s">
        <v>1834</v>
      </c>
    </row>
    <row r="735" spans="1:15">
      <c r="A735" s="193">
        <v>734</v>
      </c>
      <c r="B735" s="13" t="s">
        <v>1845</v>
      </c>
      <c r="C735" s="193" t="s">
        <v>4111</v>
      </c>
      <c r="D735" s="193" t="s">
        <v>4112</v>
      </c>
      <c r="E735" s="13" t="s">
        <v>1846</v>
      </c>
      <c r="F735" s="275" t="str">
        <f>_xlfn.XLOOKUP($B735,'CDS-G'!$AA:$AA,'CDS-G'!$AC:$AC,"",0)</f>
        <v/>
      </c>
      <c r="G735" s="13" t="s">
        <v>1821</v>
      </c>
      <c r="H735" s="13" t="s">
        <v>1839</v>
      </c>
      <c r="I735" s="13" t="s">
        <v>274</v>
      </c>
      <c r="J735" s="13" t="s">
        <v>1832</v>
      </c>
      <c r="K735" s="13" t="s">
        <v>1833</v>
      </c>
      <c r="L735" s="13" t="s">
        <v>32</v>
      </c>
      <c r="M735" s="13" t="s">
        <v>32</v>
      </c>
      <c r="N735" s="13" t="s">
        <v>32</v>
      </c>
      <c r="O735" s="13" t="s">
        <v>1834</v>
      </c>
    </row>
    <row r="736" spans="1:15">
      <c r="A736" s="193">
        <v>735</v>
      </c>
      <c r="B736" s="13" t="s">
        <v>1847</v>
      </c>
      <c r="C736" s="193" t="s">
        <v>4113</v>
      </c>
      <c r="D736" s="193" t="s">
        <v>4114</v>
      </c>
      <c r="E736" s="13" t="s">
        <v>1838</v>
      </c>
      <c r="F736" s="275">
        <f>_xlfn.XLOOKUP($B736,'CDS-G'!$AA:$AA,'CDS-G'!$AC:$AC,"",0)</f>
        <v>7010</v>
      </c>
      <c r="G736" s="13" t="s">
        <v>1821</v>
      </c>
      <c r="H736" s="13" t="s">
        <v>1839</v>
      </c>
      <c r="I736" s="13" t="s">
        <v>274</v>
      </c>
      <c r="J736" s="13" t="s">
        <v>1832</v>
      </c>
      <c r="K736" s="13" t="s">
        <v>217</v>
      </c>
      <c r="L736" s="13" t="s">
        <v>32</v>
      </c>
      <c r="M736" s="13" t="s">
        <v>32</v>
      </c>
      <c r="N736" s="13" t="s">
        <v>32</v>
      </c>
      <c r="O736" s="13" t="s">
        <v>1834</v>
      </c>
    </row>
    <row r="737" spans="1:15">
      <c r="A737" s="193">
        <v>736</v>
      </c>
      <c r="B737" s="13" t="s">
        <v>1848</v>
      </c>
      <c r="C737" s="193" t="s">
        <v>4115</v>
      </c>
      <c r="D737" s="193" t="s">
        <v>4116</v>
      </c>
      <c r="E737" s="13" t="s">
        <v>1842</v>
      </c>
      <c r="F737" s="275">
        <f>_xlfn.XLOOKUP($B737,'CDS-G'!$AA:$AA,'CDS-G'!$AC:$AC,"",0)</f>
        <v>7010</v>
      </c>
      <c r="G737" s="13" t="s">
        <v>1821</v>
      </c>
      <c r="H737" s="13" t="s">
        <v>1839</v>
      </c>
      <c r="I737" s="13" t="s">
        <v>274</v>
      </c>
      <c r="J737" s="13" t="s">
        <v>1832</v>
      </c>
      <c r="K737" s="13" t="s">
        <v>217</v>
      </c>
      <c r="L737" s="13" t="s">
        <v>32</v>
      </c>
      <c r="M737" s="13" t="s">
        <v>32</v>
      </c>
      <c r="N737" s="13" t="s">
        <v>32</v>
      </c>
      <c r="O737" s="13" t="s">
        <v>1834</v>
      </c>
    </row>
    <row r="738" spans="1:15">
      <c r="A738" s="193">
        <v>737</v>
      </c>
      <c r="B738" s="13" t="s">
        <v>1851</v>
      </c>
      <c r="C738" s="193" t="s">
        <v>4117</v>
      </c>
      <c r="D738" s="193" t="s">
        <v>4118</v>
      </c>
      <c r="E738" s="13" t="s">
        <v>1844</v>
      </c>
      <c r="F738" s="275">
        <f>_xlfn.XLOOKUP($B738,'CDS-G'!$AA:$AA,'CDS-G'!$AC:$AC,"",0)</f>
        <v>13751</v>
      </c>
      <c r="G738" s="13" t="s">
        <v>1821</v>
      </c>
      <c r="H738" s="13" t="s">
        <v>1839</v>
      </c>
      <c r="I738" s="13" t="s">
        <v>274</v>
      </c>
      <c r="J738" s="13" t="s">
        <v>1832</v>
      </c>
      <c r="K738" s="13" t="s">
        <v>217</v>
      </c>
      <c r="L738" s="13" t="s">
        <v>32</v>
      </c>
      <c r="M738" s="13" t="s">
        <v>32</v>
      </c>
      <c r="N738" s="13" t="s">
        <v>32</v>
      </c>
      <c r="O738" s="13" t="s">
        <v>1834</v>
      </c>
    </row>
    <row r="739" spans="1:15">
      <c r="A739" s="193">
        <v>738</v>
      </c>
      <c r="B739" s="13" t="s">
        <v>1853</v>
      </c>
      <c r="C739" s="193" t="s">
        <v>4119</v>
      </c>
      <c r="D739" s="193" t="s">
        <v>4120</v>
      </c>
      <c r="E739" s="13" t="s">
        <v>1846</v>
      </c>
      <c r="F739" s="275" t="str">
        <f>_xlfn.XLOOKUP($B739,'CDS-G'!$AA:$AA,'CDS-G'!$AC:$AC,"",0)</f>
        <v/>
      </c>
      <c r="G739" s="13" t="s">
        <v>1821</v>
      </c>
      <c r="H739" s="13" t="s">
        <v>1839</v>
      </c>
      <c r="I739" s="13" t="s">
        <v>274</v>
      </c>
      <c r="J739" s="13" t="s">
        <v>1832</v>
      </c>
      <c r="K739" s="13" t="s">
        <v>217</v>
      </c>
      <c r="L739" s="13" t="s">
        <v>32</v>
      </c>
      <c r="M739" s="13" t="s">
        <v>32</v>
      </c>
      <c r="N739" s="13" t="s">
        <v>32</v>
      </c>
      <c r="O739" s="13" t="s">
        <v>1834</v>
      </c>
    </row>
    <row r="740" spans="1:15">
      <c r="A740" s="193">
        <v>739</v>
      </c>
      <c r="B740" s="13" t="s">
        <v>1855</v>
      </c>
      <c r="C740" s="193" t="s">
        <v>4121</v>
      </c>
      <c r="D740" s="193" t="s">
        <v>4122</v>
      </c>
      <c r="E740" s="13" t="s">
        <v>1856</v>
      </c>
      <c r="F740" s="275">
        <f>_xlfn.XLOOKUP($B740,'CDS-G'!$AA:$AA,'CDS-G'!$AC:$AC,"",0)</f>
        <v>3724</v>
      </c>
      <c r="G740" s="13" t="s">
        <v>1821</v>
      </c>
      <c r="H740" s="13" t="s">
        <v>1857</v>
      </c>
      <c r="I740" s="13" t="s">
        <v>274</v>
      </c>
      <c r="J740" s="13" t="s">
        <v>1832</v>
      </c>
      <c r="K740" s="13" t="s">
        <v>1833</v>
      </c>
      <c r="L740" s="13" t="s">
        <v>32</v>
      </c>
      <c r="M740" s="13" t="s">
        <v>32</v>
      </c>
      <c r="N740" s="13" t="s">
        <v>32</v>
      </c>
      <c r="O740" s="13" t="s">
        <v>1834</v>
      </c>
    </row>
    <row r="741" spans="1:15">
      <c r="A741" s="193">
        <v>740</v>
      </c>
      <c r="B741" s="13" t="s">
        <v>1859</v>
      </c>
      <c r="C741" s="193" t="s">
        <v>4123</v>
      </c>
      <c r="D741" s="193" t="s">
        <v>4124</v>
      </c>
      <c r="E741" s="13" t="s">
        <v>1860</v>
      </c>
      <c r="F741" s="275">
        <f>_xlfn.XLOOKUP($B741,'CDS-G'!$AA:$AA,'CDS-G'!$AC:$AC,"",0)</f>
        <v>11487</v>
      </c>
      <c r="G741" s="13" t="s">
        <v>1821</v>
      </c>
      <c r="H741" s="13" t="s">
        <v>1857</v>
      </c>
      <c r="I741" s="13" t="s">
        <v>274</v>
      </c>
      <c r="J741" s="13" t="s">
        <v>1832</v>
      </c>
      <c r="K741" s="13" t="s">
        <v>1833</v>
      </c>
      <c r="L741" s="13" t="s">
        <v>32</v>
      </c>
      <c r="M741" s="13" t="s">
        <v>32</v>
      </c>
      <c r="N741" s="13" t="s">
        <v>32</v>
      </c>
      <c r="O741" s="13" t="s">
        <v>1834</v>
      </c>
    </row>
    <row r="742" spans="1:15">
      <c r="A742" s="193">
        <v>741</v>
      </c>
      <c r="B742" s="13" t="s">
        <v>1862</v>
      </c>
      <c r="C742" s="193" t="s">
        <v>4125</v>
      </c>
      <c r="D742" s="193" t="s">
        <v>4126</v>
      </c>
      <c r="E742" s="13" t="s">
        <v>1863</v>
      </c>
      <c r="F742" s="275" t="str">
        <f>_xlfn.XLOOKUP($B742,'CDS-G'!$AA:$AA,'CDS-G'!$AC:$AC,"",0)</f>
        <v/>
      </c>
      <c r="G742" s="13" t="s">
        <v>1821</v>
      </c>
      <c r="H742" s="13" t="s">
        <v>1857</v>
      </c>
      <c r="I742" s="13" t="s">
        <v>274</v>
      </c>
      <c r="J742" s="13" t="s">
        <v>1832</v>
      </c>
      <c r="K742" s="13" t="s">
        <v>1833</v>
      </c>
      <c r="L742" s="13" t="s">
        <v>32</v>
      </c>
      <c r="M742" s="13" t="s">
        <v>32</v>
      </c>
      <c r="N742" s="13" t="s">
        <v>32</v>
      </c>
      <c r="O742" s="13" t="s">
        <v>1834</v>
      </c>
    </row>
    <row r="743" spans="1:15">
      <c r="A743" s="193">
        <v>742</v>
      </c>
      <c r="B743" s="13" t="s">
        <v>1865</v>
      </c>
      <c r="C743" s="193" t="s">
        <v>4127</v>
      </c>
      <c r="D743" s="193" t="s">
        <v>4128</v>
      </c>
      <c r="E743" s="13" t="s">
        <v>1866</v>
      </c>
      <c r="F743" s="275" t="str">
        <f>_xlfn.XLOOKUP($B743,'CDS-G'!$AA:$AA,'CDS-G'!$AC:$AC,"",0)</f>
        <v/>
      </c>
      <c r="G743" s="13" t="s">
        <v>1821</v>
      </c>
      <c r="H743" s="13" t="s">
        <v>1857</v>
      </c>
      <c r="I743" s="13" t="s">
        <v>274</v>
      </c>
      <c r="J743" s="13" t="s">
        <v>1832</v>
      </c>
      <c r="K743" s="13" t="s">
        <v>1833</v>
      </c>
      <c r="L743" s="13" t="s">
        <v>32</v>
      </c>
      <c r="M743" s="13" t="s">
        <v>32</v>
      </c>
      <c r="N743" s="13" t="s">
        <v>32</v>
      </c>
      <c r="O743" s="13" t="s">
        <v>1834</v>
      </c>
    </row>
    <row r="744" spans="1:15">
      <c r="A744" s="193">
        <v>743</v>
      </c>
      <c r="B744" s="13" t="s">
        <v>1867</v>
      </c>
      <c r="C744" s="193" t="s">
        <v>4129</v>
      </c>
      <c r="D744" s="193" t="s">
        <v>4130</v>
      </c>
      <c r="E744" s="13" t="s">
        <v>1856</v>
      </c>
      <c r="F744" s="275">
        <f>_xlfn.XLOOKUP($B744,'CDS-G'!$AA:$AA,'CDS-G'!$AC:$AC,"",0)</f>
        <v>3724</v>
      </c>
      <c r="G744" s="13" t="s">
        <v>1821</v>
      </c>
      <c r="H744" s="13" t="s">
        <v>1857</v>
      </c>
      <c r="I744" s="13" t="s">
        <v>274</v>
      </c>
      <c r="J744" s="13" t="s">
        <v>1832</v>
      </c>
      <c r="K744" s="13" t="s">
        <v>217</v>
      </c>
      <c r="L744" s="13" t="s">
        <v>32</v>
      </c>
      <c r="M744" s="13" t="s">
        <v>32</v>
      </c>
      <c r="N744" s="13" t="s">
        <v>32</v>
      </c>
      <c r="O744" s="13" t="s">
        <v>1834</v>
      </c>
    </row>
    <row r="745" spans="1:15">
      <c r="A745" s="193">
        <v>744</v>
      </c>
      <c r="B745" s="13" t="s">
        <v>1870</v>
      </c>
      <c r="C745" s="193" t="s">
        <v>4131</v>
      </c>
      <c r="D745" s="193" t="s">
        <v>4132</v>
      </c>
      <c r="E745" s="13" t="s">
        <v>1860</v>
      </c>
      <c r="F745" s="275">
        <f>_xlfn.XLOOKUP($B745,'CDS-G'!$AA:$AA,'CDS-G'!$AC:$AC,"",0)</f>
        <v>11487</v>
      </c>
      <c r="G745" s="13" t="s">
        <v>1821</v>
      </c>
      <c r="H745" s="13" t="s">
        <v>1857</v>
      </c>
      <c r="I745" s="13" t="s">
        <v>274</v>
      </c>
      <c r="J745" s="13" t="s">
        <v>1832</v>
      </c>
      <c r="K745" s="13" t="s">
        <v>217</v>
      </c>
      <c r="L745" s="13" t="s">
        <v>32</v>
      </c>
      <c r="M745" s="13" t="s">
        <v>32</v>
      </c>
      <c r="N745" s="13" t="s">
        <v>32</v>
      </c>
      <c r="O745" s="13" t="s">
        <v>1834</v>
      </c>
    </row>
    <row r="746" spans="1:15">
      <c r="A746" s="193">
        <v>745</v>
      </c>
      <c r="B746" s="13" t="s">
        <v>1872</v>
      </c>
      <c r="C746" s="193" t="s">
        <v>4133</v>
      </c>
      <c r="D746" s="193" t="s">
        <v>4134</v>
      </c>
      <c r="E746" s="13" t="s">
        <v>1863</v>
      </c>
      <c r="F746" s="275" t="str">
        <f>_xlfn.XLOOKUP($B746,'CDS-G'!$AA:$AA,'CDS-G'!$AC:$AC,"",0)</f>
        <v/>
      </c>
      <c r="G746" s="13" t="s">
        <v>1821</v>
      </c>
      <c r="H746" s="13" t="s">
        <v>1857</v>
      </c>
      <c r="I746" s="13" t="s">
        <v>274</v>
      </c>
      <c r="J746" s="13" t="s">
        <v>1832</v>
      </c>
      <c r="K746" s="13" t="s">
        <v>217</v>
      </c>
      <c r="L746" s="13" t="s">
        <v>32</v>
      </c>
      <c r="M746" s="13" t="s">
        <v>32</v>
      </c>
      <c r="N746" s="13" t="s">
        <v>32</v>
      </c>
      <c r="O746" s="13" t="s">
        <v>1834</v>
      </c>
    </row>
    <row r="747" spans="1:15">
      <c r="A747" s="193">
        <v>746</v>
      </c>
      <c r="B747" s="13" t="s">
        <v>1873</v>
      </c>
      <c r="C747" s="193" t="s">
        <v>4135</v>
      </c>
      <c r="D747" s="193" t="s">
        <v>4136</v>
      </c>
      <c r="E747" s="13" t="s">
        <v>1866</v>
      </c>
      <c r="F747" s="275" t="str">
        <f>_xlfn.XLOOKUP($B747,'CDS-G'!$AA:$AA,'CDS-G'!$AC:$AC,"",0)</f>
        <v/>
      </c>
      <c r="G747" s="13" t="s">
        <v>1821</v>
      </c>
      <c r="H747" s="13" t="s">
        <v>1857</v>
      </c>
      <c r="I747" s="13" t="s">
        <v>274</v>
      </c>
      <c r="J747" s="13" t="s">
        <v>1832</v>
      </c>
      <c r="K747" s="13" t="s">
        <v>217</v>
      </c>
      <c r="L747" s="13" t="s">
        <v>32</v>
      </c>
      <c r="M747" s="13" t="s">
        <v>32</v>
      </c>
      <c r="N747" s="13" t="s">
        <v>32</v>
      </c>
      <c r="O747" s="13" t="s">
        <v>1834</v>
      </c>
    </row>
    <row r="748" spans="1:15">
      <c r="A748" s="193">
        <v>747</v>
      </c>
      <c r="B748" s="13" t="s">
        <v>1875</v>
      </c>
      <c r="C748" s="193" t="s">
        <v>4137</v>
      </c>
      <c r="D748" s="193" t="s">
        <v>4138</v>
      </c>
      <c r="E748" s="13" t="s">
        <v>1876</v>
      </c>
      <c r="F748" s="275" t="str">
        <f>_xlfn.XLOOKUP($B748,'CDS-G'!$AA:$AA,'CDS-G'!$AC:$AC,"",0)</f>
        <v/>
      </c>
      <c r="G748" s="13" t="s">
        <v>1821</v>
      </c>
      <c r="H748" s="13" t="s">
        <v>1877</v>
      </c>
      <c r="I748" s="13" t="s">
        <v>274</v>
      </c>
      <c r="J748" s="13" t="s">
        <v>1832</v>
      </c>
      <c r="K748" s="13" t="s">
        <v>32</v>
      </c>
      <c r="L748" s="13" t="s">
        <v>32</v>
      </c>
      <c r="M748" s="13" t="s">
        <v>32</v>
      </c>
      <c r="N748" s="13" t="s">
        <v>32</v>
      </c>
      <c r="O748" s="13" t="s">
        <v>1834</v>
      </c>
    </row>
    <row r="749" spans="1:15">
      <c r="A749" s="193">
        <v>748</v>
      </c>
      <c r="B749" s="13" t="s">
        <v>1878</v>
      </c>
      <c r="C749" s="193" t="s">
        <v>4139</v>
      </c>
      <c r="D749" s="193" t="s">
        <v>4140</v>
      </c>
      <c r="E749" s="13" t="s">
        <v>1274</v>
      </c>
      <c r="F749" s="275" t="str">
        <f>_xlfn.XLOOKUP($B749,'CDS-G'!$AA:$AA,'CDS-G'!$AC:$AC,"",0)</f>
        <v/>
      </c>
      <c r="G749" s="13" t="s">
        <v>1821</v>
      </c>
      <c r="H749" s="13" t="s">
        <v>1877</v>
      </c>
      <c r="I749" s="13" t="s">
        <v>274</v>
      </c>
      <c r="J749" s="13" t="s">
        <v>1832</v>
      </c>
      <c r="K749" s="13" t="s">
        <v>32</v>
      </c>
      <c r="L749" s="13" t="s">
        <v>32</v>
      </c>
      <c r="M749" s="13" t="s">
        <v>32</v>
      </c>
      <c r="N749" s="13" t="s">
        <v>32</v>
      </c>
      <c r="O749" s="13" t="s">
        <v>1834</v>
      </c>
    </row>
    <row r="750" spans="1:15">
      <c r="A750" s="193">
        <v>749</v>
      </c>
      <c r="B750" s="13" t="s">
        <v>1879</v>
      </c>
      <c r="C750" s="193" t="s">
        <v>4141</v>
      </c>
      <c r="D750" s="193" t="s">
        <v>4142</v>
      </c>
      <c r="E750" s="13" t="s">
        <v>1880</v>
      </c>
      <c r="F750" s="275">
        <f>_xlfn.XLOOKUP($B750,'CDS-G'!$AA:$AA,'CDS-G'!$AC:$AC,"",0)</f>
        <v>8</v>
      </c>
      <c r="G750" s="13" t="s">
        <v>1821</v>
      </c>
      <c r="H750" s="13" t="s">
        <v>1881</v>
      </c>
      <c r="I750" s="13" t="s">
        <v>274</v>
      </c>
      <c r="J750" s="13" t="s">
        <v>1832</v>
      </c>
      <c r="K750" s="13" t="s">
        <v>32</v>
      </c>
      <c r="L750" s="13" t="s">
        <v>32</v>
      </c>
      <c r="M750" s="13" t="s">
        <v>32</v>
      </c>
      <c r="N750" s="13" t="s">
        <v>32</v>
      </c>
      <c r="O750" s="13" t="s">
        <v>221</v>
      </c>
    </row>
    <row r="751" spans="1:15">
      <c r="A751" s="193">
        <v>750</v>
      </c>
      <c r="B751" s="13" t="s">
        <v>1882</v>
      </c>
      <c r="C751" s="193" t="s">
        <v>4143</v>
      </c>
      <c r="D751" s="193" t="s">
        <v>4144</v>
      </c>
      <c r="E751" s="13" t="s">
        <v>1883</v>
      </c>
      <c r="F751" s="275">
        <f>_xlfn.XLOOKUP($B751,'CDS-G'!$AA:$AA,'CDS-G'!$AC:$AC,"",0)</f>
        <v>12</v>
      </c>
      <c r="G751" s="13" t="s">
        <v>1821</v>
      </c>
      <c r="H751" s="13" t="s">
        <v>1881</v>
      </c>
      <c r="I751" s="13" t="s">
        <v>274</v>
      </c>
      <c r="J751" s="13" t="s">
        <v>1832</v>
      </c>
      <c r="K751" s="13" t="s">
        <v>32</v>
      </c>
      <c r="L751" s="13" t="s">
        <v>32</v>
      </c>
      <c r="M751" s="13" t="s">
        <v>32</v>
      </c>
      <c r="N751" s="13" t="s">
        <v>32</v>
      </c>
      <c r="O751" s="13" t="s">
        <v>221</v>
      </c>
    </row>
    <row r="752" spans="1:15">
      <c r="A752" s="193">
        <v>751</v>
      </c>
      <c r="B752" s="13" t="s">
        <v>1884</v>
      </c>
      <c r="C752" s="193" t="s">
        <v>4145</v>
      </c>
      <c r="D752" s="193" t="s">
        <v>4146</v>
      </c>
      <c r="E752" s="13" t="s">
        <v>1885</v>
      </c>
      <c r="F752" s="275" t="str">
        <f>_xlfn.XLOOKUP($B752,'CDS-G'!$AA:$AA,'CDS-G'!$AC:$AC,"",0)</f>
        <v>No</v>
      </c>
      <c r="G752" s="13" t="s">
        <v>1821</v>
      </c>
      <c r="H752" s="13" t="s">
        <v>1886</v>
      </c>
      <c r="I752" s="13" t="s">
        <v>32</v>
      </c>
      <c r="J752" s="13" t="s">
        <v>32</v>
      </c>
      <c r="K752" s="13" t="s">
        <v>32</v>
      </c>
      <c r="L752" s="13" t="s">
        <v>32</v>
      </c>
      <c r="M752" s="13" t="s">
        <v>32</v>
      </c>
      <c r="N752" s="13" t="s">
        <v>32</v>
      </c>
      <c r="O752" s="13" t="s">
        <v>73</v>
      </c>
    </row>
    <row r="753" spans="1:15">
      <c r="A753" s="193">
        <v>752</v>
      </c>
      <c r="B753" s="13" t="s">
        <v>1887</v>
      </c>
      <c r="C753" s="193" t="s">
        <v>4147</v>
      </c>
      <c r="D753" s="193" t="s">
        <v>4148</v>
      </c>
      <c r="E753" s="13" t="s">
        <v>1888</v>
      </c>
      <c r="F753" s="275" t="str">
        <f>_xlfn.XLOOKUP($B753,'CDS-G'!$AA:$AA,'CDS-G'!$AC:$AC,"",0)</f>
        <v>No</v>
      </c>
      <c r="G753" s="13" t="s">
        <v>1821</v>
      </c>
      <c r="H753" s="13" t="s">
        <v>1886</v>
      </c>
      <c r="I753" s="13" t="s">
        <v>32</v>
      </c>
      <c r="J753" s="13" t="s">
        <v>32</v>
      </c>
      <c r="K753" s="13" t="s">
        <v>32</v>
      </c>
      <c r="L753" s="13" t="s">
        <v>32</v>
      </c>
      <c r="M753" s="13" t="s">
        <v>32</v>
      </c>
      <c r="N753" s="13" t="s">
        <v>32</v>
      </c>
      <c r="O753" s="13" t="s">
        <v>73</v>
      </c>
    </row>
    <row r="754" spans="1:15">
      <c r="A754" s="193">
        <v>753</v>
      </c>
      <c r="B754" s="13" t="s">
        <v>1890</v>
      </c>
      <c r="C754" s="193" t="s">
        <v>4149</v>
      </c>
      <c r="D754" s="193" t="s">
        <v>4150</v>
      </c>
      <c r="E754" s="13" t="s">
        <v>1891</v>
      </c>
      <c r="F754" s="275">
        <f>_xlfn.XLOOKUP($B754,'CDS-G'!$AA:$AA,'CDS-G'!$AC:$AC,"",0)</f>
        <v>0</v>
      </c>
      <c r="G754" s="13" t="s">
        <v>1821</v>
      </c>
      <c r="H754" s="13" t="s">
        <v>1886</v>
      </c>
      <c r="I754" s="13" t="s">
        <v>32</v>
      </c>
      <c r="J754" s="13" t="s">
        <v>32</v>
      </c>
      <c r="K754" s="13" t="s">
        <v>32</v>
      </c>
      <c r="L754" s="13" t="s">
        <v>32</v>
      </c>
      <c r="M754" s="13" t="s">
        <v>32</v>
      </c>
      <c r="N754" s="13" t="s">
        <v>32</v>
      </c>
      <c r="O754" s="13" t="s">
        <v>1692</v>
      </c>
    </row>
    <row r="755" spans="1:15">
      <c r="A755" s="193">
        <v>754</v>
      </c>
      <c r="B755" s="13" t="s">
        <v>1892</v>
      </c>
      <c r="C755" s="193" t="s">
        <v>4151</v>
      </c>
      <c r="D755" s="193" t="s">
        <v>4152</v>
      </c>
      <c r="E755" s="13" t="s">
        <v>1893</v>
      </c>
      <c r="F755" s="275">
        <f>_xlfn.XLOOKUP($B755,'CDS-G'!$AA:$AA,'CDS-G'!$AC:$AC,"",0)</f>
        <v>1641</v>
      </c>
      <c r="G755" s="13" t="s">
        <v>1821</v>
      </c>
      <c r="H755" s="13" t="s">
        <v>1894</v>
      </c>
      <c r="I755" s="13" t="s">
        <v>274</v>
      </c>
      <c r="J755" s="13" t="s">
        <v>1832</v>
      </c>
      <c r="K755" s="13" t="s">
        <v>1895</v>
      </c>
      <c r="L755" s="13" t="s">
        <v>32</v>
      </c>
      <c r="M755" s="13" t="s">
        <v>32</v>
      </c>
      <c r="N755" s="13" t="s">
        <v>32</v>
      </c>
      <c r="O755" s="13" t="s">
        <v>1834</v>
      </c>
    </row>
    <row r="756" spans="1:15">
      <c r="A756" s="193">
        <v>755</v>
      </c>
      <c r="B756" s="13" t="s">
        <v>1896</v>
      </c>
      <c r="C756" s="193" t="s">
        <v>4153</v>
      </c>
      <c r="D756" s="193" t="s">
        <v>4154</v>
      </c>
      <c r="E756" s="13" t="s">
        <v>1897</v>
      </c>
      <c r="F756" s="275" t="str">
        <f>_xlfn.XLOOKUP($B756,'CDS-G'!$AA:$AA,'CDS-G'!$AC:$AC,"",0)</f>
        <v xml:space="preserve"> </v>
      </c>
      <c r="G756" s="13" t="s">
        <v>1821</v>
      </c>
      <c r="H756" s="13" t="s">
        <v>1894</v>
      </c>
      <c r="I756" s="13" t="s">
        <v>274</v>
      </c>
      <c r="J756" s="13" t="s">
        <v>1832</v>
      </c>
      <c r="K756" s="13" t="s">
        <v>1895</v>
      </c>
      <c r="L756" s="13" t="s">
        <v>32</v>
      </c>
      <c r="M756" s="13" t="s">
        <v>32</v>
      </c>
      <c r="N756" s="13" t="s">
        <v>32</v>
      </c>
      <c r="O756" s="13" t="s">
        <v>1834</v>
      </c>
    </row>
    <row r="757" spans="1:15">
      <c r="A757" s="193">
        <v>756</v>
      </c>
      <c r="B757" s="13" t="s">
        <v>1898</v>
      </c>
      <c r="C757" s="193" t="s">
        <v>4155</v>
      </c>
      <c r="D757" s="193" t="s">
        <v>4156</v>
      </c>
      <c r="E757" s="13" t="s">
        <v>1899</v>
      </c>
      <c r="F757" s="275" t="str">
        <f>_xlfn.XLOOKUP($B757,'CDS-G'!$AA:$AA,'CDS-G'!$AC:$AC,"",0)</f>
        <v/>
      </c>
      <c r="G757" s="13" t="s">
        <v>1821</v>
      </c>
      <c r="H757" s="13" t="s">
        <v>1894</v>
      </c>
      <c r="I757" s="13" t="s">
        <v>274</v>
      </c>
      <c r="J757" s="13" t="s">
        <v>1832</v>
      </c>
      <c r="K757" s="13" t="s">
        <v>1895</v>
      </c>
      <c r="L757" s="13" t="s">
        <v>32</v>
      </c>
      <c r="M757" s="13" t="s">
        <v>32</v>
      </c>
      <c r="N757" s="13" t="s">
        <v>32</v>
      </c>
      <c r="O757" s="13" t="s">
        <v>1834</v>
      </c>
    </row>
    <row r="758" spans="1:15">
      <c r="A758" s="193">
        <v>757</v>
      </c>
      <c r="B758" s="13" t="s">
        <v>1900</v>
      </c>
      <c r="C758" s="193" t="s">
        <v>4157</v>
      </c>
      <c r="D758" s="193" t="s">
        <v>4158</v>
      </c>
      <c r="E758" s="13" t="s">
        <v>1893</v>
      </c>
      <c r="F758" s="275">
        <f>_xlfn.XLOOKUP($B758,'CDS-G'!$AA:$AA,'CDS-G'!$AC:$AC,"",0)</f>
        <v>1641</v>
      </c>
      <c r="G758" s="13" t="s">
        <v>1821</v>
      </c>
      <c r="H758" s="13" t="s">
        <v>1894</v>
      </c>
      <c r="I758" s="13" t="s">
        <v>274</v>
      </c>
      <c r="J758" s="13" t="s">
        <v>1832</v>
      </c>
      <c r="K758" s="13" t="s">
        <v>1901</v>
      </c>
      <c r="L758" s="13" t="s">
        <v>32</v>
      </c>
      <c r="M758" s="13" t="s">
        <v>32</v>
      </c>
      <c r="N758" s="13" t="s">
        <v>32</v>
      </c>
      <c r="O758" s="13" t="s">
        <v>1834</v>
      </c>
    </row>
    <row r="759" spans="1:15">
      <c r="A759" s="193">
        <v>758</v>
      </c>
      <c r="B759" s="13" t="s">
        <v>1902</v>
      </c>
      <c r="C759" s="193" t="s">
        <v>4159</v>
      </c>
      <c r="D759" s="193" t="s">
        <v>4160</v>
      </c>
      <c r="E759" s="13" t="s">
        <v>1903</v>
      </c>
      <c r="F759" s="275" t="str">
        <f>_xlfn.XLOOKUP($B759,'CDS-G'!$AA:$AA,'CDS-G'!$AC:$AC,"",0)</f>
        <v/>
      </c>
      <c r="G759" s="13" t="s">
        <v>1821</v>
      </c>
      <c r="H759" s="13" t="s">
        <v>1894</v>
      </c>
      <c r="I759" s="13" t="s">
        <v>274</v>
      </c>
      <c r="J759" s="13" t="s">
        <v>1832</v>
      </c>
      <c r="K759" s="13" t="s">
        <v>1901</v>
      </c>
      <c r="L759" s="13" t="s">
        <v>32</v>
      </c>
      <c r="M759" s="13" t="s">
        <v>32</v>
      </c>
      <c r="N759" s="13" t="s">
        <v>32</v>
      </c>
      <c r="O759" s="13" t="s">
        <v>1834</v>
      </c>
    </row>
    <row r="760" spans="1:15">
      <c r="A760" s="193">
        <v>759</v>
      </c>
      <c r="B760" s="13" t="s">
        <v>1905</v>
      </c>
      <c r="C760" s="193" t="s">
        <v>4161</v>
      </c>
      <c r="D760" s="193" t="s">
        <v>4162</v>
      </c>
      <c r="E760" s="13" t="s">
        <v>1906</v>
      </c>
      <c r="F760" s="259" t="str">
        <f>_xlfn.XLOOKUP($B760,'CDS-G'!$AA:$AA,'CDS-G'!$AC:$AC,"",0)</f>
        <v/>
      </c>
      <c r="G760" s="13" t="s">
        <v>1821</v>
      </c>
      <c r="H760" s="13" t="s">
        <v>1894</v>
      </c>
      <c r="I760" s="13" t="s">
        <v>274</v>
      </c>
      <c r="J760" s="13" t="s">
        <v>1832</v>
      </c>
      <c r="K760" s="13" t="s">
        <v>1901</v>
      </c>
      <c r="L760" s="13" t="s">
        <v>32</v>
      </c>
      <c r="M760" s="13" t="s">
        <v>32</v>
      </c>
      <c r="N760" s="13" t="s">
        <v>32</v>
      </c>
      <c r="O760" s="13" t="s">
        <v>1834</v>
      </c>
    </row>
    <row r="761" spans="1:15">
      <c r="A761" s="193">
        <v>760</v>
      </c>
      <c r="B761" s="13" t="s">
        <v>1907</v>
      </c>
      <c r="C761" s="193" t="s">
        <v>4163</v>
      </c>
      <c r="D761" s="193" t="s">
        <v>4164</v>
      </c>
      <c r="E761" s="13" t="s">
        <v>1899</v>
      </c>
      <c r="F761" s="275" t="str">
        <f>_xlfn.XLOOKUP($B761,'CDS-G'!$AA:$AA,'CDS-G'!$AC:$AC,"",0)</f>
        <v/>
      </c>
      <c r="G761" s="13" t="s">
        <v>1821</v>
      </c>
      <c r="H761" s="13" t="s">
        <v>1894</v>
      </c>
      <c r="I761" s="13" t="s">
        <v>274</v>
      </c>
      <c r="J761" s="13" t="s">
        <v>1832</v>
      </c>
      <c r="K761" s="13" t="s">
        <v>1901</v>
      </c>
      <c r="L761" s="13" t="s">
        <v>32</v>
      </c>
      <c r="M761" s="13" t="s">
        <v>32</v>
      </c>
      <c r="N761" s="13" t="s">
        <v>32</v>
      </c>
      <c r="O761" s="13" t="s">
        <v>1834</v>
      </c>
    </row>
    <row r="762" spans="1:15">
      <c r="A762" s="193">
        <v>761</v>
      </c>
      <c r="B762" s="13" t="s">
        <v>1908</v>
      </c>
      <c r="C762" s="193" t="s">
        <v>4165</v>
      </c>
      <c r="D762" s="193" t="s">
        <v>4166</v>
      </c>
      <c r="E762" s="13" t="s">
        <v>1893</v>
      </c>
      <c r="F762" s="275">
        <f>_xlfn.XLOOKUP($B762,'CDS-G'!$AA:$AA,'CDS-G'!$AC:$AC,"",0)</f>
        <v>1641</v>
      </c>
      <c r="G762" s="13" t="s">
        <v>1821</v>
      </c>
      <c r="H762" s="13" t="s">
        <v>1894</v>
      </c>
      <c r="I762" s="13" t="s">
        <v>274</v>
      </c>
      <c r="J762" s="13" t="s">
        <v>1832</v>
      </c>
      <c r="K762" s="13" t="s">
        <v>1909</v>
      </c>
      <c r="L762" s="13" t="s">
        <v>32</v>
      </c>
      <c r="M762" s="13" t="s">
        <v>32</v>
      </c>
      <c r="N762" s="13" t="s">
        <v>32</v>
      </c>
      <c r="O762" s="13" t="s">
        <v>1834</v>
      </c>
    </row>
    <row r="763" spans="1:15">
      <c r="A763" s="193">
        <v>762</v>
      </c>
      <c r="B763" s="13" t="s">
        <v>1910</v>
      </c>
      <c r="C763" s="193" t="s">
        <v>4167</v>
      </c>
      <c r="D763" s="193" t="s">
        <v>4168</v>
      </c>
      <c r="E763" s="13" t="s">
        <v>1911</v>
      </c>
      <c r="F763" s="275" t="str">
        <f>_xlfn.XLOOKUP($B763,'CDS-G'!$AA:$AA,'CDS-G'!$AC:$AC,"",0)</f>
        <v xml:space="preserve"> </v>
      </c>
      <c r="G763" s="13" t="s">
        <v>1821</v>
      </c>
      <c r="H763" s="13" t="s">
        <v>1894</v>
      </c>
      <c r="I763" s="13" t="s">
        <v>274</v>
      </c>
      <c r="J763" s="13" t="s">
        <v>1832</v>
      </c>
      <c r="K763" s="13" t="s">
        <v>1909</v>
      </c>
      <c r="L763" s="13" t="s">
        <v>32</v>
      </c>
      <c r="M763" s="13" t="s">
        <v>32</v>
      </c>
      <c r="N763" s="13" t="s">
        <v>32</v>
      </c>
      <c r="O763" s="13" t="s">
        <v>1834</v>
      </c>
    </row>
    <row r="764" spans="1:15">
      <c r="A764" s="193">
        <v>763</v>
      </c>
      <c r="B764" s="13" t="s">
        <v>1912</v>
      </c>
      <c r="C764" s="193" t="s">
        <v>4169</v>
      </c>
      <c r="D764" s="193" t="s">
        <v>4170</v>
      </c>
      <c r="E764" s="13" t="s">
        <v>1903</v>
      </c>
      <c r="F764" s="275" t="str">
        <f>_xlfn.XLOOKUP($B764,'CDS-G'!$AA:$AA,'CDS-G'!$AC:$AC,"",0)</f>
        <v/>
      </c>
      <c r="G764" s="13" t="s">
        <v>1821</v>
      </c>
      <c r="H764" s="13" t="s">
        <v>1894</v>
      </c>
      <c r="I764" s="13" t="s">
        <v>274</v>
      </c>
      <c r="J764" s="13" t="s">
        <v>1832</v>
      </c>
      <c r="K764" s="13" t="s">
        <v>1909</v>
      </c>
      <c r="L764" s="13" t="s">
        <v>32</v>
      </c>
      <c r="M764" s="13" t="s">
        <v>32</v>
      </c>
      <c r="N764" s="13" t="s">
        <v>32</v>
      </c>
      <c r="O764" s="13" t="s">
        <v>1834</v>
      </c>
    </row>
    <row r="765" spans="1:15">
      <c r="A765" s="193">
        <v>764</v>
      </c>
      <c r="B765" s="13" t="s">
        <v>1915</v>
      </c>
      <c r="C765" s="193" t="s">
        <v>4171</v>
      </c>
      <c r="D765" s="193" t="s">
        <v>4172</v>
      </c>
      <c r="E765" s="13" t="s">
        <v>1916</v>
      </c>
      <c r="F765" s="275" t="str">
        <f>_xlfn.XLOOKUP($B765,'CDS-G'!$AA:$AA,'CDS-G'!$AC:$AC,"",0)</f>
        <v/>
      </c>
      <c r="G765" s="13" t="s">
        <v>1821</v>
      </c>
      <c r="H765" s="13" t="s">
        <v>1894</v>
      </c>
      <c r="I765" s="13" t="s">
        <v>274</v>
      </c>
      <c r="J765" s="13" t="s">
        <v>1832</v>
      </c>
      <c r="K765" s="13" t="s">
        <v>1909</v>
      </c>
      <c r="L765" s="13" t="s">
        <v>32</v>
      </c>
      <c r="M765" s="13" t="s">
        <v>32</v>
      </c>
      <c r="N765" s="13" t="s">
        <v>32</v>
      </c>
      <c r="O765" s="13" t="s">
        <v>1834</v>
      </c>
    </row>
    <row r="766" spans="1:15">
      <c r="A766" s="193">
        <v>765</v>
      </c>
      <c r="B766" s="13" t="s">
        <v>1917</v>
      </c>
      <c r="C766" s="193" t="s">
        <v>4173</v>
      </c>
      <c r="D766" s="193" t="s">
        <v>4174</v>
      </c>
      <c r="E766" s="13" t="s">
        <v>1897</v>
      </c>
      <c r="F766" s="275" t="str">
        <f>_xlfn.XLOOKUP($B766,'CDS-G'!$AA:$AA,'CDS-G'!$AC:$AC,"",0)</f>
        <v/>
      </c>
      <c r="G766" s="13" t="s">
        <v>1821</v>
      </c>
      <c r="H766" s="13" t="s">
        <v>1894</v>
      </c>
      <c r="I766" s="13" t="s">
        <v>274</v>
      </c>
      <c r="J766" s="13" t="s">
        <v>1832</v>
      </c>
      <c r="K766" s="13" t="s">
        <v>1909</v>
      </c>
      <c r="L766" s="13" t="s">
        <v>32</v>
      </c>
      <c r="M766" s="13" t="s">
        <v>32</v>
      </c>
      <c r="N766" s="13" t="s">
        <v>32</v>
      </c>
      <c r="O766" s="13" t="s">
        <v>1834</v>
      </c>
    </row>
    <row r="767" spans="1:15">
      <c r="A767" s="193">
        <v>766</v>
      </c>
      <c r="B767" s="13" t="s">
        <v>1918</v>
      </c>
      <c r="C767" s="193" t="s">
        <v>4175</v>
      </c>
      <c r="D767" s="193" t="s">
        <v>4176</v>
      </c>
      <c r="E767" s="13" t="s">
        <v>1899</v>
      </c>
      <c r="F767" s="275" t="str">
        <f>_xlfn.XLOOKUP($B767,'CDS-G'!$AA:$AA,'CDS-G'!$AC:$AC,"",0)</f>
        <v/>
      </c>
      <c r="G767" s="13" t="s">
        <v>1821</v>
      </c>
      <c r="H767" s="13" t="s">
        <v>1894</v>
      </c>
      <c r="I767" s="13" t="s">
        <v>274</v>
      </c>
      <c r="J767" s="13" t="s">
        <v>1832</v>
      </c>
      <c r="K767" s="13" t="s">
        <v>1909</v>
      </c>
      <c r="L767" s="13" t="s">
        <v>32</v>
      </c>
      <c r="M767" s="13" t="s">
        <v>32</v>
      </c>
      <c r="N767" s="13" t="s">
        <v>32</v>
      </c>
      <c r="O767" s="13" t="s">
        <v>1834</v>
      </c>
    </row>
    <row r="768" spans="1:15">
      <c r="A768" s="193">
        <v>767</v>
      </c>
      <c r="B768" s="13" t="s">
        <v>1920</v>
      </c>
      <c r="C768" s="193" t="s">
        <v>4177</v>
      </c>
      <c r="D768" s="193" t="s">
        <v>4178</v>
      </c>
      <c r="E768" s="13" t="s">
        <v>1921</v>
      </c>
      <c r="F768" s="275" t="str">
        <f>_xlfn.XLOOKUP($B768,'CDS-G'!$AA:$AA,'CDS-G'!$AC:$AC,"",0)</f>
        <v/>
      </c>
      <c r="G768" s="13" t="s">
        <v>1821</v>
      </c>
      <c r="H768" s="13" t="s">
        <v>1922</v>
      </c>
      <c r="I768" s="13" t="s">
        <v>274</v>
      </c>
      <c r="J768" s="13" t="s">
        <v>1832</v>
      </c>
      <c r="K768" s="13" t="s">
        <v>32</v>
      </c>
      <c r="L768" s="13" t="s">
        <v>32</v>
      </c>
      <c r="M768" s="13" t="s">
        <v>32</v>
      </c>
      <c r="N768" s="13" t="s">
        <v>32</v>
      </c>
      <c r="O768" s="13" t="s">
        <v>1834</v>
      </c>
    </row>
    <row r="769" spans="1:15">
      <c r="A769" s="193">
        <v>768</v>
      </c>
      <c r="B769" s="13" t="s">
        <v>1925</v>
      </c>
      <c r="C769" s="193" t="s">
        <v>4179</v>
      </c>
      <c r="D769" s="193" t="s">
        <v>4180</v>
      </c>
      <c r="E769" s="13" t="s">
        <v>1926</v>
      </c>
      <c r="F769" s="275" t="str">
        <f>_xlfn.XLOOKUP($B769,'CDS-G'!$AA:$AA,'CDS-G'!$AC:$AC,"",0)</f>
        <v/>
      </c>
      <c r="G769" s="13" t="s">
        <v>1821</v>
      </c>
      <c r="H769" s="13" t="s">
        <v>1922</v>
      </c>
      <c r="I769" s="13" t="s">
        <v>274</v>
      </c>
      <c r="J769" s="13" t="s">
        <v>1832</v>
      </c>
      <c r="K769" s="13" t="s">
        <v>32</v>
      </c>
      <c r="L769" s="13" t="s">
        <v>32</v>
      </c>
      <c r="M769" s="13" t="s">
        <v>32</v>
      </c>
      <c r="N769" s="13" t="s">
        <v>32</v>
      </c>
      <c r="O769" s="13" t="s">
        <v>1834</v>
      </c>
    </row>
    <row r="770" spans="1:15">
      <c r="A770" s="193">
        <v>769</v>
      </c>
      <c r="B770" s="13" t="s">
        <v>1928</v>
      </c>
      <c r="C770" s="193" t="s">
        <v>4181</v>
      </c>
      <c r="D770" s="193" t="s">
        <v>4182</v>
      </c>
      <c r="E770" s="13" t="s">
        <v>1929</v>
      </c>
      <c r="F770" s="275" t="str">
        <f>_xlfn.XLOOKUP($B770,'CDS-G'!$AA:$AA,'CDS-G'!$AC:$AC,"",0)</f>
        <v/>
      </c>
      <c r="G770" s="13" t="s">
        <v>1821</v>
      </c>
      <c r="H770" s="13" t="s">
        <v>1922</v>
      </c>
      <c r="I770" s="13" t="s">
        <v>274</v>
      </c>
      <c r="J770" s="13" t="s">
        <v>1832</v>
      </c>
      <c r="K770" s="13" t="s">
        <v>32</v>
      </c>
      <c r="L770" s="13" t="s">
        <v>32</v>
      </c>
      <c r="M770" s="13" t="s">
        <v>32</v>
      </c>
      <c r="N770" s="13" t="s">
        <v>32</v>
      </c>
      <c r="O770" s="13" t="s">
        <v>1834</v>
      </c>
    </row>
    <row r="771" spans="1:15">
      <c r="A771" s="193">
        <v>770</v>
      </c>
      <c r="B771" s="13" t="s">
        <v>1930</v>
      </c>
      <c r="C771" s="193" t="s">
        <v>4183</v>
      </c>
      <c r="D771" s="193" t="s">
        <v>4184</v>
      </c>
      <c r="E771" s="13" t="s">
        <v>1931</v>
      </c>
      <c r="F771" s="275" t="str">
        <f>_xlfn.XLOOKUP($B771,'CDS-G'!$AA:$AA,'CDS-G'!$AC:$AC,"",0)</f>
        <v/>
      </c>
      <c r="G771" s="13" t="s">
        <v>1821</v>
      </c>
      <c r="H771" s="13" t="s">
        <v>1922</v>
      </c>
      <c r="I771" s="13" t="s">
        <v>274</v>
      </c>
      <c r="J771" s="13" t="s">
        <v>1832</v>
      </c>
      <c r="K771" s="13" t="s">
        <v>32</v>
      </c>
      <c r="L771" s="13" t="s">
        <v>32</v>
      </c>
      <c r="M771" s="13" t="s">
        <v>32</v>
      </c>
      <c r="N771" s="13" t="s">
        <v>32</v>
      </c>
      <c r="O771" s="13" t="s">
        <v>1834</v>
      </c>
    </row>
    <row r="772" spans="1:15">
      <c r="A772" s="193">
        <v>771</v>
      </c>
      <c r="B772" s="13" t="s">
        <v>1934</v>
      </c>
      <c r="C772" s="193" t="s">
        <v>4185</v>
      </c>
      <c r="D772" s="193" t="s">
        <v>4186</v>
      </c>
      <c r="E772" s="13" t="s">
        <v>1935</v>
      </c>
      <c r="F772" s="275" t="str">
        <f>_xlfn.XLOOKUP($B772,'CDS-G'!$AA:$AA,'CDS-G'!$AC:$AC,"",0)</f>
        <v/>
      </c>
      <c r="G772" s="13" t="s">
        <v>1821</v>
      </c>
      <c r="H772" s="13" t="s">
        <v>1922</v>
      </c>
      <c r="I772" s="13" t="s">
        <v>274</v>
      </c>
      <c r="J772" s="13" t="s">
        <v>1832</v>
      </c>
      <c r="K772" s="13" t="s">
        <v>32</v>
      </c>
      <c r="L772" s="13" t="s">
        <v>32</v>
      </c>
      <c r="M772" s="13" t="s">
        <v>32</v>
      </c>
      <c r="N772" s="13" t="s">
        <v>32</v>
      </c>
      <c r="O772" s="13" t="s">
        <v>1834</v>
      </c>
    </row>
    <row r="773" spans="1:15">
      <c r="A773" s="193">
        <v>772</v>
      </c>
      <c r="B773" s="20" t="s">
        <v>1944</v>
      </c>
      <c r="C773" s="193" t="s">
        <v>4187</v>
      </c>
      <c r="D773" s="193" t="s">
        <v>4188</v>
      </c>
      <c r="E773" s="20" t="s">
        <v>153</v>
      </c>
      <c r="F773" s="14" t="str">
        <f>_xlfn.XLOOKUP($B773,'CDS-H'!$AA:$AA,'CDS-H'!$AC:$AC,"",0)</f>
        <v>2024-2025 Final</v>
      </c>
      <c r="G773" s="20" t="s">
        <v>1945</v>
      </c>
      <c r="H773" s="20" t="s">
        <v>1946</v>
      </c>
      <c r="I773" s="20" t="s">
        <v>32</v>
      </c>
      <c r="J773" s="20" t="s">
        <v>32</v>
      </c>
      <c r="K773" s="20" t="s">
        <v>32</v>
      </c>
      <c r="L773" s="20" t="s">
        <v>32</v>
      </c>
      <c r="M773" s="20" t="s">
        <v>32</v>
      </c>
      <c r="N773" s="20" t="s">
        <v>32</v>
      </c>
      <c r="O773" s="20" t="s">
        <v>33</v>
      </c>
    </row>
    <row r="774" spans="1:15">
      <c r="A774" s="193">
        <v>773</v>
      </c>
      <c r="B774" s="20" t="s">
        <v>1948</v>
      </c>
      <c r="C774" s="193" t="s">
        <v>4189</v>
      </c>
      <c r="D774" s="193" t="s">
        <v>4190</v>
      </c>
      <c r="E774" s="20" t="s">
        <v>1949</v>
      </c>
      <c r="F774" s="14" t="str">
        <f>_xlfn.XLOOKUP($B774,'CDS-H'!$AA:$AA,'CDS-H'!$AC:$AC,"",0)</f>
        <v>X</v>
      </c>
      <c r="G774" s="20" t="s">
        <v>1945</v>
      </c>
      <c r="H774" s="20" t="s">
        <v>1950</v>
      </c>
      <c r="I774" s="20" t="s">
        <v>32</v>
      </c>
      <c r="J774" s="20" t="s">
        <v>32</v>
      </c>
      <c r="K774" s="20" t="s">
        <v>32</v>
      </c>
      <c r="L774" s="20" t="s">
        <v>32</v>
      </c>
      <c r="M774" s="20" t="s">
        <v>32</v>
      </c>
      <c r="N774" s="20" t="s">
        <v>32</v>
      </c>
      <c r="O774" s="20" t="s">
        <v>161</v>
      </c>
    </row>
    <row r="775" spans="1:15">
      <c r="A775" s="193">
        <v>774</v>
      </c>
      <c r="B775" s="20" t="s">
        <v>1951</v>
      </c>
      <c r="C775" s="193" t="s">
        <v>4191</v>
      </c>
      <c r="D775" s="193" t="s">
        <v>4192</v>
      </c>
      <c r="E775" s="20" t="s">
        <v>1952</v>
      </c>
      <c r="F775" s="14" t="str">
        <f>_xlfn.XLOOKUP($B775,'CDS-H'!$AA:$AA,'CDS-H'!$AC:$AC,"",0)</f>
        <v/>
      </c>
      <c r="G775" s="20" t="s">
        <v>1945</v>
      </c>
      <c r="H775" s="20" t="s">
        <v>1950</v>
      </c>
      <c r="I775" s="20" t="s">
        <v>32</v>
      </c>
      <c r="J775" s="20" t="s">
        <v>32</v>
      </c>
      <c r="K775" s="20" t="s">
        <v>32</v>
      </c>
      <c r="L775" s="20" t="s">
        <v>32</v>
      </c>
      <c r="M775" s="20" t="s">
        <v>32</v>
      </c>
      <c r="N775" s="20" t="s">
        <v>32</v>
      </c>
      <c r="O775" s="20" t="s">
        <v>161</v>
      </c>
    </row>
    <row r="776" spans="1:15">
      <c r="A776" s="193">
        <v>775</v>
      </c>
      <c r="B776" s="20" t="s">
        <v>1954</v>
      </c>
      <c r="C776" s="193" t="s">
        <v>4193</v>
      </c>
      <c r="D776" s="193" t="s">
        <v>4194</v>
      </c>
      <c r="E776" s="20" t="s">
        <v>1955</v>
      </c>
      <c r="F776" s="14" t="str">
        <f>_xlfn.XLOOKUP($B776,'CDS-H'!$AA:$AA,'CDS-H'!$AC:$AC,"",0)</f>
        <v/>
      </c>
      <c r="G776" s="20" t="s">
        <v>1945</v>
      </c>
      <c r="H776" s="20" t="s">
        <v>1950</v>
      </c>
      <c r="I776" s="20" t="s">
        <v>32</v>
      </c>
      <c r="J776" s="20" t="s">
        <v>32</v>
      </c>
      <c r="K776" s="20" t="s">
        <v>32</v>
      </c>
      <c r="L776" s="20" t="s">
        <v>32</v>
      </c>
      <c r="M776" s="20" t="s">
        <v>32</v>
      </c>
      <c r="N776" s="20" t="s">
        <v>32</v>
      </c>
      <c r="O776" s="20" t="s">
        <v>161</v>
      </c>
    </row>
    <row r="777" spans="1:15">
      <c r="A777" s="193">
        <v>776</v>
      </c>
      <c r="B777" s="20" t="s">
        <v>1957</v>
      </c>
      <c r="C777" s="193" t="s">
        <v>4195</v>
      </c>
      <c r="D777" s="193" t="s">
        <v>4196</v>
      </c>
      <c r="E777" s="20" t="s">
        <v>1958</v>
      </c>
      <c r="F777" s="14">
        <f>_xlfn.XLOOKUP($B777,'CDS-H'!$AA:$AA,'CDS-H'!$AC:$AC,"",0)</f>
        <v>17400406</v>
      </c>
      <c r="G777" s="20" t="s">
        <v>1945</v>
      </c>
      <c r="H777" s="20" t="s">
        <v>1959</v>
      </c>
      <c r="I777" s="20" t="s">
        <v>216</v>
      </c>
      <c r="J777" s="20" t="s">
        <v>1832</v>
      </c>
      <c r="K777" s="20" t="s">
        <v>217</v>
      </c>
      <c r="L777" s="20" t="s">
        <v>32</v>
      </c>
      <c r="M777" s="20" t="s">
        <v>32</v>
      </c>
      <c r="N777" s="20" t="s">
        <v>32</v>
      </c>
      <c r="O777" s="20" t="s">
        <v>1834</v>
      </c>
    </row>
    <row r="778" spans="1:15">
      <c r="A778" s="193">
        <v>777</v>
      </c>
      <c r="B778" s="20" t="s">
        <v>1961</v>
      </c>
      <c r="C778" s="193" t="s">
        <v>4197</v>
      </c>
      <c r="D778" s="193" t="s">
        <v>4198</v>
      </c>
      <c r="E778" s="20" t="s">
        <v>1962</v>
      </c>
      <c r="F778" s="14">
        <f>_xlfn.XLOOKUP($B778,'CDS-H'!$AA:$AA,'CDS-H'!$AC:$AC,"",0)</f>
        <v>18038538</v>
      </c>
      <c r="G778" s="20" t="s">
        <v>1945</v>
      </c>
      <c r="H778" s="20" t="s">
        <v>1959</v>
      </c>
      <c r="I778" s="20" t="s">
        <v>216</v>
      </c>
      <c r="J778" s="20" t="s">
        <v>1832</v>
      </c>
      <c r="K778" s="20" t="s">
        <v>217</v>
      </c>
      <c r="L778" s="20" t="s">
        <v>32</v>
      </c>
      <c r="M778" s="20" t="s">
        <v>32</v>
      </c>
      <c r="N778" s="20" t="s">
        <v>32</v>
      </c>
      <c r="O778" s="20" t="s">
        <v>1834</v>
      </c>
    </row>
    <row r="779" spans="1:15">
      <c r="A779" s="193">
        <v>778</v>
      </c>
      <c r="B779" s="20" t="s">
        <v>1964</v>
      </c>
      <c r="C779" s="193" t="s">
        <v>4199</v>
      </c>
      <c r="D779" s="193" t="s">
        <v>4200</v>
      </c>
      <c r="E779" s="20" t="s">
        <v>1965</v>
      </c>
      <c r="F779" s="14">
        <f>_xlfn.XLOOKUP($B779,'CDS-H'!$AA:$AA,'CDS-H'!$AC:$AC,"",0)</f>
        <v>11020875</v>
      </c>
      <c r="G779" s="20" t="s">
        <v>1945</v>
      </c>
      <c r="H779" s="20" t="s">
        <v>1959</v>
      </c>
      <c r="I779" s="20" t="s">
        <v>216</v>
      </c>
      <c r="J779" s="20" t="s">
        <v>1832</v>
      </c>
      <c r="K779" s="20" t="s">
        <v>217</v>
      </c>
      <c r="L779" s="20" t="s">
        <v>32</v>
      </c>
      <c r="M779" s="20" t="s">
        <v>32</v>
      </c>
      <c r="N779" s="20" t="s">
        <v>32</v>
      </c>
      <c r="O779" s="20" t="s">
        <v>1834</v>
      </c>
    </row>
    <row r="780" spans="1:15">
      <c r="A780" s="193">
        <v>779</v>
      </c>
      <c r="B780" s="20" t="s">
        <v>1967</v>
      </c>
      <c r="C780" s="193" t="s">
        <v>4201</v>
      </c>
      <c r="D780" s="193" t="s">
        <v>4202</v>
      </c>
      <c r="E780" s="20" t="s">
        <v>1968</v>
      </c>
      <c r="F780" s="14">
        <f>_xlfn.XLOOKUP($B780,'CDS-H'!$AA:$AA,'CDS-H'!$AC:$AC,"",0)</f>
        <v>1285932</v>
      </c>
      <c r="G780" s="20" t="s">
        <v>1945</v>
      </c>
      <c r="H780" s="20" t="s">
        <v>1959</v>
      </c>
      <c r="I780" s="20" t="s">
        <v>216</v>
      </c>
      <c r="J780" s="20" t="s">
        <v>1832</v>
      </c>
      <c r="K780" s="20" t="s">
        <v>217</v>
      </c>
      <c r="L780" s="20" t="s">
        <v>32</v>
      </c>
      <c r="M780" s="20" t="s">
        <v>32</v>
      </c>
      <c r="N780" s="20" t="s">
        <v>32</v>
      </c>
      <c r="O780" s="20" t="s">
        <v>1834</v>
      </c>
    </row>
    <row r="781" spans="1:15">
      <c r="A781" s="193">
        <v>780</v>
      </c>
      <c r="B781" s="20" t="s">
        <v>1970</v>
      </c>
      <c r="C781" s="193" t="s">
        <v>4203</v>
      </c>
      <c r="D781" s="193" t="s">
        <v>4204</v>
      </c>
      <c r="E781" s="20" t="s">
        <v>1971</v>
      </c>
      <c r="F781" s="14">
        <f>_xlfn.XLOOKUP($B781,'CDS-H'!$AA:$AA,'CDS-H'!$AC:$AC,"",0)</f>
        <v>47745751</v>
      </c>
      <c r="G781" s="20" t="s">
        <v>1945</v>
      </c>
      <c r="H781" s="20" t="s">
        <v>1959</v>
      </c>
      <c r="I781" s="20" t="s">
        <v>216</v>
      </c>
      <c r="J781" s="20" t="s">
        <v>1832</v>
      </c>
      <c r="K781" s="20" t="s">
        <v>217</v>
      </c>
      <c r="L781" s="20" t="s">
        <v>32</v>
      </c>
      <c r="M781" s="20" t="s">
        <v>32</v>
      </c>
      <c r="N781" s="20" t="s">
        <v>32</v>
      </c>
      <c r="O781" s="20" t="s">
        <v>1834</v>
      </c>
    </row>
    <row r="782" spans="1:15">
      <c r="A782" s="193">
        <v>781</v>
      </c>
      <c r="B782" s="20" t="s">
        <v>1973</v>
      </c>
      <c r="C782" s="193" t="s">
        <v>4205</v>
      </c>
      <c r="D782" s="193" t="s">
        <v>4206</v>
      </c>
      <c r="E782" s="20" t="s">
        <v>1974</v>
      </c>
      <c r="F782" s="14">
        <f>_xlfn.XLOOKUP($B782,'CDS-H'!$AA:$AA,'CDS-H'!$AC:$AC,"",0)</f>
        <v>12872404</v>
      </c>
      <c r="G782" s="20" t="s">
        <v>1945</v>
      </c>
      <c r="H782" s="20" t="s">
        <v>1959</v>
      </c>
      <c r="I782" s="20" t="s">
        <v>216</v>
      </c>
      <c r="J782" s="20" t="s">
        <v>1832</v>
      </c>
      <c r="K782" s="20" t="s">
        <v>217</v>
      </c>
      <c r="L782" s="20" t="s">
        <v>32</v>
      </c>
      <c r="M782" s="20" t="s">
        <v>32</v>
      </c>
      <c r="N782" s="20" t="s">
        <v>32</v>
      </c>
      <c r="O782" s="20" t="s">
        <v>1834</v>
      </c>
    </row>
    <row r="783" spans="1:15">
      <c r="A783" s="193">
        <v>782</v>
      </c>
      <c r="B783" s="20" t="s">
        <v>1976</v>
      </c>
      <c r="C783" s="193" t="s">
        <v>4207</v>
      </c>
      <c r="D783" s="193" t="s">
        <v>4208</v>
      </c>
      <c r="E783" s="20" t="s">
        <v>1977</v>
      </c>
      <c r="F783" s="14">
        <f>_xlfn.XLOOKUP($B783,'CDS-H'!$AA:$AA,'CDS-H'!$AC:$AC,"",0)</f>
        <v>525303</v>
      </c>
      <c r="G783" s="20" t="s">
        <v>1945</v>
      </c>
      <c r="H783" s="20" t="s">
        <v>1959</v>
      </c>
      <c r="I783" s="20" t="s">
        <v>216</v>
      </c>
      <c r="J783" s="20" t="s">
        <v>1832</v>
      </c>
      <c r="K783" s="20" t="s">
        <v>217</v>
      </c>
      <c r="L783" s="20" t="s">
        <v>32</v>
      </c>
      <c r="M783" s="20" t="s">
        <v>32</v>
      </c>
      <c r="N783" s="20" t="s">
        <v>32</v>
      </c>
      <c r="O783" s="20" t="s">
        <v>1834</v>
      </c>
    </row>
    <row r="784" spans="1:15">
      <c r="A784" s="193">
        <v>783</v>
      </c>
      <c r="B784" s="20" t="s">
        <v>1979</v>
      </c>
      <c r="C784" s="193" t="s">
        <v>4209</v>
      </c>
      <c r="D784" s="193" t="s">
        <v>4210</v>
      </c>
      <c r="E784" s="20" t="s">
        <v>1980</v>
      </c>
      <c r="F784" s="14" t="str">
        <f>_xlfn.XLOOKUP($B784,'CDS-H'!$AA:$AA,'CDS-H'!$AC:$AC,"",0)</f>
        <v/>
      </c>
      <c r="G784" s="20" t="s">
        <v>1945</v>
      </c>
      <c r="H784" s="20" t="s">
        <v>1959</v>
      </c>
      <c r="I784" s="20" t="s">
        <v>216</v>
      </c>
      <c r="J784" s="20" t="s">
        <v>1832</v>
      </c>
      <c r="K784" s="20" t="s">
        <v>217</v>
      </c>
      <c r="L784" s="20" t="s">
        <v>32</v>
      </c>
      <c r="M784" s="20" t="s">
        <v>32</v>
      </c>
      <c r="N784" s="20" t="s">
        <v>32</v>
      </c>
      <c r="O784" s="20" t="s">
        <v>1834</v>
      </c>
    </row>
    <row r="785" spans="1:15">
      <c r="A785" s="193">
        <v>784</v>
      </c>
      <c r="B785" s="20" t="s">
        <v>1982</v>
      </c>
      <c r="C785" s="193" t="s">
        <v>4211</v>
      </c>
      <c r="D785" s="193" t="s">
        <v>4212</v>
      </c>
      <c r="E785" s="20" t="s">
        <v>1983</v>
      </c>
      <c r="F785" s="14">
        <f>_xlfn.XLOOKUP($B785,'CDS-H'!$AA:$AA,'CDS-H'!$AC:$AC,"",0)</f>
        <v>13397707</v>
      </c>
      <c r="G785" s="20" t="s">
        <v>1945</v>
      </c>
      <c r="H785" s="20" t="s">
        <v>1959</v>
      </c>
      <c r="I785" s="20" t="s">
        <v>216</v>
      </c>
      <c r="J785" s="20" t="s">
        <v>1832</v>
      </c>
      <c r="K785" s="20" t="s">
        <v>217</v>
      </c>
      <c r="L785" s="20" t="s">
        <v>32</v>
      </c>
      <c r="M785" s="20" t="s">
        <v>32</v>
      </c>
      <c r="N785" s="20" t="s">
        <v>32</v>
      </c>
      <c r="O785" s="20" t="s">
        <v>1834</v>
      </c>
    </row>
    <row r="786" spans="1:15">
      <c r="A786" s="193">
        <v>785</v>
      </c>
      <c r="B786" s="20" t="s">
        <v>1986</v>
      </c>
      <c r="C786" s="193" t="s">
        <v>4213</v>
      </c>
      <c r="D786" s="193" t="s">
        <v>4214</v>
      </c>
      <c r="E786" s="20" t="s">
        <v>1987</v>
      </c>
      <c r="F786" s="14">
        <f>_xlfn.XLOOKUP($B786,'CDS-H'!$AA:$AA,'CDS-H'!$AC:$AC,"",0)</f>
        <v>3654508</v>
      </c>
      <c r="G786" s="20" t="s">
        <v>1945</v>
      </c>
      <c r="H786" s="20" t="s">
        <v>1959</v>
      </c>
      <c r="I786" s="20" t="s">
        <v>216</v>
      </c>
      <c r="J786" s="20" t="s">
        <v>1832</v>
      </c>
      <c r="K786" s="20" t="s">
        <v>217</v>
      </c>
      <c r="L786" s="20" t="s">
        <v>32</v>
      </c>
      <c r="M786" s="20" t="s">
        <v>32</v>
      </c>
      <c r="N786" s="20" t="s">
        <v>32</v>
      </c>
      <c r="O786" s="20" t="s">
        <v>1834</v>
      </c>
    </row>
    <row r="787" spans="1:15">
      <c r="A787" s="193">
        <v>786</v>
      </c>
      <c r="B787" s="20" t="s">
        <v>1990</v>
      </c>
      <c r="C787" s="193" t="s">
        <v>4215</v>
      </c>
      <c r="D787" s="193" t="s">
        <v>4216</v>
      </c>
      <c r="E787" s="20" t="s">
        <v>1991</v>
      </c>
      <c r="F787" s="14">
        <f>_xlfn.XLOOKUP($B787,'CDS-H'!$AA:$AA,'CDS-H'!$AC:$AC,"",0)</f>
        <v>3978400</v>
      </c>
      <c r="G787" s="20" t="s">
        <v>1945</v>
      </c>
      <c r="H787" s="20" t="s">
        <v>1959</v>
      </c>
      <c r="I787" s="20" t="s">
        <v>216</v>
      </c>
      <c r="J787" s="20" t="s">
        <v>1832</v>
      </c>
      <c r="K787" s="20" t="s">
        <v>217</v>
      </c>
      <c r="L787" s="20" t="s">
        <v>32</v>
      </c>
      <c r="M787" s="20" t="s">
        <v>32</v>
      </c>
      <c r="N787" s="20" t="s">
        <v>32</v>
      </c>
      <c r="O787" s="20" t="s">
        <v>1834</v>
      </c>
    </row>
    <row r="788" spans="1:15">
      <c r="A788" s="193">
        <v>787</v>
      </c>
      <c r="B788" s="20" t="s">
        <v>1994</v>
      </c>
      <c r="C788" s="193" t="s">
        <v>4217</v>
      </c>
      <c r="D788" s="193" t="s">
        <v>4218</v>
      </c>
      <c r="E788" s="20" t="s">
        <v>1995</v>
      </c>
      <c r="F788" s="14">
        <f>_xlfn.XLOOKUP($B788,'CDS-H'!$AA:$AA,'CDS-H'!$AC:$AC,"",0)</f>
        <v>1069554</v>
      </c>
      <c r="G788" s="20" t="s">
        <v>1945</v>
      </c>
      <c r="H788" s="20" t="s">
        <v>1959</v>
      </c>
      <c r="I788" s="20" t="s">
        <v>216</v>
      </c>
      <c r="J788" s="20" t="s">
        <v>1832</v>
      </c>
      <c r="K788" s="20" t="s">
        <v>217</v>
      </c>
      <c r="L788" s="20" t="s">
        <v>32</v>
      </c>
      <c r="M788" s="20" t="s">
        <v>32</v>
      </c>
      <c r="N788" s="20" t="s">
        <v>32</v>
      </c>
      <c r="O788" s="20" t="s">
        <v>1834</v>
      </c>
    </row>
    <row r="789" spans="1:15">
      <c r="A789" s="193">
        <v>788</v>
      </c>
      <c r="B789" s="20" t="s">
        <v>1998</v>
      </c>
      <c r="C789" s="193" t="s">
        <v>4219</v>
      </c>
      <c r="D789" s="193" t="s">
        <v>4220</v>
      </c>
      <c r="E789" s="20" t="s">
        <v>1958</v>
      </c>
      <c r="F789" s="14">
        <f>_xlfn.XLOOKUP($B789,'CDS-H'!$AA:$AA,'CDS-H'!$AC:$AC,"",0)</f>
        <v>49123</v>
      </c>
      <c r="G789" s="20" t="s">
        <v>1945</v>
      </c>
      <c r="H789" s="20" t="s">
        <v>1999</v>
      </c>
      <c r="I789" s="20" t="s">
        <v>216</v>
      </c>
      <c r="J789" s="20" t="s">
        <v>1832</v>
      </c>
      <c r="K789" s="20" t="s">
        <v>217</v>
      </c>
      <c r="L789" s="20" t="s">
        <v>32</v>
      </c>
      <c r="M789" s="20" t="s">
        <v>32</v>
      </c>
      <c r="N789" s="20" t="s">
        <v>32</v>
      </c>
      <c r="O789" s="20" t="s">
        <v>1834</v>
      </c>
    </row>
    <row r="790" spans="1:15">
      <c r="A790" s="193">
        <v>789</v>
      </c>
      <c r="B790" s="20" t="s">
        <v>2001</v>
      </c>
      <c r="C790" s="193" t="s">
        <v>4221</v>
      </c>
      <c r="D790" s="193" t="s">
        <v>4222</v>
      </c>
      <c r="E790" s="20" t="s">
        <v>1962</v>
      </c>
      <c r="F790" s="14">
        <f>_xlfn.XLOOKUP($B790,'CDS-H'!$AA:$AA,'CDS-H'!$AC:$AC,"",0)</f>
        <v>16167074</v>
      </c>
      <c r="G790" s="20" t="s">
        <v>1945</v>
      </c>
      <c r="H790" s="20" t="s">
        <v>1999</v>
      </c>
      <c r="I790" s="20" t="s">
        <v>216</v>
      </c>
      <c r="J790" s="20" t="s">
        <v>1832</v>
      </c>
      <c r="K790" s="20" t="s">
        <v>217</v>
      </c>
      <c r="L790" s="20" t="s">
        <v>32</v>
      </c>
      <c r="M790" s="20" t="s">
        <v>32</v>
      </c>
      <c r="N790" s="20" t="s">
        <v>32</v>
      </c>
      <c r="O790" s="20" t="s">
        <v>1834</v>
      </c>
    </row>
    <row r="791" spans="1:15">
      <c r="A791" s="193">
        <v>790</v>
      </c>
      <c r="B791" s="20" t="s">
        <v>2003</v>
      </c>
      <c r="C791" s="193" t="s">
        <v>4223</v>
      </c>
      <c r="D791" s="193" t="s">
        <v>4224</v>
      </c>
      <c r="E791" s="20" t="s">
        <v>1965</v>
      </c>
      <c r="F791" s="14">
        <f>_xlfn.XLOOKUP($B791,'CDS-H'!$AA:$AA,'CDS-H'!$AC:$AC,"",0)</f>
        <v>13190026</v>
      </c>
      <c r="G791" s="20" t="s">
        <v>1945</v>
      </c>
      <c r="H791" s="20" t="s">
        <v>1999</v>
      </c>
      <c r="I791" s="20" t="s">
        <v>216</v>
      </c>
      <c r="J791" s="20" t="s">
        <v>1832</v>
      </c>
      <c r="K791" s="20" t="s">
        <v>217</v>
      </c>
      <c r="L791" s="20" t="s">
        <v>32</v>
      </c>
      <c r="M791" s="20" t="s">
        <v>32</v>
      </c>
      <c r="N791" s="20" t="s">
        <v>32</v>
      </c>
      <c r="O791" s="20" t="s">
        <v>1834</v>
      </c>
    </row>
    <row r="792" spans="1:15">
      <c r="A792" s="193">
        <v>791</v>
      </c>
      <c r="B792" s="20" t="s">
        <v>2005</v>
      </c>
      <c r="C792" s="193" t="s">
        <v>4225</v>
      </c>
      <c r="D792" s="193" t="s">
        <v>4226</v>
      </c>
      <c r="E792" s="20" t="s">
        <v>1968</v>
      </c>
      <c r="F792" s="14">
        <f>_xlfn.XLOOKUP($B792,'CDS-H'!$AA:$AA,'CDS-H'!$AC:$AC,"",0)</f>
        <v>1521090</v>
      </c>
      <c r="G792" s="20" t="s">
        <v>1945</v>
      </c>
      <c r="H792" s="20" t="s">
        <v>1999</v>
      </c>
      <c r="I792" s="20" t="s">
        <v>216</v>
      </c>
      <c r="J792" s="20" t="s">
        <v>1832</v>
      </c>
      <c r="K792" s="20" t="s">
        <v>217</v>
      </c>
      <c r="L792" s="20" t="s">
        <v>32</v>
      </c>
      <c r="M792" s="20" t="s">
        <v>32</v>
      </c>
      <c r="N792" s="20" t="s">
        <v>32</v>
      </c>
      <c r="O792" s="20" t="s">
        <v>1834</v>
      </c>
    </row>
    <row r="793" spans="1:15">
      <c r="A793" s="193">
        <v>792</v>
      </c>
      <c r="B793" s="20" t="s">
        <v>2007</v>
      </c>
      <c r="C793" s="193" t="s">
        <v>4227</v>
      </c>
      <c r="D793" s="193" t="s">
        <v>4228</v>
      </c>
      <c r="E793" s="20" t="s">
        <v>1971</v>
      </c>
      <c r="F793" s="14">
        <f>_xlfn.XLOOKUP($B793,'CDS-H'!$AA:$AA,'CDS-H'!$AC:$AC,"",0)</f>
        <v>30927313</v>
      </c>
      <c r="G793" s="20" t="s">
        <v>1945</v>
      </c>
      <c r="H793" s="20" t="s">
        <v>1999</v>
      </c>
      <c r="I793" s="20" t="s">
        <v>216</v>
      </c>
      <c r="J793" s="20" t="s">
        <v>1832</v>
      </c>
      <c r="K793" s="20" t="s">
        <v>217</v>
      </c>
      <c r="L793" s="20" t="s">
        <v>32</v>
      </c>
      <c r="M793" s="20" t="s">
        <v>32</v>
      </c>
      <c r="N793" s="20" t="s">
        <v>32</v>
      </c>
      <c r="O793" s="20" t="s">
        <v>1834</v>
      </c>
    </row>
    <row r="794" spans="1:15">
      <c r="A794" s="193">
        <v>793</v>
      </c>
      <c r="B794" s="20" t="s">
        <v>2009</v>
      </c>
      <c r="C794" s="193" t="s">
        <v>4229</v>
      </c>
      <c r="D794" s="193" t="s">
        <v>4230</v>
      </c>
      <c r="E794" s="20" t="s">
        <v>1974</v>
      </c>
      <c r="F794" s="14">
        <f>_xlfn.XLOOKUP($B794,'CDS-H'!$AA:$AA,'CDS-H'!$AC:$AC,"",0)</f>
        <v>8150991</v>
      </c>
      <c r="G794" s="20" t="s">
        <v>1945</v>
      </c>
      <c r="H794" s="20" t="s">
        <v>1999</v>
      </c>
      <c r="I794" s="20" t="s">
        <v>216</v>
      </c>
      <c r="J794" s="20" t="s">
        <v>1832</v>
      </c>
      <c r="K794" s="20" t="s">
        <v>217</v>
      </c>
      <c r="L794" s="20" t="s">
        <v>32</v>
      </c>
      <c r="M794" s="20" t="s">
        <v>32</v>
      </c>
      <c r="N794" s="20" t="s">
        <v>32</v>
      </c>
      <c r="O794" s="20" t="s">
        <v>1834</v>
      </c>
    </row>
    <row r="795" spans="1:15">
      <c r="A795" s="193">
        <v>794</v>
      </c>
      <c r="B795" s="20" t="s">
        <v>2010</v>
      </c>
      <c r="C795" s="193" t="s">
        <v>4231</v>
      </c>
      <c r="D795" s="193" t="s">
        <v>4232</v>
      </c>
      <c r="E795" s="20" t="s">
        <v>1980</v>
      </c>
      <c r="F795" s="14">
        <f>_xlfn.XLOOKUP($B795,'CDS-H'!$AA:$AA,'CDS-H'!$AC:$AC,"",0)</f>
        <v>3207419</v>
      </c>
      <c r="G795" s="20" t="s">
        <v>1945</v>
      </c>
      <c r="H795" s="20" t="s">
        <v>1999</v>
      </c>
      <c r="I795" s="20" t="s">
        <v>216</v>
      </c>
      <c r="J795" s="20" t="s">
        <v>1832</v>
      </c>
      <c r="K795" s="20" t="s">
        <v>217</v>
      </c>
      <c r="L795" s="20" t="s">
        <v>32</v>
      </c>
      <c r="M795" s="20" t="s">
        <v>32</v>
      </c>
      <c r="N795" s="20" t="s">
        <v>32</v>
      </c>
      <c r="O795" s="20" t="s">
        <v>1834</v>
      </c>
    </row>
    <row r="796" spans="1:15">
      <c r="A796" s="193">
        <v>795</v>
      </c>
      <c r="B796" s="20" t="s">
        <v>2011</v>
      </c>
      <c r="C796" s="193" t="s">
        <v>4233</v>
      </c>
      <c r="D796" s="193" t="s">
        <v>4234</v>
      </c>
      <c r="E796" s="20" t="s">
        <v>1983</v>
      </c>
      <c r="F796" s="14">
        <f>_xlfn.XLOOKUP($B796,'CDS-H'!$AA:$AA,'CDS-H'!$AC:$AC,"",0)</f>
        <v>11358410</v>
      </c>
      <c r="G796" s="20" t="s">
        <v>1945</v>
      </c>
      <c r="H796" s="20" t="s">
        <v>1999</v>
      </c>
      <c r="I796" s="20" t="s">
        <v>216</v>
      </c>
      <c r="J796" s="20" t="s">
        <v>1832</v>
      </c>
      <c r="K796" s="20" t="s">
        <v>217</v>
      </c>
      <c r="L796" s="20" t="s">
        <v>32</v>
      </c>
      <c r="M796" s="20" t="s">
        <v>32</v>
      </c>
      <c r="N796" s="20" t="s">
        <v>32</v>
      </c>
      <c r="O796" s="20" t="s">
        <v>1834</v>
      </c>
    </row>
    <row r="797" spans="1:15">
      <c r="A797" s="193">
        <v>796</v>
      </c>
      <c r="B797" s="20" t="s">
        <v>2012</v>
      </c>
      <c r="C797" s="193" t="s">
        <v>4235</v>
      </c>
      <c r="D797" s="193" t="s">
        <v>4236</v>
      </c>
      <c r="E797" s="20" t="s">
        <v>1987</v>
      </c>
      <c r="F797" s="14">
        <f>_xlfn.XLOOKUP($B797,'CDS-H'!$AA:$AA,'CDS-H'!$AC:$AC,"",0)</f>
        <v>6462230</v>
      </c>
      <c r="G797" s="20" t="s">
        <v>1945</v>
      </c>
      <c r="H797" s="20" t="s">
        <v>1999</v>
      </c>
      <c r="I797" s="20" t="s">
        <v>216</v>
      </c>
      <c r="J797" s="20" t="s">
        <v>1832</v>
      </c>
      <c r="K797" s="20" t="s">
        <v>217</v>
      </c>
      <c r="L797" s="20" t="s">
        <v>32</v>
      </c>
      <c r="M797" s="20" t="s">
        <v>32</v>
      </c>
      <c r="N797" s="20" t="s">
        <v>32</v>
      </c>
      <c r="O797" s="20" t="s">
        <v>1834</v>
      </c>
    </row>
    <row r="798" spans="1:15">
      <c r="A798" s="193">
        <v>797</v>
      </c>
      <c r="B798" s="20" t="s">
        <v>2014</v>
      </c>
      <c r="C798" s="193" t="s">
        <v>4237</v>
      </c>
      <c r="D798" s="193" t="s">
        <v>4238</v>
      </c>
      <c r="E798" s="20" t="s">
        <v>1991</v>
      </c>
      <c r="F798" s="14">
        <f>_xlfn.XLOOKUP($B798,'CDS-H'!$AA:$AA,'CDS-H'!$AC:$AC,"",0)</f>
        <v>5590682</v>
      </c>
      <c r="G798" s="20" t="s">
        <v>1945</v>
      </c>
      <c r="H798" s="20" t="s">
        <v>1999</v>
      </c>
      <c r="I798" s="20" t="s">
        <v>216</v>
      </c>
      <c r="J798" s="20" t="s">
        <v>1832</v>
      </c>
      <c r="K798" s="20" t="s">
        <v>217</v>
      </c>
      <c r="L798" s="20" t="s">
        <v>32</v>
      </c>
      <c r="M798" s="20" t="s">
        <v>32</v>
      </c>
      <c r="N798" s="20" t="s">
        <v>32</v>
      </c>
      <c r="O798" s="20" t="s">
        <v>1834</v>
      </c>
    </row>
    <row r="799" spans="1:15">
      <c r="A799" s="193">
        <v>798</v>
      </c>
      <c r="B799" s="20" t="s">
        <v>2015</v>
      </c>
      <c r="C799" s="193" t="s">
        <v>4239</v>
      </c>
      <c r="D799" s="193" t="s">
        <v>4240</v>
      </c>
      <c r="E799" s="20" t="s">
        <v>1995</v>
      </c>
      <c r="F799" s="14">
        <f>_xlfn.XLOOKUP($B799,'CDS-H'!$AA:$AA,'CDS-H'!$AC:$AC,"",0)</f>
        <v>2645565</v>
      </c>
      <c r="G799" s="20" t="s">
        <v>1945</v>
      </c>
      <c r="H799" s="20" t="s">
        <v>1999</v>
      </c>
      <c r="I799" s="20" t="s">
        <v>216</v>
      </c>
      <c r="J799" s="20" t="s">
        <v>1832</v>
      </c>
      <c r="K799" s="20" t="s">
        <v>217</v>
      </c>
      <c r="L799" s="20" t="s">
        <v>32</v>
      </c>
      <c r="M799" s="20" t="s">
        <v>32</v>
      </c>
      <c r="N799" s="20" t="s">
        <v>32</v>
      </c>
      <c r="O799" s="20" t="s">
        <v>1834</v>
      </c>
    </row>
    <row r="800" spans="1:15">
      <c r="A800" s="193">
        <v>799</v>
      </c>
      <c r="B800" s="20" t="s">
        <v>2018</v>
      </c>
      <c r="C800" s="193" t="s">
        <v>4241</v>
      </c>
      <c r="D800" s="193" t="s">
        <v>4242</v>
      </c>
      <c r="E800" s="20" t="s">
        <v>2019</v>
      </c>
      <c r="F800" s="14">
        <f>_xlfn.XLOOKUP($B800,'CDS-H'!$AA:$AA,'CDS-H'!$AC:$AC,"",0)</f>
        <v>2444</v>
      </c>
      <c r="G800" s="20" t="s">
        <v>1945</v>
      </c>
      <c r="H800" s="20" t="s">
        <v>2020</v>
      </c>
      <c r="I800" s="20" t="s">
        <v>216</v>
      </c>
      <c r="J800" s="20" t="s">
        <v>1832</v>
      </c>
      <c r="K800" s="20" t="s">
        <v>218</v>
      </c>
      <c r="L800" s="20" t="s">
        <v>32</v>
      </c>
      <c r="M800" s="20" t="s">
        <v>219</v>
      </c>
      <c r="N800" s="20" t="s">
        <v>32</v>
      </c>
      <c r="O800" s="20" t="s">
        <v>221</v>
      </c>
    </row>
    <row r="801" spans="1:15">
      <c r="A801" s="193">
        <v>800</v>
      </c>
      <c r="B801" s="20" t="s">
        <v>2022</v>
      </c>
      <c r="C801" s="193" t="s">
        <v>4243</v>
      </c>
      <c r="D801" s="193" t="s">
        <v>4244</v>
      </c>
      <c r="E801" s="20" t="s">
        <v>2023</v>
      </c>
      <c r="F801" s="14">
        <f>_xlfn.XLOOKUP($B801,'CDS-H'!$AA:$AA,'CDS-H'!$AC:$AC,"",0)</f>
        <v>2157</v>
      </c>
      <c r="G801" s="20" t="s">
        <v>1945</v>
      </c>
      <c r="H801" s="20" t="s">
        <v>2020</v>
      </c>
      <c r="I801" s="20" t="s">
        <v>216</v>
      </c>
      <c r="J801" s="20" t="s">
        <v>1832</v>
      </c>
      <c r="K801" s="20" t="s">
        <v>218</v>
      </c>
      <c r="L801" s="20" t="s">
        <v>32</v>
      </c>
      <c r="M801" s="20" t="s">
        <v>219</v>
      </c>
      <c r="N801" s="20" t="s">
        <v>32</v>
      </c>
      <c r="O801" s="20" t="s">
        <v>221</v>
      </c>
    </row>
    <row r="802" spans="1:15">
      <c r="A802" s="193">
        <v>801</v>
      </c>
      <c r="B802" s="20" t="s">
        <v>2025</v>
      </c>
      <c r="C802" s="193" t="s">
        <v>4245</v>
      </c>
      <c r="D802" s="193" t="s">
        <v>4246</v>
      </c>
      <c r="E802" s="20" t="s">
        <v>2026</v>
      </c>
      <c r="F802" s="14">
        <f>_xlfn.XLOOKUP($B802,'CDS-H'!$AA:$AA,'CDS-H'!$AC:$AC,"",0)</f>
        <v>1319</v>
      </c>
      <c r="G802" s="20" t="s">
        <v>1945</v>
      </c>
      <c r="H802" s="20" t="s">
        <v>2020</v>
      </c>
      <c r="I802" s="20" t="s">
        <v>216</v>
      </c>
      <c r="J802" s="20" t="s">
        <v>1832</v>
      </c>
      <c r="K802" s="20" t="s">
        <v>218</v>
      </c>
      <c r="L802" s="20" t="s">
        <v>32</v>
      </c>
      <c r="M802" s="20" t="s">
        <v>219</v>
      </c>
      <c r="N802" s="20" t="s">
        <v>32</v>
      </c>
      <c r="O802" s="20" t="s">
        <v>221</v>
      </c>
    </row>
    <row r="803" spans="1:15">
      <c r="A803" s="193">
        <v>802</v>
      </c>
      <c r="B803" s="20" t="s">
        <v>2028</v>
      </c>
      <c r="C803" s="193" t="s">
        <v>4247</v>
      </c>
      <c r="D803" s="193" t="s">
        <v>4248</v>
      </c>
      <c r="E803" s="20" t="s">
        <v>2029</v>
      </c>
      <c r="F803" s="14">
        <f>_xlfn.XLOOKUP($B803,'CDS-H'!$AA:$AA,'CDS-H'!$AC:$AC,"",0)</f>
        <v>1311</v>
      </c>
      <c r="G803" s="20" t="s">
        <v>1945</v>
      </c>
      <c r="H803" s="20" t="s">
        <v>2020</v>
      </c>
      <c r="I803" s="20" t="s">
        <v>216</v>
      </c>
      <c r="J803" s="20" t="s">
        <v>1832</v>
      </c>
      <c r="K803" s="20" t="s">
        <v>218</v>
      </c>
      <c r="L803" s="20" t="s">
        <v>32</v>
      </c>
      <c r="M803" s="20" t="s">
        <v>219</v>
      </c>
      <c r="N803" s="20" t="s">
        <v>32</v>
      </c>
      <c r="O803" s="20" t="s">
        <v>221</v>
      </c>
    </row>
    <row r="804" spans="1:15">
      <c r="A804" s="193">
        <v>803</v>
      </c>
      <c r="B804" s="20" t="s">
        <v>2031</v>
      </c>
      <c r="C804" s="193" t="s">
        <v>4249</v>
      </c>
      <c r="D804" s="193" t="s">
        <v>4250</v>
      </c>
      <c r="E804" s="20" t="s">
        <v>2032</v>
      </c>
      <c r="F804" s="14">
        <f>_xlfn.XLOOKUP($B804,'CDS-H'!$AA:$AA,'CDS-H'!$AC:$AC,"",0)</f>
        <v>1298</v>
      </c>
      <c r="G804" s="20" t="s">
        <v>1945</v>
      </c>
      <c r="H804" s="20" t="s">
        <v>2020</v>
      </c>
      <c r="I804" s="20" t="s">
        <v>216</v>
      </c>
      <c r="J804" s="20" t="s">
        <v>1832</v>
      </c>
      <c r="K804" s="20" t="s">
        <v>218</v>
      </c>
      <c r="L804" s="20" t="s">
        <v>32</v>
      </c>
      <c r="M804" s="20" t="s">
        <v>219</v>
      </c>
      <c r="N804" s="20" t="s">
        <v>32</v>
      </c>
      <c r="O804" s="20" t="s">
        <v>221</v>
      </c>
    </row>
    <row r="805" spans="1:15">
      <c r="A805" s="193">
        <v>804</v>
      </c>
      <c r="B805" s="20" t="s">
        <v>2033</v>
      </c>
      <c r="C805" s="193" t="s">
        <v>4251</v>
      </c>
      <c r="D805" s="193" t="s">
        <v>4252</v>
      </c>
      <c r="E805" s="20" t="s">
        <v>2034</v>
      </c>
      <c r="F805" s="14">
        <f>_xlfn.XLOOKUP($B805,'CDS-H'!$AA:$AA,'CDS-H'!$AC:$AC,"",0)</f>
        <v>658</v>
      </c>
      <c r="G805" s="20" t="s">
        <v>1945</v>
      </c>
      <c r="H805" s="20" t="s">
        <v>2020</v>
      </c>
      <c r="I805" s="20" t="s">
        <v>216</v>
      </c>
      <c r="J805" s="20" t="s">
        <v>1832</v>
      </c>
      <c r="K805" s="20" t="s">
        <v>218</v>
      </c>
      <c r="L805" s="20" t="s">
        <v>32</v>
      </c>
      <c r="M805" s="20" t="s">
        <v>219</v>
      </c>
      <c r="N805" s="20" t="s">
        <v>32</v>
      </c>
      <c r="O805" s="20" t="s">
        <v>221</v>
      </c>
    </row>
    <row r="806" spans="1:15">
      <c r="A806" s="193">
        <v>805</v>
      </c>
      <c r="B806" s="20" t="s">
        <v>2035</v>
      </c>
      <c r="C806" s="193" t="s">
        <v>4253</v>
      </c>
      <c r="D806" s="193" t="s">
        <v>4254</v>
      </c>
      <c r="E806" s="20" t="s">
        <v>2036</v>
      </c>
      <c r="F806" s="14">
        <f>_xlfn.XLOOKUP($B806,'CDS-H'!$AA:$AA,'CDS-H'!$AC:$AC,"",0)</f>
        <v>222</v>
      </c>
      <c r="G806" s="20" t="s">
        <v>1945</v>
      </c>
      <c r="H806" s="20" t="s">
        <v>2020</v>
      </c>
      <c r="I806" s="20" t="s">
        <v>216</v>
      </c>
      <c r="J806" s="20" t="s">
        <v>1832</v>
      </c>
      <c r="K806" s="20" t="s">
        <v>218</v>
      </c>
      <c r="L806" s="20" t="s">
        <v>32</v>
      </c>
      <c r="M806" s="20" t="s">
        <v>219</v>
      </c>
      <c r="N806" s="20" t="s">
        <v>32</v>
      </c>
      <c r="O806" s="20" t="s">
        <v>221</v>
      </c>
    </row>
    <row r="807" spans="1:15">
      <c r="A807" s="193">
        <v>806</v>
      </c>
      <c r="B807" s="20" t="s">
        <v>2039</v>
      </c>
      <c r="C807" s="193" t="s">
        <v>4255</v>
      </c>
      <c r="D807" s="193" t="s">
        <v>4256</v>
      </c>
      <c r="E807" s="20" t="s">
        <v>2040</v>
      </c>
      <c r="F807" s="14">
        <f>_xlfn.XLOOKUP($B807,'CDS-H'!$AA:$AA,'CDS-H'!$AC:$AC,"",0)</f>
        <v>261</v>
      </c>
      <c r="G807" s="20" t="s">
        <v>1945</v>
      </c>
      <c r="H807" s="20" t="s">
        <v>2020</v>
      </c>
      <c r="I807" s="20" t="s">
        <v>216</v>
      </c>
      <c r="J807" s="20" t="s">
        <v>1832</v>
      </c>
      <c r="K807" s="20" t="s">
        <v>218</v>
      </c>
      <c r="L807" s="20" t="s">
        <v>32</v>
      </c>
      <c r="M807" s="20" t="s">
        <v>219</v>
      </c>
      <c r="N807" s="20" t="s">
        <v>32</v>
      </c>
      <c r="O807" s="20" t="s">
        <v>221</v>
      </c>
    </row>
    <row r="808" spans="1:15">
      <c r="A808" s="193">
        <v>807</v>
      </c>
      <c r="B808" s="20" t="s">
        <v>2042</v>
      </c>
      <c r="C808" s="193" t="s">
        <v>4257</v>
      </c>
      <c r="D808" s="193" t="s">
        <v>4258</v>
      </c>
      <c r="E808" s="20" t="s">
        <v>2043</v>
      </c>
      <c r="F808" s="14">
        <f>_xlfn.XLOOKUP($B808,'CDS-H'!$AA:$AA,'CDS-H'!$AC:$AC,"",0)</f>
        <v>0.72460000000000002</v>
      </c>
      <c r="G808" s="20" t="s">
        <v>1945</v>
      </c>
      <c r="H808" s="20" t="s">
        <v>2020</v>
      </c>
      <c r="I808" s="20" t="s">
        <v>216</v>
      </c>
      <c r="J808" s="20" t="s">
        <v>1832</v>
      </c>
      <c r="K808" s="20" t="s">
        <v>218</v>
      </c>
      <c r="L808" s="20" t="s">
        <v>32</v>
      </c>
      <c r="M808" s="20" t="s">
        <v>219</v>
      </c>
      <c r="N808" s="20" t="s">
        <v>32</v>
      </c>
      <c r="O808" s="20" t="s">
        <v>1692</v>
      </c>
    </row>
    <row r="809" spans="1:15">
      <c r="A809" s="193">
        <v>808</v>
      </c>
      <c r="B809" s="20" t="s">
        <v>2045</v>
      </c>
      <c r="C809" s="193" t="s">
        <v>4259</v>
      </c>
      <c r="D809" s="193" t="s">
        <v>4260</v>
      </c>
      <c r="E809" s="20" t="s">
        <v>2046</v>
      </c>
      <c r="F809" s="14">
        <f>_xlfn.XLOOKUP($B809,'CDS-H'!$AA:$AA,'CDS-H'!$AC:$AC,"",0)</f>
        <v>14559</v>
      </c>
      <c r="G809" s="20" t="s">
        <v>1945</v>
      </c>
      <c r="H809" s="20" t="s">
        <v>2020</v>
      </c>
      <c r="I809" s="20" t="s">
        <v>216</v>
      </c>
      <c r="J809" s="20" t="s">
        <v>1832</v>
      </c>
      <c r="K809" s="20" t="s">
        <v>218</v>
      </c>
      <c r="L809" s="20" t="s">
        <v>32</v>
      </c>
      <c r="M809" s="20" t="s">
        <v>219</v>
      </c>
      <c r="N809" s="20" t="s">
        <v>32</v>
      </c>
      <c r="O809" s="20" t="s">
        <v>1834</v>
      </c>
    </row>
    <row r="810" spans="1:15">
      <c r="A810" s="193">
        <v>809</v>
      </c>
      <c r="B810" s="20" t="s">
        <v>2047</v>
      </c>
      <c r="C810" s="193" t="s">
        <v>4261</v>
      </c>
      <c r="D810" s="193" t="s">
        <v>4262</v>
      </c>
      <c r="E810" s="20" t="s">
        <v>2048</v>
      </c>
      <c r="F810" s="14">
        <f>_xlfn.XLOOKUP($B810,'CDS-H'!$AA:$AA,'CDS-H'!$AC:$AC,"",0)</f>
        <v>13113</v>
      </c>
      <c r="G810" s="20" t="s">
        <v>1945</v>
      </c>
      <c r="H810" s="20" t="s">
        <v>2020</v>
      </c>
      <c r="I810" s="20" t="s">
        <v>216</v>
      </c>
      <c r="J810" s="20" t="s">
        <v>1832</v>
      </c>
      <c r="K810" s="20" t="s">
        <v>218</v>
      </c>
      <c r="L810" s="20" t="s">
        <v>32</v>
      </c>
      <c r="M810" s="20" t="s">
        <v>219</v>
      </c>
      <c r="N810" s="20" t="s">
        <v>32</v>
      </c>
      <c r="O810" s="20" t="s">
        <v>1834</v>
      </c>
    </row>
    <row r="811" spans="1:15">
      <c r="A811" s="193">
        <v>810</v>
      </c>
      <c r="B811" s="20" t="s">
        <v>2049</v>
      </c>
      <c r="C811" s="193" t="s">
        <v>4263</v>
      </c>
      <c r="D811" s="193" t="s">
        <v>4264</v>
      </c>
      <c r="E811" s="20" t="s">
        <v>2050</v>
      </c>
      <c r="F811" s="14">
        <f>_xlfn.XLOOKUP($B811,'CDS-H'!$AA:$AA,'CDS-H'!$AC:$AC,"",0)</f>
        <v>3139</v>
      </c>
      <c r="G811" s="20" t="s">
        <v>1945</v>
      </c>
      <c r="H811" s="20" t="s">
        <v>2020</v>
      </c>
      <c r="I811" s="20" t="s">
        <v>216</v>
      </c>
      <c r="J811" s="20" t="s">
        <v>1832</v>
      </c>
      <c r="K811" s="20" t="s">
        <v>218</v>
      </c>
      <c r="L811" s="20" t="s">
        <v>32</v>
      </c>
      <c r="M811" s="20" t="s">
        <v>219</v>
      </c>
      <c r="N811" s="20" t="s">
        <v>32</v>
      </c>
      <c r="O811" s="20" t="s">
        <v>1834</v>
      </c>
    </row>
    <row r="812" spans="1:15">
      <c r="A812" s="193">
        <v>811</v>
      </c>
      <c r="B812" s="20" t="s">
        <v>2051</v>
      </c>
      <c r="C812" s="193" t="s">
        <v>4265</v>
      </c>
      <c r="D812" s="193" t="s">
        <v>4266</v>
      </c>
      <c r="E812" s="20" t="s">
        <v>2052</v>
      </c>
      <c r="F812" s="14">
        <f>_xlfn.XLOOKUP($B812,'CDS-H'!$AA:$AA,'CDS-H'!$AC:$AC,"",0)</f>
        <v>2965</v>
      </c>
      <c r="G812" s="20" t="s">
        <v>1945</v>
      </c>
      <c r="H812" s="20" t="s">
        <v>2020</v>
      </c>
      <c r="I812" s="20" t="s">
        <v>216</v>
      </c>
      <c r="J812" s="20" t="s">
        <v>1832</v>
      </c>
      <c r="K812" s="20" t="s">
        <v>218</v>
      </c>
      <c r="L812" s="20" t="s">
        <v>32</v>
      </c>
      <c r="M812" s="20" t="s">
        <v>219</v>
      </c>
      <c r="N812" s="20" t="s">
        <v>32</v>
      </c>
      <c r="O812" s="20" t="s">
        <v>1834</v>
      </c>
    </row>
    <row r="813" spans="1:15">
      <c r="A813" s="193">
        <v>812</v>
      </c>
      <c r="B813" s="20" t="s">
        <v>2053</v>
      </c>
      <c r="C813" s="193" t="s">
        <v>4267</v>
      </c>
      <c r="D813" s="193" t="s">
        <v>4268</v>
      </c>
      <c r="E813" s="20" t="s">
        <v>2019</v>
      </c>
      <c r="F813" s="14">
        <f>_xlfn.XLOOKUP($B813,'CDS-H'!$AA:$AA,'CDS-H'!$AC:$AC,"",0)</f>
        <v>7837</v>
      </c>
      <c r="G813" s="20" t="s">
        <v>1945</v>
      </c>
      <c r="H813" s="20" t="s">
        <v>2020</v>
      </c>
      <c r="I813" s="20" t="s">
        <v>216</v>
      </c>
      <c r="J813" s="20" t="s">
        <v>1832</v>
      </c>
      <c r="K813" s="20" t="s">
        <v>217</v>
      </c>
      <c r="L813" s="20" t="s">
        <v>32</v>
      </c>
      <c r="M813" s="20" t="s">
        <v>219</v>
      </c>
      <c r="N813" s="20" t="s">
        <v>32</v>
      </c>
      <c r="O813" s="20" t="s">
        <v>221</v>
      </c>
    </row>
    <row r="814" spans="1:15">
      <c r="A814" s="193">
        <v>813</v>
      </c>
      <c r="B814" s="20" t="s">
        <v>2054</v>
      </c>
      <c r="C814" s="193" t="s">
        <v>4269</v>
      </c>
      <c r="D814" s="193" t="s">
        <v>4270</v>
      </c>
      <c r="E814" s="20" t="s">
        <v>2023</v>
      </c>
      <c r="F814" s="14">
        <f>_xlfn.XLOOKUP($B814,'CDS-H'!$AA:$AA,'CDS-H'!$AC:$AC,"",0)</f>
        <v>6441</v>
      </c>
      <c r="G814" s="20" t="s">
        <v>1945</v>
      </c>
      <c r="H814" s="20" t="s">
        <v>2020</v>
      </c>
      <c r="I814" s="20" t="s">
        <v>216</v>
      </c>
      <c r="J814" s="20" t="s">
        <v>1832</v>
      </c>
      <c r="K814" s="20" t="s">
        <v>217</v>
      </c>
      <c r="L814" s="20" t="s">
        <v>32</v>
      </c>
      <c r="M814" s="20" t="s">
        <v>219</v>
      </c>
      <c r="N814" s="20" t="s">
        <v>32</v>
      </c>
      <c r="O814" s="20" t="s">
        <v>221</v>
      </c>
    </row>
    <row r="815" spans="1:15">
      <c r="A815" s="193">
        <v>814</v>
      </c>
      <c r="B815" s="20" t="s">
        <v>2058</v>
      </c>
      <c r="C815" s="193" t="s">
        <v>4271</v>
      </c>
      <c r="D815" s="193" t="s">
        <v>4272</v>
      </c>
      <c r="E815" s="20" t="s">
        <v>2026</v>
      </c>
      <c r="F815" s="14">
        <f>_xlfn.XLOOKUP($B815,'CDS-H'!$AA:$AA,'CDS-H'!$AC:$AC,"",0)</f>
        <v>4103</v>
      </c>
      <c r="G815" s="20" t="s">
        <v>1945</v>
      </c>
      <c r="H815" s="20" t="s">
        <v>2020</v>
      </c>
      <c r="I815" s="20" t="s">
        <v>216</v>
      </c>
      <c r="J815" s="20" t="s">
        <v>1832</v>
      </c>
      <c r="K815" s="20" t="s">
        <v>217</v>
      </c>
      <c r="L815" s="20" t="s">
        <v>32</v>
      </c>
      <c r="M815" s="20" t="s">
        <v>219</v>
      </c>
      <c r="N815" s="20" t="s">
        <v>32</v>
      </c>
      <c r="O815" s="20" t="s">
        <v>221</v>
      </c>
    </row>
    <row r="816" spans="1:15">
      <c r="A816" s="193">
        <v>815</v>
      </c>
      <c r="B816" s="20" t="s">
        <v>2060</v>
      </c>
      <c r="C816" s="193" t="s">
        <v>4273</v>
      </c>
      <c r="D816" s="193" t="s">
        <v>4274</v>
      </c>
      <c r="E816" s="20" t="s">
        <v>2029</v>
      </c>
      <c r="F816" s="14">
        <f>_xlfn.XLOOKUP($B816,'CDS-H'!$AA:$AA,'CDS-H'!$AC:$AC,"",0)</f>
        <v>4030</v>
      </c>
      <c r="G816" s="20" t="s">
        <v>1945</v>
      </c>
      <c r="H816" s="20" t="s">
        <v>2020</v>
      </c>
      <c r="I816" s="20" t="s">
        <v>216</v>
      </c>
      <c r="J816" s="20" t="s">
        <v>1832</v>
      </c>
      <c r="K816" s="20" t="s">
        <v>217</v>
      </c>
      <c r="L816" s="20" t="s">
        <v>32</v>
      </c>
      <c r="M816" s="20" t="s">
        <v>219</v>
      </c>
      <c r="N816" s="20" t="s">
        <v>32</v>
      </c>
      <c r="O816" s="20" t="s">
        <v>221</v>
      </c>
    </row>
    <row r="817" spans="1:15">
      <c r="A817" s="193">
        <v>816</v>
      </c>
      <c r="B817" s="20" t="s">
        <v>2061</v>
      </c>
      <c r="C817" s="193" t="s">
        <v>4275</v>
      </c>
      <c r="D817" s="193" t="s">
        <v>4276</v>
      </c>
      <c r="E817" s="20" t="s">
        <v>2032</v>
      </c>
      <c r="F817" s="14">
        <f>_xlfn.XLOOKUP($B817,'CDS-H'!$AA:$AA,'CDS-H'!$AC:$AC,"",0)</f>
        <v>3911</v>
      </c>
      <c r="G817" s="20" t="s">
        <v>1945</v>
      </c>
      <c r="H817" s="20" t="s">
        <v>2020</v>
      </c>
      <c r="I817" s="20" t="s">
        <v>216</v>
      </c>
      <c r="J817" s="20" t="s">
        <v>1832</v>
      </c>
      <c r="K817" s="20" t="s">
        <v>217</v>
      </c>
      <c r="L817" s="20" t="s">
        <v>32</v>
      </c>
      <c r="M817" s="20" t="s">
        <v>219</v>
      </c>
      <c r="N817" s="20" t="s">
        <v>32</v>
      </c>
      <c r="O817" s="20" t="s">
        <v>221</v>
      </c>
    </row>
    <row r="818" spans="1:15">
      <c r="A818" s="193">
        <v>817</v>
      </c>
      <c r="B818" s="20" t="s">
        <v>2062</v>
      </c>
      <c r="C818" s="193" t="s">
        <v>4277</v>
      </c>
      <c r="D818" s="193" t="s">
        <v>4278</v>
      </c>
      <c r="E818" s="20" t="s">
        <v>2034</v>
      </c>
      <c r="F818" s="14">
        <f>_xlfn.XLOOKUP($B818,'CDS-H'!$AA:$AA,'CDS-H'!$AC:$AC,"",0)</f>
        <v>2065</v>
      </c>
      <c r="G818" s="20" t="s">
        <v>1945</v>
      </c>
      <c r="H818" s="20" t="s">
        <v>2020</v>
      </c>
      <c r="I818" s="20" t="s">
        <v>216</v>
      </c>
      <c r="J818" s="20" t="s">
        <v>1832</v>
      </c>
      <c r="K818" s="20" t="s">
        <v>217</v>
      </c>
      <c r="L818" s="20" t="s">
        <v>32</v>
      </c>
      <c r="M818" s="20" t="s">
        <v>219</v>
      </c>
      <c r="N818" s="20" t="s">
        <v>32</v>
      </c>
      <c r="O818" s="20" t="s">
        <v>221</v>
      </c>
    </row>
    <row r="819" spans="1:15">
      <c r="A819" s="193">
        <v>818</v>
      </c>
      <c r="B819" s="20" t="s">
        <v>2063</v>
      </c>
      <c r="C819" s="193" t="s">
        <v>4279</v>
      </c>
      <c r="D819" s="193" t="s">
        <v>4280</v>
      </c>
      <c r="E819" s="20" t="s">
        <v>2036</v>
      </c>
      <c r="F819" s="14">
        <f>_xlfn.XLOOKUP($B819,'CDS-H'!$AA:$AA,'CDS-H'!$AC:$AC,"",0)</f>
        <v>633</v>
      </c>
      <c r="G819" s="20" t="s">
        <v>1945</v>
      </c>
      <c r="H819" s="20" t="s">
        <v>2020</v>
      </c>
      <c r="I819" s="20" t="s">
        <v>216</v>
      </c>
      <c r="J819" s="20" t="s">
        <v>1832</v>
      </c>
      <c r="K819" s="20" t="s">
        <v>217</v>
      </c>
      <c r="L819" s="20" t="s">
        <v>32</v>
      </c>
      <c r="M819" s="20" t="s">
        <v>219</v>
      </c>
      <c r="N819" s="20" t="s">
        <v>32</v>
      </c>
      <c r="O819" s="20" t="s">
        <v>221</v>
      </c>
    </row>
    <row r="820" spans="1:15">
      <c r="A820" s="193">
        <v>819</v>
      </c>
      <c r="B820" s="20" t="s">
        <v>2064</v>
      </c>
      <c r="C820" s="193" t="s">
        <v>4281</v>
      </c>
      <c r="D820" s="193" t="s">
        <v>4282</v>
      </c>
      <c r="E820" s="20" t="s">
        <v>2040</v>
      </c>
      <c r="F820" s="14">
        <f>_xlfn.XLOOKUP($B820,'CDS-H'!$AA:$AA,'CDS-H'!$AC:$AC,"",0)</f>
        <v>735</v>
      </c>
      <c r="G820" s="20" t="s">
        <v>1945</v>
      </c>
      <c r="H820" s="20" t="s">
        <v>2020</v>
      </c>
      <c r="I820" s="20" t="s">
        <v>216</v>
      </c>
      <c r="J820" s="20" t="s">
        <v>1832</v>
      </c>
      <c r="K820" s="20" t="s">
        <v>217</v>
      </c>
      <c r="L820" s="20" t="s">
        <v>32</v>
      </c>
      <c r="M820" s="20" t="s">
        <v>219</v>
      </c>
      <c r="N820" s="20" t="s">
        <v>32</v>
      </c>
      <c r="O820" s="20" t="s">
        <v>221</v>
      </c>
    </row>
    <row r="821" spans="1:15">
      <c r="A821" s="193">
        <v>820</v>
      </c>
      <c r="B821" s="20" t="s">
        <v>2065</v>
      </c>
      <c r="C821" s="193" t="s">
        <v>4283</v>
      </c>
      <c r="D821" s="193" t="s">
        <v>4284</v>
      </c>
      <c r="E821" s="20" t="s">
        <v>2043</v>
      </c>
      <c r="F821" s="14">
        <f>_xlfn.XLOOKUP($B821,'CDS-H'!$AA:$AA,'CDS-H'!$AC:$AC,"",0)</f>
        <v>0.69069999999999998</v>
      </c>
      <c r="G821" s="20" t="s">
        <v>1945</v>
      </c>
      <c r="H821" s="20" t="s">
        <v>2020</v>
      </c>
      <c r="I821" s="20" t="s">
        <v>216</v>
      </c>
      <c r="J821" s="20" t="s">
        <v>1832</v>
      </c>
      <c r="K821" s="20" t="s">
        <v>217</v>
      </c>
      <c r="L821" s="20" t="s">
        <v>32</v>
      </c>
      <c r="M821" s="20" t="s">
        <v>219</v>
      </c>
      <c r="N821" s="20" t="s">
        <v>32</v>
      </c>
      <c r="O821" s="20" t="s">
        <v>1692</v>
      </c>
    </row>
    <row r="822" spans="1:15">
      <c r="A822" s="193">
        <v>821</v>
      </c>
      <c r="B822" s="20" t="s">
        <v>2067</v>
      </c>
      <c r="C822" s="193" t="s">
        <v>4285</v>
      </c>
      <c r="D822" s="193" t="s">
        <v>4286</v>
      </c>
      <c r="E822" s="20" t="s">
        <v>2046</v>
      </c>
      <c r="F822" s="14">
        <f>_xlfn.XLOOKUP($B822,'CDS-H'!$AA:$AA,'CDS-H'!$AC:$AC,"",0)</f>
        <v>14609</v>
      </c>
      <c r="G822" s="20" t="s">
        <v>1945</v>
      </c>
      <c r="H822" s="20" t="s">
        <v>2020</v>
      </c>
      <c r="I822" s="20" t="s">
        <v>216</v>
      </c>
      <c r="J822" s="20" t="s">
        <v>1832</v>
      </c>
      <c r="K822" s="20" t="s">
        <v>217</v>
      </c>
      <c r="L822" s="20" t="s">
        <v>32</v>
      </c>
      <c r="M822" s="20" t="s">
        <v>219</v>
      </c>
      <c r="N822" s="20" t="s">
        <v>32</v>
      </c>
      <c r="O822" s="20" t="s">
        <v>1834</v>
      </c>
    </row>
    <row r="823" spans="1:15">
      <c r="A823" s="193">
        <v>822</v>
      </c>
      <c r="B823" s="20" t="s">
        <v>2068</v>
      </c>
      <c r="C823" s="193" t="s">
        <v>4287</v>
      </c>
      <c r="D823" s="193" t="s">
        <v>4288</v>
      </c>
      <c r="E823" s="20" t="s">
        <v>2048</v>
      </c>
      <c r="F823" s="14">
        <f>_xlfn.XLOOKUP($B823,'CDS-H'!$AA:$AA,'CDS-H'!$AC:$AC,"",0)</f>
        <v>13100</v>
      </c>
      <c r="G823" s="20" t="s">
        <v>1945</v>
      </c>
      <c r="H823" s="20" t="s">
        <v>2020</v>
      </c>
      <c r="I823" s="20" t="s">
        <v>216</v>
      </c>
      <c r="J823" s="20" t="s">
        <v>1832</v>
      </c>
      <c r="K823" s="20" t="s">
        <v>217</v>
      </c>
      <c r="L823" s="20" t="s">
        <v>32</v>
      </c>
      <c r="M823" s="20" t="s">
        <v>219</v>
      </c>
      <c r="N823" s="20" t="s">
        <v>32</v>
      </c>
      <c r="O823" s="20" t="s">
        <v>1834</v>
      </c>
    </row>
    <row r="824" spans="1:15">
      <c r="A824" s="193">
        <v>823</v>
      </c>
      <c r="B824" s="20" t="s">
        <v>2069</v>
      </c>
      <c r="C824" s="193" t="s">
        <v>4289</v>
      </c>
      <c r="D824" s="193" t="s">
        <v>4290</v>
      </c>
      <c r="E824" s="20" t="s">
        <v>2050</v>
      </c>
      <c r="F824" s="14">
        <f>_xlfn.XLOOKUP($B824,'CDS-H'!$AA:$AA,'CDS-H'!$AC:$AC,"",0)</f>
        <v>3700</v>
      </c>
      <c r="G824" s="20" t="s">
        <v>1945</v>
      </c>
      <c r="H824" s="20" t="s">
        <v>2020</v>
      </c>
      <c r="I824" s="20" t="s">
        <v>216</v>
      </c>
      <c r="J824" s="20" t="s">
        <v>1832</v>
      </c>
      <c r="K824" s="20" t="s">
        <v>217</v>
      </c>
      <c r="L824" s="20" t="s">
        <v>32</v>
      </c>
      <c r="M824" s="20" t="s">
        <v>219</v>
      </c>
      <c r="N824" s="20" t="s">
        <v>32</v>
      </c>
      <c r="O824" s="20" t="s">
        <v>1834</v>
      </c>
    </row>
    <row r="825" spans="1:15">
      <c r="A825" s="193">
        <v>824</v>
      </c>
      <c r="B825" s="20" t="s">
        <v>2070</v>
      </c>
      <c r="C825" s="193" t="s">
        <v>4291</v>
      </c>
      <c r="D825" s="193" t="s">
        <v>4292</v>
      </c>
      <c r="E825" s="20" t="s">
        <v>2052</v>
      </c>
      <c r="F825" s="14">
        <f>_xlfn.XLOOKUP($B825,'CDS-H'!$AA:$AA,'CDS-H'!$AC:$AC,"",0)</f>
        <v>3451</v>
      </c>
      <c r="G825" s="20" t="s">
        <v>1945</v>
      </c>
      <c r="H825" s="20" t="s">
        <v>2020</v>
      </c>
      <c r="I825" s="20" t="s">
        <v>216</v>
      </c>
      <c r="J825" s="20" t="s">
        <v>1832</v>
      </c>
      <c r="K825" s="20" t="s">
        <v>217</v>
      </c>
      <c r="L825" s="20" t="s">
        <v>32</v>
      </c>
      <c r="M825" s="20" t="s">
        <v>219</v>
      </c>
      <c r="N825" s="20" t="s">
        <v>32</v>
      </c>
      <c r="O825" s="20" t="s">
        <v>1834</v>
      </c>
    </row>
    <row r="826" spans="1:15">
      <c r="A826" s="193">
        <v>825</v>
      </c>
      <c r="B826" s="20" t="s">
        <v>2071</v>
      </c>
      <c r="C826" s="193" t="s">
        <v>4293</v>
      </c>
      <c r="D826" s="193" t="s">
        <v>4294</v>
      </c>
      <c r="E826" s="20" t="s">
        <v>2019</v>
      </c>
      <c r="F826" s="14">
        <f>_xlfn.XLOOKUP($B826,'CDS-H'!$AA:$AA,'CDS-H'!$AC:$AC,"",0)</f>
        <v>469</v>
      </c>
      <c r="G826" s="20" t="s">
        <v>1945</v>
      </c>
      <c r="H826" s="20" t="s">
        <v>2020</v>
      </c>
      <c r="I826" s="20" t="s">
        <v>216</v>
      </c>
      <c r="J826" s="20" t="s">
        <v>1832</v>
      </c>
      <c r="K826" s="20" t="s">
        <v>217</v>
      </c>
      <c r="L826" s="20" t="s">
        <v>32</v>
      </c>
      <c r="M826" s="20" t="s">
        <v>244</v>
      </c>
      <c r="N826" s="20" t="s">
        <v>32</v>
      </c>
      <c r="O826" s="20" t="s">
        <v>221</v>
      </c>
    </row>
    <row r="827" spans="1:15">
      <c r="A827" s="193">
        <v>826</v>
      </c>
      <c r="B827" s="20" t="s">
        <v>2072</v>
      </c>
      <c r="C827" s="193" t="s">
        <v>4295</v>
      </c>
      <c r="D827" s="193" t="s">
        <v>4296</v>
      </c>
      <c r="E827" s="20" t="s">
        <v>2023</v>
      </c>
      <c r="F827" s="14">
        <f>_xlfn.XLOOKUP($B827,'CDS-H'!$AA:$AA,'CDS-H'!$AC:$AC,"",0)</f>
        <v>299</v>
      </c>
      <c r="G827" s="20" t="s">
        <v>1945</v>
      </c>
      <c r="H827" s="20" t="s">
        <v>2020</v>
      </c>
      <c r="I827" s="20" t="s">
        <v>216</v>
      </c>
      <c r="J827" s="20" t="s">
        <v>1832</v>
      </c>
      <c r="K827" s="20" t="s">
        <v>217</v>
      </c>
      <c r="L827" s="20" t="s">
        <v>32</v>
      </c>
      <c r="M827" s="20" t="s">
        <v>244</v>
      </c>
      <c r="N827" s="20" t="s">
        <v>32</v>
      </c>
      <c r="O827" s="20" t="s">
        <v>221</v>
      </c>
    </row>
    <row r="828" spans="1:15">
      <c r="A828" s="193">
        <v>827</v>
      </c>
      <c r="B828" s="20" t="s">
        <v>2073</v>
      </c>
      <c r="C828" s="193" t="s">
        <v>4297</v>
      </c>
      <c r="D828" s="193" t="s">
        <v>4298</v>
      </c>
      <c r="E828" s="20" t="s">
        <v>2026</v>
      </c>
      <c r="F828" s="14">
        <f>_xlfn.XLOOKUP($B828,'CDS-H'!$AA:$AA,'CDS-H'!$AC:$AC,"",0)</f>
        <v>203</v>
      </c>
      <c r="G828" s="20" t="s">
        <v>1945</v>
      </c>
      <c r="H828" s="20" t="s">
        <v>2020</v>
      </c>
      <c r="I828" s="20" t="s">
        <v>216</v>
      </c>
      <c r="J828" s="20" t="s">
        <v>1832</v>
      </c>
      <c r="K828" s="20" t="s">
        <v>217</v>
      </c>
      <c r="L828" s="20" t="s">
        <v>32</v>
      </c>
      <c r="M828" s="20" t="s">
        <v>244</v>
      </c>
      <c r="N828" s="20" t="s">
        <v>32</v>
      </c>
      <c r="O828" s="20" t="s">
        <v>221</v>
      </c>
    </row>
    <row r="829" spans="1:15">
      <c r="A829" s="193">
        <v>828</v>
      </c>
      <c r="B829" s="20" t="s">
        <v>2074</v>
      </c>
      <c r="C829" s="193" t="s">
        <v>4299</v>
      </c>
      <c r="D829" s="193" t="s">
        <v>4300</v>
      </c>
      <c r="E829" s="20" t="s">
        <v>2029</v>
      </c>
      <c r="F829" s="14">
        <f>_xlfn.XLOOKUP($B829,'CDS-H'!$AA:$AA,'CDS-H'!$AC:$AC,"",0)</f>
        <v>182</v>
      </c>
      <c r="G829" s="20" t="s">
        <v>1945</v>
      </c>
      <c r="H829" s="20" t="s">
        <v>2020</v>
      </c>
      <c r="I829" s="20" t="s">
        <v>216</v>
      </c>
      <c r="J829" s="20" t="s">
        <v>1832</v>
      </c>
      <c r="K829" s="20" t="s">
        <v>217</v>
      </c>
      <c r="L829" s="20" t="s">
        <v>32</v>
      </c>
      <c r="M829" s="20" t="s">
        <v>244</v>
      </c>
      <c r="N829" s="20" t="s">
        <v>32</v>
      </c>
      <c r="O829" s="20" t="s">
        <v>221</v>
      </c>
    </row>
    <row r="830" spans="1:15">
      <c r="A830" s="193">
        <v>829</v>
      </c>
      <c r="B830" s="20" t="s">
        <v>2075</v>
      </c>
      <c r="C830" s="193" t="s">
        <v>4301</v>
      </c>
      <c r="D830" s="193" t="s">
        <v>4302</v>
      </c>
      <c r="E830" s="20" t="s">
        <v>2032</v>
      </c>
      <c r="F830" s="14">
        <f>_xlfn.XLOOKUP($B830,'CDS-H'!$AA:$AA,'CDS-H'!$AC:$AC,"",0)</f>
        <v>168</v>
      </c>
      <c r="G830" s="20" t="s">
        <v>1945</v>
      </c>
      <c r="H830" s="20" t="s">
        <v>2020</v>
      </c>
      <c r="I830" s="20" t="s">
        <v>216</v>
      </c>
      <c r="J830" s="20" t="s">
        <v>1832</v>
      </c>
      <c r="K830" s="20" t="s">
        <v>217</v>
      </c>
      <c r="L830" s="20" t="s">
        <v>32</v>
      </c>
      <c r="M830" s="20" t="s">
        <v>244</v>
      </c>
      <c r="N830" s="20" t="s">
        <v>32</v>
      </c>
      <c r="O830" s="20" t="s">
        <v>221</v>
      </c>
    </row>
    <row r="831" spans="1:15">
      <c r="A831" s="193">
        <v>830</v>
      </c>
      <c r="B831" s="20" t="s">
        <v>2078</v>
      </c>
      <c r="C831" s="193" t="s">
        <v>4303</v>
      </c>
      <c r="D831" s="193" t="s">
        <v>4304</v>
      </c>
      <c r="E831" s="20" t="s">
        <v>2034</v>
      </c>
      <c r="F831" s="14">
        <f>_xlfn.XLOOKUP($B831,'CDS-H'!$AA:$AA,'CDS-H'!$AC:$AC,"",0)</f>
        <v>96</v>
      </c>
      <c r="G831" s="20" t="s">
        <v>1945</v>
      </c>
      <c r="H831" s="20" t="s">
        <v>2020</v>
      </c>
      <c r="I831" s="20" t="s">
        <v>216</v>
      </c>
      <c r="J831" s="20" t="s">
        <v>1832</v>
      </c>
      <c r="K831" s="20" t="s">
        <v>217</v>
      </c>
      <c r="L831" s="20" t="s">
        <v>32</v>
      </c>
      <c r="M831" s="20" t="s">
        <v>244</v>
      </c>
      <c r="N831" s="20" t="s">
        <v>32</v>
      </c>
      <c r="O831" s="20" t="s">
        <v>221</v>
      </c>
    </row>
    <row r="832" spans="1:15">
      <c r="A832" s="193">
        <v>831</v>
      </c>
      <c r="B832" s="20" t="s">
        <v>2080</v>
      </c>
      <c r="C832" s="193" t="s">
        <v>4305</v>
      </c>
      <c r="D832" s="193" t="s">
        <v>4306</v>
      </c>
      <c r="E832" s="20" t="s">
        <v>2036</v>
      </c>
      <c r="F832" s="14">
        <f>_xlfn.XLOOKUP($B832,'CDS-H'!$AA:$AA,'CDS-H'!$AC:$AC,"",0)</f>
        <v>13</v>
      </c>
      <c r="G832" s="20" t="s">
        <v>1945</v>
      </c>
      <c r="H832" s="20" t="s">
        <v>2020</v>
      </c>
      <c r="I832" s="20" t="s">
        <v>216</v>
      </c>
      <c r="J832" s="20" t="s">
        <v>1832</v>
      </c>
      <c r="K832" s="20" t="s">
        <v>217</v>
      </c>
      <c r="L832" s="20" t="s">
        <v>32</v>
      </c>
      <c r="M832" s="20" t="s">
        <v>244</v>
      </c>
      <c r="N832" s="20" t="s">
        <v>32</v>
      </c>
      <c r="O832" s="20" t="s">
        <v>221</v>
      </c>
    </row>
    <row r="833" spans="1:15">
      <c r="A833" s="193">
        <v>832</v>
      </c>
      <c r="B833" s="20" t="s">
        <v>2082</v>
      </c>
      <c r="C833" s="193" t="s">
        <v>4307</v>
      </c>
      <c r="D833" s="193" t="s">
        <v>4308</v>
      </c>
      <c r="E833" s="20" t="s">
        <v>2040</v>
      </c>
      <c r="F833" s="14">
        <f>_xlfn.XLOOKUP($B833,'CDS-H'!$AA:$AA,'CDS-H'!$AC:$AC,"",0)</f>
        <v>15</v>
      </c>
      <c r="G833" s="20" t="s">
        <v>1945</v>
      </c>
      <c r="H833" s="20" t="s">
        <v>2020</v>
      </c>
      <c r="I833" s="20" t="s">
        <v>216</v>
      </c>
      <c r="J833" s="20" t="s">
        <v>1832</v>
      </c>
      <c r="K833" s="20" t="s">
        <v>217</v>
      </c>
      <c r="L833" s="20" t="s">
        <v>32</v>
      </c>
      <c r="M833" s="20" t="s">
        <v>244</v>
      </c>
      <c r="N833" s="20" t="s">
        <v>32</v>
      </c>
      <c r="O833" s="20" t="s">
        <v>221</v>
      </c>
    </row>
    <row r="834" spans="1:15">
      <c r="A834" s="193">
        <v>833</v>
      </c>
      <c r="B834" s="20" t="s">
        <v>2084</v>
      </c>
      <c r="C834" s="193" t="s">
        <v>4309</v>
      </c>
      <c r="D834" s="193" t="s">
        <v>4310</v>
      </c>
      <c r="E834" s="20" t="s">
        <v>2043</v>
      </c>
      <c r="F834" s="14">
        <f>_xlfn.XLOOKUP($B834,'CDS-H'!$AA:$AA,'CDS-H'!$AC:$AC,"",0)</f>
        <v>0.49</v>
      </c>
      <c r="G834" s="20" t="s">
        <v>1945</v>
      </c>
      <c r="H834" s="20" t="s">
        <v>2020</v>
      </c>
      <c r="I834" s="20" t="s">
        <v>216</v>
      </c>
      <c r="J834" s="20" t="s">
        <v>1832</v>
      </c>
      <c r="K834" s="20" t="s">
        <v>217</v>
      </c>
      <c r="L834" s="20" t="s">
        <v>32</v>
      </c>
      <c r="M834" s="20" t="s">
        <v>244</v>
      </c>
      <c r="N834" s="20" t="s">
        <v>32</v>
      </c>
      <c r="O834" s="20" t="s">
        <v>1692</v>
      </c>
    </row>
    <row r="835" spans="1:15">
      <c r="A835" s="193">
        <v>834</v>
      </c>
      <c r="B835" s="20" t="s">
        <v>2085</v>
      </c>
      <c r="C835" s="193" t="s">
        <v>4311</v>
      </c>
      <c r="D835" s="193" t="s">
        <v>4312</v>
      </c>
      <c r="E835" s="20" t="s">
        <v>2046</v>
      </c>
      <c r="F835" s="14">
        <f>_xlfn.XLOOKUP($B835,'CDS-H'!$AA:$AA,'CDS-H'!$AC:$AC,"",0)</f>
        <v>7570</v>
      </c>
      <c r="G835" s="20" t="s">
        <v>1945</v>
      </c>
      <c r="H835" s="20" t="s">
        <v>2020</v>
      </c>
      <c r="I835" s="20" t="s">
        <v>216</v>
      </c>
      <c r="J835" s="20" t="s">
        <v>1832</v>
      </c>
      <c r="K835" s="20" t="s">
        <v>217</v>
      </c>
      <c r="L835" s="20" t="s">
        <v>32</v>
      </c>
      <c r="M835" s="20" t="s">
        <v>244</v>
      </c>
      <c r="N835" s="20" t="s">
        <v>32</v>
      </c>
      <c r="O835" s="20" t="s">
        <v>1834</v>
      </c>
    </row>
    <row r="836" spans="1:15">
      <c r="A836" s="193">
        <v>835</v>
      </c>
      <c r="B836" s="20" t="s">
        <v>2086</v>
      </c>
      <c r="C836" s="193" t="s">
        <v>4313</v>
      </c>
      <c r="D836" s="193" t="s">
        <v>4314</v>
      </c>
      <c r="E836" s="20" t="s">
        <v>2048</v>
      </c>
      <c r="F836" s="14">
        <f>_xlfn.XLOOKUP($B836,'CDS-H'!$AA:$AA,'CDS-H'!$AC:$AC,"",0)</f>
        <v>6430</v>
      </c>
      <c r="G836" s="20" t="s">
        <v>1945</v>
      </c>
      <c r="H836" s="20" t="s">
        <v>2020</v>
      </c>
      <c r="I836" s="20" t="s">
        <v>216</v>
      </c>
      <c r="J836" s="20" t="s">
        <v>1832</v>
      </c>
      <c r="K836" s="20" t="s">
        <v>217</v>
      </c>
      <c r="L836" s="20" t="s">
        <v>32</v>
      </c>
      <c r="M836" s="20" t="s">
        <v>244</v>
      </c>
      <c r="N836" s="20" t="s">
        <v>32</v>
      </c>
      <c r="O836" s="20" t="s">
        <v>1834</v>
      </c>
    </row>
    <row r="837" spans="1:15">
      <c r="A837" s="193">
        <v>836</v>
      </c>
      <c r="B837" s="20" t="s">
        <v>2091</v>
      </c>
      <c r="C837" s="193" t="s">
        <v>4315</v>
      </c>
      <c r="D837" s="193" t="s">
        <v>4316</v>
      </c>
      <c r="E837" s="20" t="s">
        <v>2050</v>
      </c>
      <c r="F837" s="14">
        <f>_xlfn.XLOOKUP($B837,'CDS-H'!$AA:$AA,'CDS-H'!$AC:$AC,"",0)</f>
        <v>3099</v>
      </c>
      <c r="G837" s="20" t="s">
        <v>1945</v>
      </c>
      <c r="H837" s="20" t="s">
        <v>2020</v>
      </c>
      <c r="I837" s="20" t="s">
        <v>216</v>
      </c>
      <c r="J837" s="20" t="s">
        <v>1832</v>
      </c>
      <c r="K837" s="20" t="s">
        <v>217</v>
      </c>
      <c r="L837" s="20" t="s">
        <v>32</v>
      </c>
      <c r="M837" s="20" t="s">
        <v>244</v>
      </c>
      <c r="N837" s="20" t="s">
        <v>32</v>
      </c>
      <c r="O837" s="20" t="s">
        <v>1834</v>
      </c>
    </row>
    <row r="838" spans="1:15">
      <c r="A838" s="193">
        <v>837</v>
      </c>
      <c r="B838" s="20" t="s">
        <v>2093</v>
      </c>
      <c r="C838" s="193" t="s">
        <v>4317</v>
      </c>
      <c r="D838" s="193" t="s">
        <v>4318</v>
      </c>
      <c r="E838" s="20" t="s">
        <v>2052</v>
      </c>
      <c r="F838" s="14">
        <f>_xlfn.XLOOKUP($B838,'CDS-H'!$AA:$AA,'CDS-H'!$AC:$AC,"",0)</f>
        <v>2986</v>
      </c>
      <c r="G838" s="20" t="s">
        <v>1945</v>
      </c>
      <c r="H838" s="20" t="s">
        <v>2020</v>
      </c>
      <c r="I838" s="20" t="s">
        <v>216</v>
      </c>
      <c r="J838" s="20" t="s">
        <v>1832</v>
      </c>
      <c r="K838" s="20" t="s">
        <v>217</v>
      </c>
      <c r="L838" s="20" t="s">
        <v>32</v>
      </c>
      <c r="M838" s="20" t="s">
        <v>244</v>
      </c>
      <c r="N838" s="20" t="s">
        <v>32</v>
      </c>
      <c r="O838" s="20" t="s">
        <v>1834</v>
      </c>
    </row>
    <row r="839" spans="1:15">
      <c r="A839" s="193">
        <v>838</v>
      </c>
      <c r="B839" s="20" t="s">
        <v>2095</v>
      </c>
      <c r="C839" s="193" t="s">
        <v>4319</v>
      </c>
      <c r="D839" s="193" t="s">
        <v>4320</v>
      </c>
      <c r="E839" s="20" t="s">
        <v>2096</v>
      </c>
      <c r="F839" s="14">
        <f>_xlfn.XLOOKUP($B839,'CDS-H'!$AA:$AA,'CDS-H'!$AC:$AC,"",0)</f>
        <v>725</v>
      </c>
      <c r="G839" s="20" t="s">
        <v>1945</v>
      </c>
      <c r="H839" s="20" t="s">
        <v>2097</v>
      </c>
      <c r="I839" s="20" t="s">
        <v>216</v>
      </c>
      <c r="J839" s="20" t="s">
        <v>1832</v>
      </c>
      <c r="K839" s="20" t="s">
        <v>218</v>
      </c>
      <c r="L839" s="20" t="s">
        <v>32</v>
      </c>
      <c r="M839" s="20" t="s">
        <v>219</v>
      </c>
      <c r="N839" s="20" t="s">
        <v>32</v>
      </c>
      <c r="O839" s="20" t="s">
        <v>221</v>
      </c>
    </row>
    <row r="840" spans="1:15">
      <c r="A840" s="193">
        <v>839</v>
      </c>
      <c r="B840" s="20" t="s">
        <v>2099</v>
      </c>
      <c r="C840" s="193" t="s">
        <v>4321</v>
      </c>
      <c r="D840" s="193" t="s">
        <v>4322</v>
      </c>
      <c r="E840" s="20" t="s">
        <v>2100</v>
      </c>
      <c r="F840" s="14">
        <f>_xlfn.XLOOKUP($B840,'CDS-H'!$AA:$AA,'CDS-H'!$AC:$AC,"",0)</f>
        <v>4393</v>
      </c>
      <c r="G840" s="20" t="s">
        <v>1945</v>
      </c>
      <c r="H840" s="20" t="s">
        <v>2097</v>
      </c>
      <c r="I840" s="20" t="s">
        <v>216</v>
      </c>
      <c r="J840" s="20" t="s">
        <v>1832</v>
      </c>
      <c r="K840" s="20" t="s">
        <v>218</v>
      </c>
      <c r="L840" s="20" t="s">
        <v>32</v>
      </c>
      <c r="M840" s="20" t="s">
        <v>219</v>
      </c>
      <c r="N840" s="20" t="s">
        <v>32</v>
      </c>
      <c r="O840" s="20" t="s">
        <v>1834</v>
      </c>
    </row>
    <row r="841" spans="1:15">
      <c r="A841" s="193">
        <v>840</v>
      </c>
      <c r="B841" s="20" t="s">
        <v>2102</v>
      </c>
      <c r="C841" s="193" t="s">
        <v>4323</v>
      </c>
      <c r="D841" s="193" t="s">
        <v>4324</v>
      </c>
      <c r="E841" s="20" t="s">
        <v>2103</v>
      </c>
      <c r="F841" s="14">
        <f>_xlfn.XLOOKUP($B841,'CDS-H'!$AA:$AA,'CDS-H'!$AC:$AC,"",0)</f>
        <v>52</v>
      </c>
      <c r="G841" s="20" t="s">
        <v>1945</v>
      </c>
      <c r="H841" s="20" t="s">
        <v>2097</v>
      </c>
      <c r="I841" s="20" t="s">
        <v>216</v>
      </c>
      <c r="J841" s="20" t="s">
        <v>1832</v>
      </c>
      <c r="K841" s="20" t="s">
        <v>218</v>
      </c>
      <c r="L841" s="20" t="s">
        <v>32</v>
      </c>
      <c r="M841" s="20" t="s">
        <v>219</v>
      </c>
      <c r="N841" s="20" t="s">
        <v>32</v>
      </c>
      <c r="O841" s="20" t="s">
        <v>221</v>
      </c>
    </row>
    <row r="842" spans="1:15">
      <c r="A842" s="193">
        <v>841</v>
      </c>
      <c r="B842" s="20" t="s">
        <v>2105</v>
      </c>
      <c r="C842" s="193" t="s">
        <v>4325</v>
      </c>
      <c r="D842" s="193" t="s">
        <v>4326</v>
      </c>
      <c r="E842" s="20" t="s">
        <v>2106</v>
      </c>
      <c r="F842" s="14">
        <f>_xlfn.XLOOKUP($B842,'CDS-H'!$AA:$AA,'CDS-H'!$AC:$AC,"",0)</f>
        <v>13626</v>
      </c>
      <c r="G842" s="20" t="s">
        <v>1945</v>
      </c>
      <c r="H842" s="20" t="s">
        <v>2097</v>
      </c>
      <c r="I842" s="20" t="s">
        <v>216</v>
      </c>
      <c r="J842" s="20" t="s">
        <v>1832</v>
      </c>
      <c r="K842" s="20" t="s">
        <v>218</v>
      </c>
      <c r="L842" s="20" t="s">
        <v>32</v>
      </c>
      <c r="M842" s="20" t="s">
        <v>219</v>
      </c>
      <c r="N842" s="20" t="s">
        <v>32</v>
      </c>
      <c r="O842" s="20" t="s">
        <v>1834</v>
      </c>
    </row>
    <row r="843" spans="1:15">
      <c r="A843" s="193">
        <v>842</v>
      </c>
      <c r="B843" s="20" t="s">
        <v>2108</v>
      </c>
      <c r="C843" s="193" t="s">
        <v>4327</v>
      </c>
      <c r="D843" s="193" t="s">
        <v>4328</v>
      </c>
      <c r="E843" s="20" t="s">
        <v>2096</v>
      </c>
      <c r="F843" s="14">
        <f>_xlfn.XLOOKUP($B843,'CDS-H'!$AA:$AA,'CDS-H'!$AC:$AC,"",0)</f>
        <v>2431</v>
      </c>
      <c r="G843" s="20" t="s">
        <v>1945</v>
      </c>
      <c r="H843" s="20" t="s">
        <v>2097</v>
      </c>
      <c r="I843" s="20" t="s">
        <v>216</v>
      </c>
      <c r="J843" s="20" t="s">
        <v>1832</v>
      </c>
      <c r="K843" s="20" t="s">
        <v>217</v>
      </c>
      <c r="L843" s="20" t="s">
        <v>32</v>
      </c>
      <c r="M843" s="20" t="s">
        <v>219</v>
      </c>
      <c r="N843" s="20" t="s">
        <v>32</v>
      </c>
      <c r="O843" s="20" t="s">
        <v>221</v>
      </c>
    </row>
    <row r="844" spans="1:15">
      <c r="A844" s="193">
        <v>843</v>
      </c>
      <c r="B844" s="20" t="s">
        <v>2110</v>
      </c>
      <c r="C844" s="193" t="s">
        <v>4329</v>
      </c>
      <c r="D844" s="193" t="s">
        <v>4330</v>
      </c>
      <c r="E844" s="20" t="s">
        <v>2100</v>
      </c>
      <c r="F844" s="14">
        <f>_xlfn.XLOOKUP($B844,'CDS-H'!$AA:$AA,'CDS-H'!$AC:$AC,"",0)</f>
        <v>4807</v>
      </c>
      <c r="G844" s="20" t="s">
        <v>1945</v>
      </c>
      <c r="H844" s="20" t="s">
        <v>2097</v>
      </c>
      <c r="I844" s="20" t="s">
        <v>216</v>
      </c>
      <c r="J844" s="20" t="s">
        <v>1832</v>
      </c>
      <c r="K844" s="20" t="s">
        <v>217</v>
      </c>
      <c r="L844" s="20" t="s">
        <v>32</v>
      </c>
      <c r="M844" s="20" t="s">
        <v>219</v>
      </c>
      <c r="N844" s="20" t="s">
        <v>32</v>
      </c>
      <c r="O844" s="20" t="s">
        <v>1834</v>
      </c>
    </row>
    <row r="845" spans="1:15">
      <c r="A845" s="193">
        <v>844</v>
      </c>
      <c r="B845" s="20" t="s">
        <v>2112</v>
      </c>
      <c r="C845" s="193" t="s">
        <v>4331</v>
      </c>
      <c r="D845" s="193" t="s">
        <v>4332</v>
      </c>
      <c r="E845" s="20" t="s">
        <v>2103</v>
      </c>
      <c r="F845" s="14">
        <f>_xlfn.XLOOKUP($B845,'CDS-H'!$AA:$AA,'CDS-H'!$AC:$AC,"",0)</f>
        <v>231</v>
      </c>
      <c r="G845" s="20" t="s">
        <v>1945</v>
      </c>
      <c r="H845" s="20" t="s">
        <v>2097</v>
      </c>
      <c r="I845" s="20" t="s">
        <v>216</v>
      </c>
      <c r="J845" s="20" t="s">
        <v>1832</v>
      </c>
      <c r="K845" s="20" t="s">
        <v>217</v>
      </c>
      <c r="L845" s="20" t="s">
        <v>32</v>
      </c>
      <c r="M845" s="20" t="s">
        <v>219</v>
      </c>
      <c r="N845" s="20" t="s">
        <v>32</v>
      </c>
      <c r="O845" s="20" t="s">
        <v>221</v>
      </c>
    </row>
    <row r="846" spans="1:15">
      <c r="A846" s="193">
        <v>845</v>
      </c>
      <c r="B846" s="20" t="s">
        <v>2115</v>
      </c>
      <c r="C846" s="193" t="s">
        <v>4333</v>
      </c>
      <c r="D846" s="193" t="s">
        <v>4334</v>
      </c>
      <c r="E846" s="20" t="s">
        <v>2106</v>
      </c>
      <c r="F846" s="14">
        <f>_xlfn.XLOOKUP($B846,'CDS-H'!$AA:$AA,'CDS-H'!$AC:$AC,"",0)</f>
        <v>11408</v>
      </c>
      <c r="G846" s="20" t="s">
        <v>1945</v>
      </c>
      <c r="H846" s="20" t="s">
        <v>2097</v>
      </c>
      <c r="I846" s="20" t="s">
        <v>216</v>
      </c>
      <c r="J846" s="20" t="s">
        <v>1832</v>
      </c>
      <c r="K846" s="20" t="s">
        <v>217</v>
      </c>
      <c r="L846" s="20" t="s">
        <v>32</v>
      </c>
      <c r="M846" s="20" t="s">
        <v>219</v>
      </c>
      <c r="N846" s="20" t="s">
        <v>32</v>
      </c>
      <c r="O846" s="20" t="s">
        <v>1834</v>
      </c>
    </row>
    <row r="847" spans="1:15">
      <c r="A847" s="193">
        <v>846</v>
      </c>
      <c r="B847" s="20" t="s">
        <v>2118</v>
      </c>
      <c r="C847" s="193" t="s">
        <v>4335</v>
      </c>
      <c r="D847" s="193" t="s">
        <v>4336</v>
      </c>
      <c r="E847" s="20" t="s">
        <v>2096</v>
      </c>
      <c r="F847" s="14">
        <f>_xlfn.XLOOKUP($B847,'CDS-H'!$AA:$AA,'CDS-H'!$AC:$AC,"",0)</f>
        <v>63</v>
      </c>
      <c r="G847" s="20" t="s">
        <v>1945</v>
      </c>
      <c r="H847" s="20" t="s">
        <v>2097</v>
      </c>
      <c r="I847" s="20" t="s">
        <v>216</v>
      </c>
      <c r="J847" s="20" t="s">
        <v>1832</v>
      </c>
      <c r="K847" s="20" t="s">
        <v>217</v>
      </c>
      <c r="L847" s="20" t="s">
        <v>32</v>
      </c>
      <c r="M847" s="20" t="s">
        <v>219</v>
      </c>
      <c r="N847" s="20" t="s">
        <v>32</v>
      </c>
      <c r="O847" s="20" t="s">
        <v>221</v>
      </c>
    </row>
    <row r="848" spans="1:15">
      <c r="A848" s="193">
        <v>847</v>
      </c>
      <c r="B848" s="20" t="s">
        <v>2121</v>
      </c>
      <c r="C848" s="193" t="s">
        <v>4337</v>
      </c>
      <c r="D848" s="193" t="s">
        <v>4338</v>
      </c>
      <c r="E848" s="20" t="s">
        <v>2100</v>
      </c>
      <c r="F848" s="14">
        <f>_xlfn.XLOOKUP($B848,'CDS-H'!$AA:$AA,'CDS-H'!$AC:$AC,"",0)</f>
        <v>3746</v>
      </c>
      <c r="G848" s="20" t="s">
        <v>1945</v>
      </c>
      <c r="H848" s="20" t="s">
        <v>2097</v>
      </c>
      <c r="I848" s="20" t="s">
        <v>216</v>
      </c>
      <c r="J848" s="20" t="s">
        <v>1832</v>
      </c>
      <c r="K848" s="20" t="s">
        <v>217</v>
      </c>
      <c r="L848" s="20" t="s">
        <v>32</v>
      </c>
      <c r="M848" s="20" t="s">
        <v>219</v>
      </c>
      <c r="N848" s="20" t="s">
        <v>32</v>
      </c>
      <c r="O848" s="20" t="s">
        <v>1834</v>
      </c>
    </row>
    <row r="849" spans="1:15">
      <c r="A849" s="193">
        <v>848</v>
      </c>
      <c r="B849" s="20" t="s">
        <v>2124</v>
      </c>
      <c r="C849" s="193" t="s">
        <v>4339</v>
      </c>
      <c r="D849" s="193" t="s">
        <v>4340</v>
      </c>
      <c r="E849" s="20" t="s">
        <v>2103</v>
      </c>
      <c r="F849" s="14">
        <f>_xlfn.XLOOKUP($B849,'CDS-H'!$AA:$AA,'CDS-H'!$AC:$AC,"",0)</f>
        <v>2</v>
      </c>
      <c r="G849" s="20" t="s">
        <v>1945</v>
      </c>
      <c r="H849" s="20" t="s">
        <v>2097</v>
      </c>
      <c r="I849" s="20" t="s">
        <v>216</v>
      </c>
      <c r="J849" s="20" t="s">
        <v>1832</v>
      </c>
      <c r="K849" s="20" t="s">
        <v>217</v>
      </c>
      <c r="L849" s="20" t="s">
        <v>32</v>
      </c>
      <c r="M849" s="20" t="s">
        <v>219</v>
      </c>
      <c r="N849" s="20" t="s">
        <v>32</v>
      </c>
      <c r="O849" s="20" t="s">
        <v>221</v>
      </c>
    </row>
    <row r="850" spans="1:15">
      <c r="A850" s="193">
        <v>849</v>
      </c>
      <c r="B850" s="20" t="s">
        <v>2127</v>
      </c>
      <c r="C850" s="193" t="s">
        <v>4341</v>
      </c>
      <c r="D850" s="193" t="s">
        <v>4342</v>
      </c>
      <c r="E850" s="20" t="s">
        <v>2106</v>
      </c>
      <c r="F850" s="14">
        <f>_xlfn.XLOOKUP($B850,'CDS-H'!$AA:$AA,'CDS-H'!$AC:$AC,"",0)</f>
        <v>5095</v>
      </c>
      <c r="G850" s="20" t="s">
        <v>1945</v>
      </c>
      <c r="H850" s="20" t="s">
        <v>2097</v>
      </c>
      <c r="I850" s="20" t="s">
        <v>216</v>
      </c>
      <c r="J850" s="20" t="s">
        <v>1832</v>
      </c>
      <c r="K850" s="20" t="s">
        <v>217</v>
      </c>
      <c r="L850" s="20" t="s">
        <v>32</v>
      </c>
      <c r="M850" s="20" t="s">
        <v>219</v>
      </c>
      <c r="N850" s="20" t="s">
        <v>32</v>
      </c>
      <c r="O850" s="20" t="s">
        <v>1834</v>
      </c>
    </row>
    <row r="851" spans="1:15">
      <c r="A851" s="193">
        <v>850</v>
      </c>
      <c r="B851" s="20" t="s">
        <v>2128</v>
      </c>
      <c r="C851" s="193" t="s">
        <v>4343</v>
      </c>
      <c r="D851" s="193" t="s">
        <v>4344</v>
      </c>
      <c r="E851" s="20" t="s">
        <v>2129</v>
      </c>
      <c r="F851" s="14">
        <f>_xlfn.XLOOKUP($B851,'CDS-H'!$AA:$AA,'CDS-H'!$AC:$AC,"",0)</f>
        <v>1247</v>
      </c>
      <c r="G851" s="20" t="s">
        <v>1945</v>
      </c>
      <c r="H851" s="20" t="s">
        <v>2130</v>
      </c>
      <c r="I851" s="20" t="s">
        <v>32</v>
      </c>
      <c r="J851" s="20" t="s">
        <v>1832</v>
      </c>
      <c r="K851" s="20" t="s">
        <v>218</v>
      </c>
      <c r="L851" s="20" t="s">
        <v>32</v>
      </c>
      <c r="M851" s="20" t="s">
        <v>32</v>
      </c>
      <c r="N851" s="20" t="s">
        <v>32</v>
      </c>
      <c r="O851" s="20" t="s">
        <v>221</v>
      </c>
    </row>
    <row r="852" spans="1:15">
      <c r="A852" s="193">
        <v>851</v>
      </c>
      <c r="B852" s="20" t="s">
        <v>2133</v>
      </c>
      <c r="C852" s="193" t="s">
        <v>4345</v>
      </c>
      <c r="D852" s="193" t="s">
        <v>4346</v>
      </c>
      <c r="E852" s="20" t="s">
        <v>2134</v>
      </c>
      <c r="F852" s="14">
        <f>_xlfn.XLOOKUP($B852,'CDS-H'!$AA:$AA,'CDS-H'!$AC:$AC,"",0)</f>
        <v>527</v>
      </c>
      <c r="G852" s="20" t="s">
        <v>1945</v>
      </c>
      <c r="H852" s="20" t="s">
        <v>2135</v>
      </c>
      <c r="I852" s="20" t="s">
        <v>2136</v>
      </c>
      <c r="J852" s="20" t="s">
        <v>1832</v>
      </c>
      <c r="K852" s="20" t="s">
        <v>218</v>
      </c>
      <c r="L852" s="20" t="s">
        <v>32</v>
      </c>
      <c r="M852" s="20" t="s">
        <v>32</v>
      </c>
      <c r="N852" s="20" t="s">
        <v>32</v>
      </c>
      <c r="O852" s="20" t="s">
        <v>221</v>
      </c>
    </row>
    <row r="853" spans="1:15">
      <c r="A853" s="193">
        <v>852</v>
      </c>
      <c r="B853" s="20" t="s">
        <v>2137</v>
      </c>
      <c r="C853" s="193" t="s">
        <v>4347</v>
      </c>
      <c r="D853" s="193" t="s">
        <v>4348</v>
      </c>
      <c r="E853" s="20" t="s">
        <v>2138</v>
      </c>
      <c r="F853" s="14">
        <f>_xlfn.XLOOKUP($B853,'CDS-H'!$AA:$AA,'CDS-H'!$AC:$AC,"",0)</f>
        <v>520</v>
      </c>
      <c r="G853" s="20" t="s">
        <v>1945</v>
      </c>
      <c r="H853" s="20" t="s">
        <v>2135</v>
      </c>
      <c r="I853" s="20" t="s">
        <v>2136</v>
      </c>
      <c r="J853" s="20" t="s">
        <v>1832</v>
      </c>
      <c r="K853" s="20" t="s">
        <v>218</v>
      </c>
      <c r="L853" s="20" t="s">
        <v>32</v>
      </c>
      <c r="M853" s="20" t="s">
        <v>32</v>
      </c>
      <c r="N853" s="20" t="s">
        <v>32</v>
      </c>
      <c r="O853" s="20" t="s">
        <v>221</v>
      </c>
    </row>
    <row r="854" spans="1:15">
      <c r="A854" s="193">
        <v>853</v>
      </c>
      <c r="B854" s="20" t="s">
        <v>2140</v>
      </c>
      <c r="C854" s="193" t="s">
        <v>4349</v>
      </c>
      <c r="D854" s="193" t="s">
        <v>4350</v>
      </c>
      <c r="E854" s="20" t="s">
        <v>2141</v>
      </c>
      <c r="F854" s="14">
        <f>_xlfn.XLOOKUP($B854,'CDS-H'!$AA:$AA,'CDS-H'!$AC:$AC,"",0)</f>
        <v>0</v>
      </c>
      <c r="G854" s="20" t="s">
        <v>1945</v>
      </c>
      <c r="H854" s="20" t="s">
        <v>2135</v>
      </c>
      <c r="I854" s="20" t="s">
        <v>2136</v>
      </c>
      <c r="J854" s="20" t="s">
        <v>1832</v>
      </c>
      <c r="K854" s="20" t="s">
        <v>218</v>
      </c>
      <c r="L854" s="20" t="s">
        <v>32</v>
      </c>
      <c r="M854" s="20" t="s">
        <v>32</v>
      </c>
      <c r="N854" s="20" t="s">
        <v>32</v>
      </c>
      <c r="O854" s="20" t="s">
        <v>221</v>
      </c>
    </row>
    <row r="855" spans="1:15">
      <c r="A855" s="193">
        <v>854</v>
      </c>
      <c r="B855" s="20" t="s">
        <v>2142</v>
      </c>
      <c r="C855" s="193" t="s">
        <v>4351</v>
      </c>
      <c r="D855" s="193" t="s">
        <v>4352</v>
      </c>
      <c r="E855" s="20" t="s">
        <v>2143</v>
      </c>
      <c r="F855" s="14">
        <f>_xlfn.XLOOKUP($B855,'CDS-H'!$AA:$AA,'CDS-H'!$AC:$AC,"",0)</f>
        <v>0</v>
      </c>
      <c r="G855" s="20" t="s">
        <v>1945</v>
      </c>
      <c r="H855" s="20" t="s">
        <v>2135</v>
      </c>
      <c r="I855" s="20" t="s">
        <v>2136</v>
      </c>
      <c r="J855" s="20" t="s">
        <v>1832</v>
      </c>
      <c r="K855" s="20" t="s">
        <v>218</v>
      </c>
      <c r="L855" s="20" t="s">
        <v>32</v>
      </c>
      <c r="M855" s="20" t="s">
        <v>32</v>
      </c>
      <c r="N855" s="20" t="s">
        <v>32</v>
      </c>
      <c r="O855" s="20" t="s">
        <v>221</v>
      </c>
    </row>
    <row r="856" spans="1:15">
      <c r="A856" s="193">
        <v>855</v>
      </c>
      <c r="B856" s="20" t="s">
        <v>2147</v>
      </c>
      <c r="C856" s="193" t="s">
        <v>4353</v>
      </c>
      <c r="D856" s="193" t="s">
        <v>4354</v>
      </c>
      <c r="E856" s="20" t="s">
        <v>2148</v>
      </c>
      <c r="F856" s="14">
        <f>_xlfn.XLOOKUP($B856,'CDS-H'!$AA:$AA,'CDS-H'!$AC:$AC,"",0)</f>
        <v>46</v>
      </c>
      <c r="G856" s="20" t="s">
        <v>1945</v>
      </c>
      <c r="H856" s="20" t="s">
        <v>2135</v>
      </c>
      <c r="I856" s="20" t="s">
        <v>2136</v>
      </c>
      <c r="J856" s="20" t="s">
        <v>1832</v>
      </c>
      <c r="K856" s="20" t="s">
        <v>218</v>
      </c>
      <c r="L856" s="20" t="s">
        <v>32</v>
      </c>
      <c r="M856" s="20" t="s">
        <v>32</v>
      </c>
      <c r="N856" s="20" t="s">
        <v>32</v>
      </c>
      <c r="O856" s="20" t="s">
        <v>221</v>
      </c>
    </row>
    <row r="857" spans="1:15">
      <c r="A857" s="193">
        <v>856</v>
      </c>
      <c r="B857" s="20" t="s">
        <v>2151</v>
      </c>
      <c r="C857" s="193" t="s">
        <v>4355</v>
      </c>
      <c r="D857" s="193" t="s">
        <v>4356</v>
      </c>
      <c r="E857" s="20" t="s">
        <v>2134</v>
      </c>
      <c r="F857" s="14">
        <f>_xlfn.XLOOKUP($B857,'CDS-H'!$AA:$AA,'CDS-H'!$AC:$AC,"",0)</f>
        <v>0.26040000000000002</v>
      </c>
      <c r="G857" s="20" t="s">
        <v>1945</v>
      </c>
      <c r="H857" s="20" t="s">
        <v>2135</v>
      </c>
      <c r="I857" s="20" t="s">
        <v>2152</v>
      </c>
      <c r="J857" s="20" t="s">
        <v>1832</v>
      </c>
      <c r="K857" s="20" t="s">
        <v>218</v>
      </c>
      <c r="L857" s="20" t="s">
        <v>32</v>
      </c>
      <c r="M857" s="20" t="s">
        <v>32</v>
      </c>
      <c r="N857" s="20" t="s">
        <v>32</v>
      </c>
      <c r="O857" s="20" t="s">
        <v>1692</v>
      </c>
    </row>
    <row r="858" spans="1:15">
      <c r="A858" s="193">
        <v>857</v>
      </c>
      <c r="B858" s="20" t="s">
        <v>2155</v>
      </c>
      <c r="C858" s="193" t="s">
        <v>4357</v>
      </c>
      <c r="D858" s="193" t="s">
        <v>4358</v>
      </c>
      <c r="E858" s="20" t="s">
        <v>2138</v>
      </c>
      <c r="F858" s="14">
        <f>_xlfn.XLOOKUP($B858,'CDS-H'!$AA:$AA,'CDS-H'!$AC:$AC,"",0)</f>
        <v>0.25690000000000002</v>
      </c>
      <c r="G858" s="20" t="s">
        <v>1945</v>
      </c>
      <c r="H858" s="20" t="s">
        <v>2135</v>
      </c>
      <c r="I858" s="20" t="s">
        <v>2152</v>
      </c>
      <c r="J858" s="20" t="s">
        <v>1832</v>
      </c>
      <c r="K858" s="20" t="s">
        <v>218</v>
      </c>
      <c r="L858" s="20" t="s">
        <v>32</v>
      </c>
      <c r="M858" s="20" t="s">
        <v>32</v>
      </c>
      <c r="N858" s="20" t="s">
        <v>32</v>
      </c>
      <c r="O858" s="20" t="s">
        <v>1692</v>
      </c>
    </row>
    <row r="859" spans="1:15">
      <c r="A859" s="193">
        <v>858</v>
      </c>
      <c r="B859" s="20" t="s">
        <v>2158</v>
      </c>
      <c r="C859" s="193" t="s">
        <v>4359</v>
      </c>
      <c r="D859" s="193" t="s">
        <v>4360</v>
      </c>
      <c r="E859" s="20" t="s">
        <v>2141</v>
      </c>
      <c r="F859" s="14">
        <f>_xlfn.XLOOKUP($B859,'CDS-H'!$AA:$AA,'CDS-H'!$AC:$AC,"",0)</f>
        <v>0</v>
      </c>
      <c r="G859" s="20" t="s">
        <v>1945</v>
      </c>
      <c r="H859" s="20" t="s">
        <v>2135</v>
      </c>
      <c r="I859" s="20" t="s">
        <v>2152</v>
      </c>
      <c r="J859" s="20" t="s">
        <v>1832</v>
      </c>
      <c r="K859" s="20" t="s">
        <v>218</v>
      </c>
      <c r="L859" s="20" t="s">
        <v>32</v>
      </c>
      <c r="M859" s="20" t="s">
        <v>32</v>
      </c>
      <c r="N859" s="20" t="s">
        <v>32</v>
      </c>
      <c r="O859" s="20" t="s">
        <v>1692</v>
      </c>
    </row>
    <row r="860" spans="1:15">
      <c r="A860" s="193">
        <v>859</v>
      </c>
      <c r="B860" s="20" t="s">
        <v>2161</v>
      </c>
      <c r="C860" s="193" t="s">
        <v>4361</v>
      </c>
      <c r="D860" s="193" t="s">
        <v>4362</v>
      </c>
      <c r="E860" s="20" t="s">
        <v>2143</v>
      </c>
      <c r="F860" s="14">
        <f>_xlfn.XLOOKUP($B860,'CDS-H'!$AA:$AA,'CDS-H'!$AC:$AC,"",0)</f>
        <v>0</v>
      </c>
      <c r="G860" s="20" t="s">
        <v>1945</v>
      </c>
      <c r="H860" s="20" t="s">
        <v>2135</v>
      </c>
      <c r="I860" s="20" t="s">
        <v>2152</v>
      </c>
      <c r="J860" s="20" t="s">
        <v>1832</v>
      </c>
      <c r="K860" s="20" t="s">
        <v>218</v>
      </c>
      <c r="L860" s="20" t="s">
        <v>32</v>
      </c>
      <c r="M860" s="20" t="s">
        <v>32</v>
      </c>
      <c r="N860" s="20" t="s">
        <v>32</v>
      </c>
      <c r="O860" s="20" t="s">
        <v>1692</v>
      </c>
    </row>
    <row r="861" spans="1:15">
      <c r="A861" s="193">
        <v>860</v>
      </c>
      <c r="B861" s="20" t="s">
        <v>2162</v>
      </c>
      <c r="C861" s="193" t="s">
        <v>4363</v>
      </c>
      <c r="D861" s="193" t="s">
        <v>4364</v>
      </c>
      <c r="E861" s="20" t="s">
        <v>2148</v>
      </c>
      <c r="F861" s="14">
        <f>_xlfn.XLOOKUP($B861,'CDS-H'!$AA:$AA,'CDS-H'!$AC:$AC,"",0)</f>
        <v>2.2700000000000001E-2</v>
      </c>
      <c r="G861" s="20" t="s">
        <v>1945</v>
      </c>
      <c r="H861" s="20" t="s">
        <v>2135</v>
      </c>
      <c r="I861" s="20" t="s">
        <v>2152</v>
      </c>
      <c r="J861" s="20" t="s">
        <v>1832</v>
      </c>
      <c r="K861" s="20" t="s">
        <v>218</v>
      </c>
      <c r="L861" s="20" t="s">
        <v>32</v>
      </c>
      <c r="M861" s="20" t="s">
        <v>32</v>
      </c>
      <c r="N861" s="20" t="s">
        <v>32</v>
      </c>
      <c r="O861" s="20" t="s">
        <v>1692</v>
      </c>
    </row>
    <row r="862" spans="1:15">
      <c r="A862" s="193">
        <v>861</v>
      </c>
      <c r="B862" s="20" t="s">
        <v>2164</v>
      </c>
      <c r="C862" s="193" t="s">
        <v>4365</v>
      </c>
      <c r="D862" s="193" t="s">
        <v>4366</v>
      </c>
      <c r="E862" s="20" t="s">
        <v>2134</v>
      </c>
      <c r="F862" s="14">
        <f>_xlfn.XLOOKUP($B862,'CDS-H'!$AA:$AA,'CDS-H'!$AC:$AC,"",0)</f>
        <v>23392</v>
      </c>
      <c r="G862" s="20" t="s">
        <v>1945</v>
      </c>
      <c r="H862" s="20" t="s">
        <v>2135</v>
      </c>
      <c r="I862" s="20" t="s">
        <v>2165</v>
      </c>
      <c r="J862" s="20" t="s">
        <v>1832</v>
      </c>
      <c r="K862" s="20" t="s">
        <v>218</v>
      </c>
      <c r="L862" s="20" t="s">
        <v>32</v>
      </c>
      <c r="M862" s="20" t="s">
        <v>32</v>
      </c>
      <c r="N862" s="20" t="s">
        <v>32</v>
      </c>
      <c r="O862" s="20" t="s">
        <v>1834</v>
      </c>
    </row>
    <row r="863" spans="1:15">
      <c r="A863" s="193">
        <v>862</v>
      </c>
      <c r="B863" s="20" t="s">
        <v>2167</v>
      </c>
      <c r="C863" s="193" t="s">
        <v>4367</v>
      </c>
      <c r="D863" s="193" t="s">
        <v>4368</v>
      </c>
      <c r="E863" s="20" t="s">
        <v>2138</v>
      </c>
      <c r="F863" s="14">
        <f>_xlfn.XLOOKUP($B863,'CDS-H'!$AA:$AA,'CDS-H'!$AC:$AC,"",0)</f>
        <v>21783</v>
      </c>
      <c r="G863" s="20" t="s">
        <v>1945</v>
      </c>
      <c r="H863" s="20" t="s">
        <v>2135</v>
      </c>
      <c r="I863" s="20" t="s">
        <v>2165</v>
      </c>
      <c r="J863" s="20" t="s">
        <v>1832</v>
      </c>
      <c r="K863" s="20" t="s">
        <v>218</v>
      </c>
      <c r="L863" s="20" t="s">
        <v>32</v>
      </c>
      <c r="M863" s="20" t="s">
        <v>32</v>
      </c>
      <c r="N863" s="20" t="s">
        <v>32</v>
      </c>
      <c r="O863" s="20" t="s">
        <v>1834</v>
      </c>
    </row>
    <row r="864" spans="1:15">
      <c r="A864" s="193">
        <v>863</v>
      </c>
      <c r="B864" s="20" t="s">
        <v>2169</v>
      </c>
      <c r="C864" s="193" t="s">
        <v>4369</v>
      </c>
      <c r="D864" s="193" t="s">
        <v>4370</v>
      </c>
      <c r="E864" s="20" t="s">
        <v>2141</v>
      </c>
      <c r="F864" s="14">
        <f>_xlfn.XLOOKUP($B864,'CDS-H'!$AA:$AA,'CDS-H'!$AC:$AC,"",0)</f>
        <v>0</v>
      </c>
      <c r="G864" s="20" t="s">
        <v>1945</v>
      </c>
      <c r="H864" s="20" t="s">
        <v>2135</v>
      </c>
      <c r="I864" s="20" t="s">
        <v>2165</v>
      </c>
      <c r="J864" s="20" t="s">
        <v>1832</v>
      </c>
      <c r="K864" s="20" t="s">
        <v>218</v>
      </c>
      <c r="L864" s="20" t="s">
        <v>32</v>
      </c>
      <c r="M864" s="20" t="s">
        <v>32</v>
      </c>
      <c r="N864" s="20" t="s">
        <v>32</v>
      </c>
      <c r="O864" s="20" t="s">
        <v>1834</v>
      </c>
    </row>
    <row r="865" spans="1:15">
      <c r="A865" s="193">
        <v>864</v>
      </c>
      <c r="B865" s="20" t="s">
        <v>2171</v>
      </c>
      <c r="C865" s="193" t="s">
        <v>4371</v>
      </c>
      <c r="D865" s="193" t="s">
        <v>4372</v>
      </c>
      <c r="E865" s="20" t="s">
        <v>2143</v>
      </c>
      <c r="F865" s="14">
        <f>_xlfn.XLOOKUP($B865,'CDS-H'!$AA:$AA,'CDS-H'!$AC:$AC,"",0)</f>
        <v>0</v>
      </c>
      <c r="G865" s="20" t="s">
        <v>1945</v>
      </c>
      <c r="H865" s="20" t="s">
        <v>2135</v>
      </c>
      <c r="I865" s="20" t="s">
        <v>2165</v>
      </c>
      <c r="J865" s="20" t="s">
        <v>1832</v>
      </c>
      <c r="K865" s="20" t="s">
        <v>218</v>
      </c>
      <c r="L865" s="20" t="s">
        <v>32</v>
      </c>
      <c r="M865" s="20" t="s">
        <v>32</v>
      </c>
      <c r="N865" s="20" t="s">
        <v>32</v>
      </c>
      <c r="O865" s="20" t="s">
        <v>1834</v>
      </c>
    </row>
    <row r="866" spans="1:15">
      <c r="A866" s="193">
        <v>865</v>
      </c>
      <c r="B866" s="20" t="s">
        <v>2173</v>
      </c>
      <c r="C866" s="193" t="s">
        <v>4373</v>
      </c>
      <c r="D866" s="193" t="s">
        <v>4374</v>
      </c>
      <c r="E866" s="20" t="s">
        <v>2148</v>
      </c>
      <c r="F866" s="14">
        <f>_xlfn.XLOOKUP($B866,'CDS-H'!$AA:$AA,'CDS-H'!$AC:$AC,"",0)</f>
        <v>21749</v>
      </c>
      <c r="G866" s="20" t="s">
        <v>1945</v>
      </c>
      <c r="H866" s="20" t="s">
        <v>2135</v>
      </c>
      <c r="I866" s="20" t="s">
        <v>2165</v>
      </c>
      <c r="J866" s="20" t="s">
        <v>1832</v>
      </c>
      <c r="K866" s="20" t="s">
        <v>218</v>
      </c>
      <c r="L866" s="20" t="s">
        <v>32</v>
      </c>
      <c r="M866" s="20" t="s">
        <v>32</v>
      </c>
      <c r="N866" s="20" t="s">
        <v>32</v>
      </c>
      <c r="O866" s="20" t="s">
        <v>1834</v>
      </c>
    </row>
    <row r="867" spans="1:15">
      <c r="A867" s="193">
        <v>866</v>
      </c>
      <c r="B867" s="20" t="s">
        <v>2175</v>
      </c>
      <c r="C867" s="193" t="s">
        <v>4375</v>
      </c>
      <c r="D867" s="193" t="s">
        <v>4376</v>
      </c>
      <c r="E867" s="20" t="s">
        <v>2176</v>
      </c>
      <c r="F867" s="14" t="str">
        <f>_xlfn.XLOOKUP($B867,'CDS-H'!$AA:$AA,'CDS-H'!$AC:$AC,"",0)</f>
        <v/>
      </c>
      <c r="G867" s="20" t="s">
        <v>1945</v>
      </c>
      <c r="H867" s="20" t="s">
        <v>2177</v>
      </c>
      <c r="I867" s="20" t="s">
        <v>2178</v>
      </c>
      <c r="J867" s="20" t="s">
        <v>1832</v>
      </c>
      <c r="K867" s="20" t="s">
        <v>32</v>
      </c>
      <c r="L867" s="20" t="s">
        <v>32</v>
      </c>
      <c r="M867" s="20" t="s">
        <v>32</v>
      </c>
      <c r="N867" s="20" t="s">
        <v>32</v>
      </c>
      <c r="O867" s="20" t="s">
        <v>161</v>
      </c>
    </row>
    <row r="868" spans="1:15">
      <c r="A868" s="193">
        <v>867</v>
      </c>
      <c r="B868" s="20" t="s">
        <v>2180</v>
      </c>
      <c r="C868" s="193" t="s">
        <v>4377</v>
      </c>
      <c r="D868" s="193" t="s">
        <v>4378</v>
      </c>
      <c r="E868" s="20" t="s">
        <v>2181</v>
      </c>
      <c r="F868" s="14" t="str">
        <f>_xlfn.XLOOKUP($B868,'CDS-H'!$AA:$AA,'CDS-H'!$AC:$AC,"",0)</f>
        <v>X</v>
      </c>
      <c r="G868" s="20" t="s">
        <v>1945</v>
      </c>
      <c r="H868" s="20" t="s">
        <v>2177</v>
      </c>
      <c r="I868" s="20" t="s">
        <v>2178</v>
      </c>
      <c r="J868" s="20" t="s">
        <v>1832</v>
      </c>
      <c r="K868" s="20" t="s">
        <v>32</v>
      </c>
      <c r="L868" s="20" t="s">
        <v>32</v>
      </c>
      <c r="M868" s="20" t="s">
        <v>32</v>
      </c>
      <c r="N868" s="20" t="s">
        <v>32</v>
      </c>
      <c r="O868" s="20" t="s">
        <v>161</v>
      </c>
    </row>
    <row r="869" spans="1:15">
      <c r="A869" s="193">
        <v>868</v>
      </c>
      <c r="B869" s="20" t="s">
        <v>2183</v>
      </c>
      <c r="C869" s="193" t="s">
        <v>4379</v>
      </c>
      <c r="D869" s="193" t="s">
        <v>4380</v>
      </c>
      <c r="E869" s="20" t="s">
        <v>2184</v>
      </c>
      <c r="F869" s="14" t="str">
        <f>_xlfn.XLOOKUP($B869,'CDS-H'!$AA:$AA,'CDS-H'!$AC:$AC,"",0)</f>
        <v/>
      </c>
      <c r="G869" s="20" t="s">
        <v>1945</v>
      </c>
      <c r="H869" s="20" t="s">
        <v>2177</v>
      </c>
      <c r="I869" s="20" t="s">
        <v>2178</v>
      </c>
      <c r="J869" s="20" t="s">
        <v>1832</v>
      </c>
      <c r="K869" s="20" t="s">
        <v>32</v>
      </c>
      <c r="L869" s="20" t="s">
        <v>32</v>
      </c>
      <c r="M869" s="20" t="s">
        <v>32</v>
      </c>
      <c r="N869" s="20" t="s">
        <v>32</v>
      </c>
      <c r="O869" s="20" t="s">
        <v>161</v>
      </c>
    </row>
    <row r="870" spans="1:15">
      <c r="A870" s="193">
        <v>869</v>
      </c>
      <c r="B870" s="20" t="s">
        <v>2186</v>
      </c>
      <c r="C870" s="193" t="s">
        <v>4381</v>
      </c>
      <c r="D870" s="193" t="s">
        <v>4382</v>
      </c>
      <c r="E870" s="20" t="s">
        <v>2187</v>
      </c>
      <c r="F870" s="14" t="str">
        <f>_xlfn.XLOOKUP($B870,'CDS-H'!$AA:$AA,'CDS-H'!$AC:$AC,"",0)</f>
        <v/>
      </c>
      <c r="G870" s="20" t="s">
        <v>1945</v>
      </c>
      <c r="H870" s="20" t="s">
        <v>2177</v>
      </c>
      <c r="I870" s="20" t="s">
        <v>2188</v>
      </c>
      <c r="J870" s="20" t="s">
        <v>1832</v>
      </c>
      <c r="K870" s="20" t="s">
        <v>32</v>
      </c>
      <c r="L870" s="20" t="s">
        <v>32</v>
      </c>
      <c r="M870" s="20" t="s">
        <v>32</v>
      </c>
      <c r="N870" s="20" t="s">
        <v>32</v>
      </c>
      <c r="O870" s="20" t="s">
        <v>221</v>
      </c>
    </row>
    <row r="871" spans="1:15">
      <c r="A871" s="193">
        <v>870</v>
      </c>
      <c r="B871" s="20" t="s">
        <v>2190</v>
      </c>
      <c r="C871" s="193" t="s">
        <v>4383</v>
      </c>
      <c r="D871" s="193" t="s">
        <v>4384</v>
      </c>
      <c r="E871" s="20" t="s">
        <v>2191</v>
      </c>
      <c r="F871" s="14" t="str">
        <f>_xlfn.XLOOKUP($B871,'CDS-H'!$AA:$AA,'CDS-H'!$AC:$AC,"",0)</f>
        <v/>
      </c>
      <c r="G871" s="20" t="s">
        <v>1945</v>
      </c>
      <c r="H871" s="20" t="s">
        <v>2177</v>
      </c>
      <c r="I871" s="20" t="s">
        <v>2192</v>
      </c>
      <c r="J871" s="20" t="s">
        <v>1832</v>
      </c>
      <c r="K871" s="20" t="s">
        <v>32</v>
      </c>
      <c r="L871" s="20" t="s">
        <v>32</v>
      </c>
      <c r="M871" s="20" t="s">
        <v>32</v>
      </c>
      <c r="N871" s="20" t="s">
        <v>32</v>
      </c>
      <c r="O871" s="20" t="s">
        <v>1834</v>
      </c>
    </row>
    <row r="872" spans="1:15">
      <c r="A872" s="193">
        <v>871</v>
      </c>
      <c r="B872" s="20" t="s">
        <v>2193</v>
      </c>
      <c r="C872" s="193" t="s">
        <v>4385</v>
      </c>
      <c r="D872" s="193" t="s">
        <v>4386</v>
      </c>
      <c r="E872" s="20" t="s">
        <v>2194</v>
      </c>
      <c r="F872" s="14" t="str">
        <f>_xlfn.XLOOKUP($B872,'CDS-H'!$AA:$AA,'CDS-H'!$AC:$AC,"",0)</f>
        <v/>
      </c>
      <c r="G872" s="20" t="s">
        <v>1945</v>
      </c>
      <c r="H872" s="20" t="s">
        <v>2177</v>
      </c>
      <c r="I872" s="20" t="s">
        <v>2195</v>
      </c>
      <c r="J872" s="20" t="s">
        <v>1832</v>
      </c>
      <c r="K872" s="20" t="s">
        <v>32</v>
      </c>
      <c r="L872" s="20" t="s">
        <v>32</v>
      </c>
      <c r="M872" s="20" t="s">
        <v>32</v>
      </c>
      <c r="N872" s="20" t="s">
        <v>32</v>
      </c>
      <c r="O872" s="20" t="s">
        <v>1834</v>
      </c>
    </row>
    <row r="873" spans="1:15">
      <c r="A873" s="193">
        <v>872</v>
      </c>
      <c r="B873" s="20" t="s">
        <v>2196</v>
      </c>
      <c r="C873" s="13" t="s">
        <v>4387</v>
      </c>
      <c r="D873" s="193" t="s">
        <v>4388</v>
      </c>
      <c r="E873" s="20" t="s">
        <v>2197</v>
      </c>
      <c r="F873" s="14" t="str">
        <f>_xlfn.XLOOKUP($B873,'CDS-H'!$AA:$AA,'CDS-H'!$AC:$AC,"",0)</f>
        <v>X</v>
      </c>
      <c r="G873" s="20" t="s">
        <v>1945</v>
      </c>
      <c r="H873" s="20" t="s">
        <v>2198</v>
      </c>
      <c r="I873" s="20" t="s">
        <v>1406</v>
      </c>
      <c r="J873" s="20" t="s">
        <v>1832</v>
      </c>
      <c r="K873" s="20" t="s">
        <v>1833</v>
      </c>
      <c r="L873" s="20" t="s">
        <v>403</v>
      </c>
      <c r="M873" s="20" t="s">
        <v>32</v>
      </c>
      <c r="N873" s="20" t="s">
        <v>32</v>
      </c>
      <c r="O873" s="20" t="s">
        <v>161</v>
      </c>
    </row>
    <row r="874" spans="1:15">
      <c r="A874" s="193">
        <v>873</v>
      </c>
      <c r="B874" s="20" t="s">
        <v>2201</v>
      </c>
      <c r="C874" s="13" t="s">
        <v>4389</v>
      </c>
      <c r="D874" s="193" t="s">
        <v>4390</v>
      </c>
      <c r="E874" s="20" t="s">
        <v>2202</v>
      </c>
      <c r="F874" s="14" t="str">
        <f>_xlfn.XLOOKUP($B874,'CDS-H'!$AA:$AA,'CDS-H'!$AC:$AC,"",0)</f>
        <v/>
      </c>
      <c r="G874" s="20" t="s">
        <v>1945</v>
      </c>
      <c r="H874" s="20" t="s">
        <v>2198</v>
      </c>
      <c r="I874" s="20" t="s">
        <v>1406</v>
      </c>
      <c r="J874" s="20" t="s">
        <v>1832</v>
      </c>
      <c r="K874" s="20" t="s">
        <v>1833</v>
      </c>
      <c r="L874" s="20" t="s">
        <v>403</v>
      </c>
      <c r="M874" s="20" t="s">
        <v>32</v>
      </c>
      <c r="N874" s="20" t="s">
        <v>32</v>
      </c>
      <c r="O874" s="20" t="s">
        <v>161</v>
      </c>
    </row>
    <row r="875" spans="1:15">
      <c r="A875" s="193">
        <v>874</v>
      </c>
      <c r="B875" s="20" t="s">
        <v>2203</v>
      </c>
      <c r="C875" s="13" t="s">
        <v>4391</v>
      </c>
      <c r="D875" s="193" t="s">
        <v>4392</v>
      </c>
      <c r="E875" s="20" t="s">
        <v>1655</v>
      </c>
      <c r="F875" s="14" t="str">
        <f>_xlfn.XLOOKUP($B875,'CDS-H'!$AA:$AA,'CDS-H'!$AC:$AC,"",0)</f>
        <v/>
      </c>
      <c r="G875" s="20" t="s">
        <v>1945</v>
      </c>
      <c r="H875" s="20" t="s">
        <v>2198</v>
      </c>
      <c r="I875" s="20" t="s">
        <v>1406</v>
      </c>
      <c r="J875" s="20" t="s">
        <v>1832</v>
      </c>
      <c r="K875" s="20" t="s">
        <v>1833</v>
      </c>
      <c r="L875" s="20" t="s">
        <v>403</v>
      </c>
      <c r="M875" s="20" t="s">
        <v>32</v>
      </c>
      <c r="N875" s="20" t="s">
        <v>32</v>
      </c>
      <c r="O875" s="20" t="s">
        <v>161</v>
      </c>
    </row>
    <row r="876" spans="1:15">
      <c r="A876" s="193">
        <v>875</v>
      </c>
      <c r="B876" s="20" t="s">
        <v>2205</v>
      </c>
      <c r="C876" s="13" t="s">
        <v>4393</v>
      </c>
      <c r="D876" s="193" t="s">
        <v>4394</v>
      </c>
      <c r="E876" s="20" t="s">
        <v>917</v>
      </c>
      <c r="F876" s="14" t="str">
        <f>_xlfn.XLOOKUP($B876,'CDS-H'!$AA:$AA,'CDS-H'!$AC:$AC,"",0)</f>
        <v/>
      </c>
      <c r="G876" s="20" t="s">
        <v>1945</v>
      </c>
      <c r="H876" s="20" t="s">
        <v>2198</v>
      </c>
      <c r="I876" s="20" t="s">
        <v>1406</v>
      </c>
      <c r="J876" s="20" t="s">
        <v>1832</v>
      </c>
      <c r="K876" s="20" t="s">
        <v>1833</v>
      </c>
      <c r="L876" s="20" t="s">
        <v>403</v>
      </c>
      <c r="M876" s="20" t="s">
        <v>32</v>
      </c>
      <c r="N876" s="20" t="s">
        <v>32</v>
      </c>
      <c r="O876" s="20" t="s">
        <v>33</v>
      </c>
    </row>
    <row r="877" spans="1:15">
      <c r="A877" s="193">
        <v>876</v>
      </c>
      <c r="B877" s="20" t="s">
        <v>2207</v>
      </c>
      <c r="C877" s="193" t="s">
        <v>4395</v>
      </c>
      <c r="D877" s="193" t="s">
        <v>4396</v>
      </c>
      <c r="E877" s="20" t="s">
        <v>2208</v>
      </c>
      <c r="F877" s="14" t="str">
        <f>_xlfn.XLOOKUP($B877,'CDS-H'!$AA:$AA,'CDS-H'!$AC:$AC,"",0)</f>
        <v>X</v>
      </c>
      <c r="G877" s="20" t="s">
        <v>1945</v>
      </c>
      <c r="H877" s="20" t="s">
        <v>2198</v>
      </c>
      <c r="I877" s="20" t="s">
        <v>1406</v>
      </c>
      <c r="J877" s="20" t="s">
        <v>1832</v>
      </c>
      <c r="K877" s="20" t="s">
        <v>1833</v>
      </c>
      <c r="L877" s="20" t="s">
        <v>430</v>
      </c>
      <c r="M877" s="20" t="s">
        <v>32</v>
      </c>
      <c r="N877" s="20" t="s">
        <v>32</v>
      </c>
      <c r="O877" s="20" t="s">
        <v>161</v>
      </c>
    </row>
    <row r="878" spans="1:15">
      <c r="A878" s="193">
        <v>877</v>
      </c>
      <c r="B878" s="20" t="s">
        <v>2210</v>
      </c>
      <c r="C878" s="193" t="s">
        <v>4397</v>
      </c>
      <c r="D878" s="193" t="s">
        <v>4398</v>
      </c>
      <c r="E878" s="20" t="s">
        <v>2211</v>
      </c>
      <c r="F878" s="14" t="str">
        <f>_xlfn.XLOOKUP($B878,'CDS-H'!$AA:$AA,'CDS-H'!$AC:$AC,"",0)</f>
        <v/>
      </c>
      <c r="G878" s="20" t="s">
        <v>1945</v>
      </c>
      <c r="H878" s="20" t="s">
        <v>2198</v>
      </c>
      <c r="I878" s="20" t="s">
        <v>1406</v>
      </c>
      <c r="J878" s="20" t="s">
        <v>1832</v>
      </c>
      <c r="K878" s="20" t="s">
        <v>1833</v>
      </c>
      <c r="L878" s="20" t="s">
        <v>430</v>
      </c>
      <c r="M878" s="20" t="s">
        <v>32</v>
      </c>
      <c r="N878" s="20" t="s">
        <v>32</v>
      </c>
      <c r="O878" s="20" t="s">
        <v>161</v>
      </c>
    </row>
    <row r="879" spans="1:15">
      <c r="A879" s="193">
        <v>878</v>
      </c>
      <c r="B879" s="20" t="s">
        <v>2216</v>
      </c>
      <c r="C879" s="193" t="s">
        <v>4399</v>
      </c>
      <c r="D879" s="193" t="s">
        <v>4400</v>
      </c>
      <c r="E879" s="20" t="s">
        <v>2202</v>
      </c>
      <c r="F879" s="14" t="str">
        <f>_xlfn.XLOOKUP($B879,'CDS-H'!$AA:$AA,'CDS-H'!$AC:$AC,"",0)</f>
        <v/>
      </c>
      <c r="G879" s="20" t="s">
        <v>1945</v>
      </c>
      <c r="H879" s="20" t="s">
        <v>2198</v>
      </c>
      <c r="I879" s="20" t="s">
        <v>1406</v>
      </c>
      <c r="J879" s="20" t="s">
        <v>1832</v>
      </c>
      <c r="K879" s="20" t="s">
        <v>1833</v>
      </c>
      <c r="L879" s="20" t="s">
        <v>430</v>
      </c>
      <c r="M879" s="20" t="s">
        <v>32</v>
      </c>
      <c r="N879" s="20" t="s">
        <v>32</v>
      </c>
      <c r="O879" s="20" t="s">
        <v>161</v>
      </c>
    </row>
    <row r="880" spans="1:15">
      <c r="A880" s="193">
        <v>879</v>
      </c>
      <c r="B880" s="20" t="s">
        <v>2217</v>
      </c>
      <c r="C880" s="193" t="s">
        <v>4401</v>
      </c>
      <c r="D880" s="193" t="s">
        <v>4402</v>
      </c>
      <c r="E880" s="20" t="s">
        <v>2218</v>
      </c>
      <c r="F880" s="14" t="str">
        <f>_xlfn.XLOOKUP($B880,'CDS-H'!$AA:$AA,'CDS-H'!$AC:$AC,"",0)</f>
        <v/>
      </c>
      <c r="G880" s="20" t="s">
        <v>1945</v>
      </c>
      <c r="H880" s="20" t="s">
        <v>2198</v>
      </c>
      <c r="I880" s="20" t="s">
        <v>1406</v>
      </c>
      <c r="J880" s="20" t="s">
        <v>1832</v>
      </c>
      <c r="K880" s="20" t="s">
        <v>1833</v>
      </c>
      <c r="L880" s="20" t="s">
        <v>430</v>
      </c>
      <c r="M880" s="20" t="s">
        <v>32</v>
      </c>
      <c r="N880" s="20" t="s">
        <v>32</v>
      </c>
      <c r="O880" s="20" t="s">
        <v>161</v>
      </c>
    </row>
    <row r="881" spans="1:15">
      <c r="A881" s="193">
        <v>880</v>
      </c>
      <c r="B881" s="20" t="s">
        <v>2220</v>
      </c>
      <c r="C881" s="193" t="s">
        <v>4403</v>
      </c>
      <c r="D881" s="193" t="s">
        <v>4404</v>
      </c>
      <c r="E881" s="20" t="s">
        <v>2221</v>
      </c>
      <c r="F881" s="14" t="str">
        <f>_xlfn.XLOOKUP($B881,'CDS-H'!$AA:$AA,'CDS-H'!$AC:$AC,"",0)</f>
        <v/>
      </c>
      <c r="G881" s="20" t="s">
        <v>1945</v>
      </c>
      <c r="H881" s="20" t="s">
        <v>2198</v>
      </c>
      <c r="I881" s="20" t="s">
        <v>1406</v>
      </c>
      <c r="J881" s="20" t="s">
        <v>1832</v>
      </c>
      <c r="K881" s="20" t="s">
        <v>1833</v>
      </c>
      <c r="L881" s="20" t="s">
        <v>430</v>
      </c>
      <c r="M881" s="20" t="s">
        <v>32</v>
      </c>
      <c r="N881" s="20" t="s">
        <v>32</v>
      </c>
      <c r="O881" s="20" t="s">
        <v>161</v>
      </c>
    </row>
    <row r="882" spans="1:15">
      <c r="A882" s="193">
        <v>881</v>
      </c>
      <c r="B882" s="20" t="s">
        <v>2223</v>
      </c>
      <c r="C882" s="193" t="s">
        <v>4405</v>
      </c>
      <c r="D882" s="193" t="s">
        <v>4406</v>
      </c>
      <c r="E882" s="20" t="s">
        <v>2224</v>
      </c>
      <c r="F882" s="14" t="str">
        <f>_xlfn.XLOOKUP($B882,'CDS-H'!$AA:$AA,'CDS-H'!$AC:$AC,"",0)</f>
        <v/>
      </c>
      <c r="G882" s="20" t="s">
        <v>1945</v>
      </c>
      <c r="H882" s="20" t="s">
        <v>2198</v>
      </c>
      <c r="I882" s="20" t="s">
        <v>1406</v>
      </c>
      <c r="J882" s="20" t="s">
        <v>1832</v>
      </c>
      <c r="K882" s="20" t="s">
        <v>1833</v>
      </c>
      <c r="L882" s="20" t="s">
        <v>430</v>
      </c>
      <c r="M882" s="20" t="s">
        <v>32</v>
      </c>
      <c r="N882" s="20" t="s">
        <v>32</v>
      </c>
      <c r="O882" s="20" t="s">
        <v>161</v>
      </c>
    </row>
    <row r="883" spans="1:15">
      <c r="A883" s="193">
        <v>882</v>
      </c>
      <c r="B883" s="20" t="s">
        <v>2226</v>
      </c>
      <c r="C883" s="193" t="s">
        <v>4407</v>
      </c>
      <c r="D883" s="193" t="s">
        <v>4408</v>
      </c>
      <c r="E883" s="20" t="s">
        <v>1655</v>
      </c>
      <c r="F883" s="14" t="str">
        <f>_xlfn.XLOOKUP($B883,'CDS-H'!$AA:$AA,'CDS-H'!$AC:$AC,"",0)</f>
        <v/>
      </c>
      <c r="G883" s="20" t="s">
        <v>1945</v>
      </c>
      <c r="H883" s="20" t="s">
        <v>2198</v>
      </c>
      <c r="I883" s="20" t="s">
        <v>1406</v>
      </c>
      <c r="J883" s="20" t="s">
        <v>1832</v>
      </c>
      <c r="K883" s="20" t="s">
        <v>1833</v>
      </c>
      <c r="L883" s="20" t="s">
        <v>430</v>
      </c>
      <c r="M883" s="20" t="s">
        <v>32</v>
      </c>
      <c r="N883" s="20" t="s">
        <v>32</v>
      </c>
      <c r="O883" s="20" t="s">
        <v>33</v>
      </c>
    </row>
    <row r="884" spans="1:15">
      <c r="A884" s="193">
        <v>883</v>
      </c>
      <c r="B884" s="20" t="s">
        <v>2228</v>
      </c>
      <c r="C884" s="193" t="s">
        <v>4409</v>
      </c>
      <c r="D884" s="193" t="s">
        <v>4410</v>
      </c>
      <c r="E884" s="20" t="s">
        <v>917</v>
      </c>
      <c r="F884" s="14" t="str">
        <f>_xlfn.XLOOKUP($B884,'CDS-H'!$AA:$AA,'CDS-H'!$AC:$AC,"",0)</f>
        <v/>
      </c>
      <c r="G884" s="20" t="s">
        <v>1945</v>
      </c>
      <c r="H884" s="20" t="s">
        <v>2198</v>
      </c>
      <c r="I884" s="20" t="s">
        <v>1406</v>
      </c>
      <c r="J884" s="20" t="s">
        <v>1832</v>
      </c>
      <c r="K884" s="20" t="s">
        <v>1833</v>
      </c>
      <c r="L884" s="20" t="s">
        <v>430</v>
      </c>
      <c r="M884" s="20" t="s">
        <v>32</v>
      </c>
      <c r="N884" s="20" t="s">
        <v>32</v>
      </c>
      <c r="O884" s="20" t="s">
        <v>33</v>
      </c>
    </row>
    <row r="885" spans="1:15">
      <c r="A885" s="193">
        <v>884</v>
      </c>
      <c r="B885" s="20" t="s">
        <v>2230</v>
      </c>
      <c r="C885" s="193" t="s">
        <v>4411</v>
      </c>
      <c r="D885" s="193" t="s">
        <v>4412</v>
      </c>
      <c r="E885" s="21" t="s">
        <v>2231</v>
      </c>
      <c r="F885" s="14" t="str">
        <f>_xlfn.XLOOKUP($B885,'CDS-H'!$AA:$AA,'CDS-H'!$AC:$AC,"",0)</f>
        <v>X</v>
      </c>
      <c r="G885" s="20" t="s">
        <v>1945</v>
      </c>
      <c r="H885" s="20" t="s">
        <v>2232</v>
      </c>
      <c r="I885" s="20" t="s">
        <v>32</v>
      </c>
      <c r="J885" s="20" t="s">
        <v>1832</v>
      </c>
      <c r="K885" s="20" t="s">
        <v>1833</v>
      </c>
      <c r="L885" s="20" t="s">
        <v>32</v>
      </c>
      <c r="M885" s="20" t="s">
        <v>32</v>
      </c>
      <c r="N885" s="20" t="s">
        <v>32</v>
      </c>
      <c r="O885" s="20" t="s">
        <v>161</v>
      </c>
    </row>
    <row r="886" spans="1:15">
      <c r="A886" s="193">
        <v>885</v>
      </c>
      <c r="B886" s="20" t="s">
        <v>2233</v>
      </c>
      <c r="C886" s="193" t="s">
        <v>4413</v>
      </c>
      <c r="D886" s="193" t="s">
        <v>4414</v>
      </c>
      <c r="E886" s="20" t="s">
        <v>2234</v>
      </c>
      <c r="F886" s="14">
        <f>_xlfn.XLOOKUP($B886,'CDS-H'!$AA:$AA,'CDS-H'!$AC:$AC,"",0)</f>
        <v>4</v>
      </c>
      <c r="G886" s="20" t="s">
        <v>1945</v>
      </c>
      <c r="H886" s="20" t="s">
        <v>2232</v>
      </c>
      <c r="I886" s="20" t="s">
        <v>32</v>
      </c>
      <c r="J886" s="20" t="s">
        <v>1832</v>
      </c>
      <c r="K886" s="20" t="s">
        <v>1833</v>
      </c>
      <c r="L886" s="20" t="s">
        <v>32</v>
      </c>
      <c r="M886" s="20" t="s">
        <v>32</v>
      </c>
      <c r="N886" s="20" t="s">
        <v>32</v>
      </c>
      <c r="O886" s="20" t="s">
        <v>889</v>
      </c>
    </row>
    <row r="887" spans="1:15">
      <c r="A887" s="193">
        <v>886</v>
      </c>
      <c r="B887" s="20" t="s">
        <v>2236</v>
      </c>
      <c r="C887" s="193" t="s">
        <v>4415</v>
      </c>
      <c r="D887" s="193" t="s">
        <v>4416</v>
      </c>
      <c r="E887" s="20" t="s">
        <v>2237</v>
      </c>
      <c r="F887" s="14">
        <f>_xlfn.XLOOKUP($B887,'CDS-H'!$AA:$AA,'CDS-H'!$AC:$AC,"",0)</f>
        <v>15</v>
      </c>
      <c r="G887" s="20" t="s">
        <v>1945</v>
      </c>
      <c r="H887" s="20" t="s">
        <v>2232</v>
      </c>
      <c r="I887" s="20" t="s">
        <v>32</v>
      </c>
      <c r="J887" s="20" t="s">
        <v>1832</v>
      </c>
      <c r="K887" s="20" t="s">
        <v>1833</v>
      </c>
      <c r="L887" s="20" t="s">
        <v>32</v>
      </c>
      <c r="M887" s="20" t="s">
        <v>32</v>
      </c>
      <c r="N887" s="20" t="s">
        <v>32</v>
      </c>
      <c r="O887" s="20" t="s">
        <v>893</v>
      </c>
    </row>
    <row r="888" spans="1:15">
      <c r="A888" s="193">
        <v>887</v>
      </c>
      <c r="B888" s="20" t="s">
        <v>2239</v>
      </c>
      <c r="C888" s="193" t="s">
        <v>4417</v>
      </c>
      <c r="D888" s="193" t="s">
        <v>4418</v>
      </c>
      <c r="E888" s="21" t="s">
        <v>2240</v>
      </c>
      <c r="F888" s="14" t="str">
        <f>_xlfn.XLOOKUP($B888,'CDS-H'!$AA:$AA,'CDS-H'!$AC:$AC,"",0)</f>
        <v/>
      </c>
      <c r="G888" s="20" t="s">
        <v>1945</v>
      </c>
      <c r="H888" s="20" t="s">
        <v>2232</v>
      </c>
      <c r="I888" s="20" t="s">
        <v>32</v>
      </c>
      <c r="J888" s="20" t="s">
        <v>1832</v>
      </c>
      <c r="K888" s="20" t="s">
        <v>1833</v>
      </c>
      <c r="L888" s="20" t="s">
        <v>32</v>
      </c>
      <c r="M888" s="20" t="s">
        <v>32</v>
      </c>
      <c r="N888" s="20" t="s">
        <v>32</v>
      </c>
      <c r="O888" s="20" t="s">
        <v>161</v>
      </c>
    </row>
    <row r="889" spans="1:15">
      <c r="A889" s="193">
        <v>888</v>
      </c>
      <c r="B889" s="20" t="s">
        <v>2241</v>
      </c>
      <c r="C889" s="193" t="s">
        <v>4419</v>
      </c>
      <c r="D889" s="193" t="s">
        <v>4420</v>
      </c>
      <c r="E889" s="20" t="s">
        <v>2242</v>
      </c>
      <c r="F889" s="14" t="str">
        <f>_xlfn.XLOOKUP($B889,'CDS-H'!$AA:$AA,'CDS-H'!$AC:$AC,"",0)</f>
        <v/>
      </c>
      <c r="G889" s="20" t="s">
        <v>1945</v>
      </c>
      <c r="H889" s="20" t="s">
        <v>2232</v>
      </c>
      <c r="I889" s="20" t="s">
        <v>32</v>
      </c>
      <c r="J889" s="20" t="s">
        <v>1832</v>
      </c>
      <c r="K889" s="20" t="s">
        <v>1833</v>
      </c>
      <c r="L889" s="20" t="s">
        <v>32</v>
      </c>
      <c r="M889" s="20" t="s">
        <v>32</v>
      </c>
      <c r="N889" s="20" t="s">
        <v>32</v>
      </c>
      <c r="O889" s="20" t="s">
        <v>889</v>
      </c>
    </row>
    <row r="890" spans="1:15">
      <c r="A890" s="193">
        <v>889</v>
      </c>
      <c r="B890" s="20" t="s">
        <v>2245</v>
      </c>
      <c r="C890" s="193" t="s">
        <v>4421</v>
      </c>
      <c r="D890" s="193" t="s">
        <v>4422</v>
      </c>
      <c r="E890" s="20" t="s">
        <v>2246</v>
      </c>
      <c r="F890" s="14" t="str">
        <f>_xlfn.XLOOKUP($B890,'CDS-H'!$AA:$AA,'CDS-H'!$AC:$AC,"",0)</f>
        <v/>
      </c>
      <c r="G890" s="20"/>
      <c r="H890" s="20"/>
      <c r="I890" s="20"/>
      <c r="J890" s="20"/>
      <c r="K890" s="20"/>
      <c r="L890" s="20"/>
      <c r="M890" s="20"/>
      <c r="N890" s="20"/>
      <c r="O890" s="20" t="s">
        <v>893</v>
      </c>
    </row>
    <row r="891" spans="1:15">
      <c r="A891" s="193">
        <v>890</v>
      </c>
      <c r="B891" s="20" t="s">
        <v>2247</v>
      </c>
      <c r="C891" s="193" t="s">
        <v>4423</v>
      </c>
      <c r="D891" s="193" t="s">
        <v>4424</v>
      </c>
      <c r="E891" s="20" t="s">
        <v>2248</v>
      </c>
      <c r="F891" s="14" t="str">
        <f>_xlfn.XLOOKUP($B891,'CDS-H'!$AA:$AA,'CDS-H'!$AC:$AC,"",0)</f>
        <v>X</v>
      </c>
      <c r="G891" s="20" t="s">
        <v>1945</v>
      </c>
      <c r="H891" s="20" t="s">
        <v>2232</v>
      </c>
      <c r="I891" s="20" t="s">
        <v>32</v>
      </c>
      <c r="J891" s="20" t="s">
        <v>1832</v>
      </c>
      <c r="K891" s="20" t="s">
        <v>1833</v>
      </c>
      <c r="L891" s="20" t="s">
        <v>32</v>
      </c>
      <c r="M891" s="20" t="s">
        <v>32</v>
      </c>
      <c r="N891" s="20" t="s">
        <v>32</v>
      </c>
      <c r="O891" s="20" t="s">
        <v>161</v>
      </c>
    </row>
    <row r="892" spans="1:15">
      <c r="A892" s="193">
        <v>891</v>
      </c>
      <c r="B892" s="20" t="s">
        <v>2249</v>
      </c>
      <c r="C892" s="193" t="s">
        <v>4425</v>
      </c>
      <c r="D892" s="193" t="s">
        <v>4426</v>
      </c>
      <c r="E892" s="18" t="s">
        <v>2250</v>
      </c>
      <c r="F892" s="14" t="str">
        <f>_xlfn.XLOOKUP($B892,'CDS-H'!$AA:$AA,'CDS-H'!$AC:$AC,"",0)</f>
        <v/>
      </c>
      <c r="G892" s="20" t="s">
        <v>1945</v>
      </c>
      <c r="H892" s="20" t="s">
        <v>2251</v>
      </c>
      <c r="I892" s="20" t="s">
        <v>32</v>
      </c>
      <c r="J892" s="20" t="s">
        <v>1832</v>
      </c>
      <c r="K892" s="20" t="s">
        <v>1833</v>
      </c>
      <c r="L892" s="20" t="s">
        <v>32</v>
      </c>
      <c r="M892" s="20" t="s">
        <v>32</v>
      </c>
      <c r="N892" s="20" t="s">
        <v>32</v>
      </c>
      <c r="O892" s="20" t="s">
        <v>161</v>
      </c>
    </row>
    <row r="893" spans="1:15">
      <c r="A893" s="193">
        <v>892</v>
      </c>
      <c r="B893" s="20" t="s">
        <v>2252</v>
      </c>
      <c r="C893" s="193" t="s">
        <v>4427</v>
      </c>
      <c r="D893" s="193" t="s">
        <v>4428</v>
      </c>
      <c r="E893" s="18" t="s">
        <v>2253</v>
      </c>
      <c r="F893" s="14" t="str">
        <f>_xlfn.XLOOKUP($B893,'CDS-H'!$AA:$AA,'CDS-H'!$AC:$AC,"",0)</f>
        <v/>
      </c>
      <c r="G893" s="20" t="s">
        <v>1945</v>
      </c>
      <c r="H893" s="20" t="s">
        <v>2251</v>
      </c>
      <c r="I893" s="20" t="s">
        <v>32</v>
      </c>
      <c r="J893" s="20" t="s">
        <v>1832</v>
      </c>
      <c r="K893" s="20" t="s">
        <v>1833</v>
      </c>
      <c r="L893" s="20" t="s">
        <v>32</v>
      </c>
      <c r="M893" s="20" t="s">
        <v>32</v>
      </c>
      <c r="N893" s="20" t="s">
        <v>32</v>
      </c>
      <c r="O893" s="20" t="s">
        <v>889</v>
      </c>
    </row>
    <row r="894" spans="1:15">
      <c r="A894" s="193">
        <v>893</v>
      </c>
      <c r="B894" s="20" t="s">
        <v>2254</v>
      </c>
      <c r="C894" s="193" t="s">
        <v>4429</v>
      </c>
      <c r="D894" s="193" t="s">
        <v>4430</v>
      </c>
      <c r="E894" s="18" t="s">
        <v>2255</v>
      </c>
      <c r="F894" s="14" t="str">
        <f>_xlfn.XLOOKUP($B894,'CDS-H'!$AA:$AA,'CDS-H'!$AC:$AC,"",0)</f>
        <v/>
      </c>
      <c r="G894" s="20" t="s">
        <v>1945</v>
      </c>
      <c r="H894" s="20" t="s">
        <v>2251</v>
      </c>
      <c r="I894" s="20" t="s">
        <v>32</v>
      </c>
      <c r="J894" s="20" t="s">
        <v>1832</v>
      </c>
      <c r="K894" s="20" t="s">
        <v>1833</v>
      </c>
      <c r="L894" s="20" t="s">
        <v>32</v>
      </c>
      <c r="M894" s="20" t="s">
        <v>32</v>
      </c>
      <c r="N894" s="20" t="s">
        <v>32</v>
      </c>
      <c r="O894" s="20" t="s">
        <v>893</v>
      </c>
    </row>
    <row r="895" spans="1:15">
      <c r="A895" s="193">
        <v>894</v>
      </c>
      <c r="B895" s="20" t="s">
        <v>2256</v>
      </c>
      <c r="C895" s="193" t="s">
        <v>4431</v>
      </c>
      <c r="D895" s="193" t="s">
        <v>4432</v>
      </c>
      <c r="E895" s="54" t="s">
        <v>2257</v>
      </c>
      <c r="F895" s="14" t="str">
        <f>_xlfn.XLOOKUP($B895,'CDS-H'!$AA:$AA,'CDS-H'!$AC:$AC,"",0)</f>
        <v>X</v>
      </c>
      <c r="G895" s="20" t="s">
        <v>1945</v>
      </c>
      <c r="H895" s="20" t="s">
        <v>2251</v>
      </c>
      <c r="I895" s="20" t="s">
        <v>32</v>
      </c>
      <c r="J895" s="20" t="s">
        <v>1832</v>
      </c>
      <c r="K895" s="20" t="s">
        <v>1833</v>
      </c>
      <c r="L895" s="20" t="s">
        <v>32</v>
      </c>
      <c r="M895" s="20" t="s">
        <v>32</v>
      </c>
      <c r="N895" s="20" t="s">
        <v>32</v>
      </c>
      <c r="O895" s="20" t="s">
        <v>161</v>
      </c>
    </row>
    <row r="896" spans="1:15">
      <c r="A896" s="193">
        <v>895</v>
      </c>
      <c r="B896" s="20" t="s">
        <v>2258</v>
      </c>
      <c r="C896" s="193" t="s">
        <v>4433</v>
      </c>
      <c r="D896" s="193" t="s">
        <v>4434</v>
      </c>
      <c r="E896" s="20" t="s">
        <v>2259</v>
      </c>
      <c r="F896" s="14">
        <f>_xlfn.XLOOKUP($B896,'CDS-H'!$AA:$AA,'CDS-H'!$AC:$AC,"",0)</f>
        <v>2</v>
      </c>
      <c r="G896" s="20" t="s">
        <v>1945</v>
      </c>
      <c r="H896" s="20" t="s">
        <v>2251</v>
      </c>
      <c r="I896" s="20" t="s">
        <v>32</v>
      </c>
      <c r="J896" s="20" t="s">
        <v>1832</v>
      </c>
      <c r="K896" s="20" t="s">
        <v>1833</v>
      </c>
      <c r="L896" s="20" t="s">
        <v>32</v>
      </c>
      <c r="M896" s="20" t="s">
        <v>32</v>
      </c>
      <c r="N896" s="20" t="s">
        <v>32</v>
      </c>
      <c r="O896" s="20" t="s">
        <v>889</v>
      </c>
    </row>
    <row r="897" spans="1:15">
      <c r="A897" s="193">
        <v>896</v>
      </c>
      <c r="B897" s="20" t="s">
        <v>2260</v>
      </c>
      <c r="C897" s="193" t="s">
        <v>4435</v>
      </c>
      <c r="D897" s="193" t="s">
        <v>4436</v>
      </c>
      <c r="E897" s="20" t="s">
        <v>2261</v>
      </c>
      <c r="F897" s="14">
        <f>_xlfn.XLOOKUP($B897,'CDS-H'!$AA:$AA,'CDS-H'!$AC:$AC,"",0)</f>
        <v>1</v>
      </c>
      <c r="G897" s="20" t="s">
        <v>1945</v>
      </c>
      <c r="H897" s="20" t="s">
        <v>2251</v>
      </c>
      <c r="I897" s="20" t="s">
        <v>32</v>
      </c>
      <c r="J897" s="20" t="s">
        <v>1832</v>
      </c>
      <c r="K897" s="20" t="s">
        <v>1833</v>
      </c>
      <c r="L897" s="20" t="s">
        <v>32</v>
      </c>
      <c r="M897" s="20" t="s">
        <v>32</v>
      </c>
      <c r="N897" s="20" t="s">
        <v>32</v>
      </c>
      <c r="O897" s="20" t="s">
        <v>893</v>
      </c>
    </row>
    <row r="898" spans="1:15">
      <c r="A898" s="193">
        <v>897</v>
      </c>
      <c r="B898" s="20" t="s">
        <v>2262</v>
      </c>
      <c r="C898" s="193" t="s">
        <v>4437</v>
      </c>
      <c r="D898" s="193" t="s">
        <v>4438</v>
      </c>
      <c r="E898" s="20" t="s">
        <v>2263</v>
      </c>
      <c r="F898" s="14" t="str">
        <f>_xlfn.XLOOKUP($B898,'CDS-H'!$AA:$AA,'CDS-H'!$AC:$AC,"",0)</f>
        <v/>
      </c>
      <c r="G898" s="20" t="s">
        <v>1945</v>
      </c>
      <c r="H898" s="20" t="s">
        <v>2264</v>
      </c>
      <c r="I898" s="20" t="s">
        <v>32</v>
      </c>
      <c r="J898" s="20" t="s">
        <v>1832</v>
      </c>
      <c r="K898" s="20" t="s">
        <v>1833</v>
      </c>
      <c r="L898" s="20" t="s">
        <v>32</v>
      </c>
      <c r="M898" s="20" t="s">
        <v>32</v>
      </c>
      <c r="N898" s="20" t="s">
        <v>32</v>
      </c>
      <c r="O898" s="20" t="s">
        <v>889</v>
      </c>
    </row>
    <row r="899" spans="1:15">
      <c r="A899" s="193">
        <v>898</v>
      </c>
      <c r="B899" s="20" t="s">
        <v>2265</v>
      </c>
      <c r="C899" s="193" t="s">
        <v>4439</v>
      </c>
      <c r="D899" s="193" t="s">
        <v>4440</v>
      </c>
      <c r="E899" s="20" t="s">
        <v>2266</v>
      </c>
      <c r="F899" s="14" t="str">
        <f>_xlfn.XLOOKUP($B899,'CDS-H'!$AA:$AA,'CDS-H'!$AC:$AC,"",0)</f>
        <v/>
      </c>
      <c r="G899" s="20" t="s">
        <v>1945</v>
      </c>
      <c r="H899" s="20" t="s">
        <v>2264</v>
      </c>
      <c r="I899" s="20" t="s">
        <v>32</v>
      </c>
      <c r="J899" s="20" t="s">
        <v>1832</v>
      </c>
      <c r="K899" s="20" t="s">
        <v>1833</v>
      </c>
      <c r="L899" s="20" t="s">
        <v>32</v>
      </c>
      <c r="M899" s="20" t="s">
        <v>32</v>
      </c>
      <c r="N899" s="20" t="s">
        <v>32</v>
      </c>
      <c r="O899" s="20" t="s">
        <v>893</v>
      </c>
    </row>
    <row r="900" spans="1:15">
      <c r="A900" s="193">
        <v>899</v>
      </c>
      <c r="B900" s="20" t="s">
        <v>2267</v>
      </c>
      <c r="C900" s="193" t="s">
        <v>4441</v>
      </c>
      <c r="D900" s="193" t="s">
        <v>4442</v>
      </c>
      <c r="E900" s="20" t="s">
        <v>2268</v>
      </c>
      <c r="F900" s="14" t="str">
        <f>_xlfn.XLOOKUP($B900,'CDS-H'!$AA:$AA,'CDS-H'!$AC:$AC,"",0)</f>
        <v/>
      </c>
      <c r="G900" s="20" t="s">
        <v>1945</v>
      </c>
      <c r="H900" s="20" t="s">
        <v>2264</v>
      </c>
      <c r="I900" s="20" t="s">
        <v>32</v>
      </c>
      <c r="J900" s="20" t="s">
        <v>1832</v>
      </c>
      <c r="K900" s="20" t="s">
        <v>1833</v>
      </c>
      <c r="L900" s="20" t="s">
        <v>32</v>
      </c>
      <c r="M900" s="20" t="s">
        <v>32</v>
      </c>
      <c r="N900" s="20" t="s">
        <v>32</v>
      </c>
      <c r="O900" s="20" t="s">
        <v>221</v>
      </c>
    </row>
    <row r="901" spans="1:15">
      <c r="A901" s="193">
        <v>900</v>
      </c>
      <c r="B901" s="20" t="s">
        <v>2269</v>
      </c>
      <c r="C901" s="193" t="s">
        <v>4443</v>
      </c>
      <c r="D901" s="193" t="s">
        <v>4444</v>
      </c>
      <c r="E901" s="20" t="s">
        <v>2270</v>
      </c>
      <c r="F901" s="14" t="str">
        <f>_xlfn.XLOOKUP($B901,'CDS-H'!$AA:$AA,'CDS-H'!$AC:$AC,"",0)</f>
        <v>X</v>
      </c>
      <c r="G901" s="20" t="s">
        <v>1945</v>
      </c>
      <c r="H901" s="20" t="s">
        <v>2271</v>
      </c>
      <c r="I901" s="20" t="s">
        <v>2272</v>
      </c>
      <c r="J901" s="20" t="s">
        <v>1832</v>
      </c>
      <c r="K901" s="20" t="s">
        <v>217</v>
      </c>
      <c r="L901" s="20" t="s">
        <v>32</v>
      </c>
      <c r="M901" s="20" t="s">
        <v>32</v>
      </c>
      <c r="N901" s="20" t="s">
        <v>32</v>
      </c>
      <c r="O901" s="20" t="s">
        <v>161</v>
      </c>
    </row>
    <row r="902" spans="1:15">
      <c r="A902" s="193">
        <v>901</v>
      </c>
      <c r="B902" s="20" t="s">
        <v>2275</v>
      </c>
      <c r="C902" s="193" t="s">
        <v>4445</v>
      </c>
      <c r="D902" s="193" t="s">
        <v>4446</v>
      </c>
      <c r="E902" s="20" t="s">
        <v>2276</v>
      </c>
      <c r="F902" s="14" t="str">
        <f>_xlfn.XLOOKUP($B902,'CDS-H'!$AA:$AA,'CDS-H'!$AC:$AC,"",0)</f>
        <v>X</v>
      </c>
      <c r="G902" s="20" t="s">
        <v>1945</v>
      </c>
      <c r="H902" s="20" t="s">
        <v>2271</v>
      </c>
      <c r="I902" s="20" t="s">
        <v>2272</v>
      </c>
      <c r="J902" s="20" t="s">
        <v>1832</v>
      </c>
      <c r="K902" s="20" t="s">
        <v>217</v>
      </c>
      <c r="L902" s="20" t="s">
        <v>32</v>
      </c>
      <c r="M902" s="20" t="s">
        <v>32</v>
      </c>
      <c r="N902" s="20" t="s">
        <v>32</v>
      </c>
      <c r="O902" s="20" t="s">
        <v>161</v>
      </c>
    </row>
    <row r="903" spans="1:15">
      <c r="A903" s="193">
        <v>902</v>
      </c>
      <c r="B903" s="20" t="s">
        <v>2277</v>
      </c>
      <c r="C903" s="193" t="s">
        <v>4447</v>
      </c>
      <c r="D903" s="193" t="s">
        <v>4448</v>
      </c>
      <c r="E903" s="20" t="s">
        <v>2278</v>
      </c>
      <c r="F903" s="14" t="str">
        <f>_xlfn.XLOOKUP($B903,'CDS-H'!$AA:$AA,'CDS-H'!$AC:$AC,"",0)</f>
        <v/>
      </c>
      <c r="G903" s="20" t="s">
        <v>1945</v>
      </c>
      <c r="H903" s="20" t="s">
        <v>2271</v>
      </c>
      <c r="I903" s="20" t="s">
        <v>2272</v>
      </c>
      <c r="J903" s="20" t="s">
        <v>1832</v>
      </c>
      <c r="K903" s="20" t="s">
        <v>217</v>
      </c>
      <c r="L903" s="20" t="s">
        <v>32</v>
      </c>
      <c r="M903" s="20" t="s">
        <v>32</v>
      </c>
      <c r="N903" s="20" t="s">
        <v>32</v>
      </c>
      <c r="O903" s="20" t="s">
        <v>161</v>
      </c>
    </row>
    <row r="904" spans="1:15">
      <c r="A904" s="193">
        <v>903</v>
      </c>
      <c r="B904" s="20" t="s">
        <v>2279</v>
      </c>
      <c r="C904" s="193" t="s">
        <v>4449</v>
      </c>
      <c r="D904" s="193" t="s">
        <v>4450</v>
      </c>
      <c r="E904" s="20" t="s">
        <v>2280</v>
      </c>
      <c r="F904" s="14" t="str">
        <f>_xlfn.XLOOKUP($B904,'CDS-H'!$AA:$AA,'CDS-H'!$AC:$AC,"",0)</f>
        <v/>
      </c>
      <c r="G904" s="20" t="s">
        <v>1945</v>
      </c>
      <c r="H904" s="20" t="s">
        <v>2271</v>
      </c>
      <c r="I904" s="20" t="s">
        <v>2272</v>
      </c>
      <c r="J904" s="20" t="s">
        <v>1832</v>
      </c>
      <c r="K904" s="20" t="s">
        <v>217</v>
      </c>
      <c r="L904" s="20" t="s">
        <v>32</v>
      </c>
      <c r="M904" s="20" t="s">
        <v>32</v>
      </c>
      <c r="N904" s="20" t="s">
        <v>32</v>
      </c>
      <c r="O904" s="20" t="s">
        <v>161</v>
      </c>
    </row>
    <row r="905" spans="1:15">
      <c r="A905" s="193">
        <v>904</v>
      </c>
      <c r="B905" s="20" t="s">
        <v>2281</v>
      </c>
      <c r="C905" s="193" t="s">
        <v>4451</v>
      </c>
      <c r="D905" s="193" t="s">
        <v>4452</v>
      </c>
      <c r="E905" s="20" t="s">
        <v>2282</v>
      </c>
      <c r="F905" s="14" t="str">
        <f>_xlfn.XLOOKUP($B905,'CDS-H'!$AA:$AA,'CDS-H'!$AC:$AC,"",0)</f>
        <v/>
      </c>
      <c r="G905" s="20" t="s">
        <v>1945</v>
      </c>
      <c r="H905" s="20" t="s">
        <v>2271</v>
      </c>
      <c r="I905" s="20" t="s">
        <v>2272</v>
      </c>
      <c r="J905" s="20" t="s">
        <v>1832</v>
      </c>
      <c r="K905" s="20" t="s">
        <v>217</v>
      </c>
      <c r="L905" s="20" t="s">
        <v>32</v>
      </c>
      <c r="M905" s="20" t="s">
        <v>32</v>
      </c>
      <c r="N905" s="20" t="s">
        <v>32</v>
      </c>
      <c r="O905" s="20" t="s">
        <v>161</v>
      </c>
    </row>
    <row r="906" spans="1:15">
      <c r="A906" s="193">
        <v>905</v>
      </c>
      <c r="B906" s="20" t="s">
        <v>2283</v>
      </c>
      <c r="C906" s="193" t="s">
        <v>4453</v>
      </c>
      <c r="D906" s="193" t="s">
        <v>4454</v>
      </c>
      <c r="E906" s="20" t="s">
        <v>2284</v>
      </c>
      <c r="F906" s="14" t="str">
        <f>_xlfn.XLOOKUP($B906,'CDS-H'!$AA:$AA,'CDS-H'!$AC:$AC,"",0)</f>
        <v/>
      </c>
      <c r="G906" s="20" t="s">
        <v>1945</v>
      </c>
      <c r="H906" s="20" t="s">
        <v>2271</v>
      </c>
      <c r="I906" s="20" t="s">
        <v>2272</v>
      </c>
      <c r="J906" s="20" t="s">
        <v>1832</v>
      </c>
      <c r="K906" s="20" t="s">
        <v>217</v>
      </c>
      <c r="L906" s="20" t="s">
        <v>32</v>
      </c>
      <c r="M906" s="20" t="s">
        <v>32</v>
      </c>
      <c r="N906" s="20" t="s">
        <v>32</v>
      </c>
      <c r="O906" s="20" t="s">
        <v>161</v>
      </c>
    </row>
    <row r="907" spans="1:15">
      <c r="A907" s="193">
        <v>906</v>
      </c>
      <c r="B907" s="20" t="s">
        <v>2285</v>
      </c>
      <c r="C907" s="193" t="s">
        <v>4455</v>
      </c>
      <c r="D907" s="193" t="s">
        <v>4456</v>
      </c>
      <c r="E907" s="20" t="s">
        <v>1655</v>
      </c>
      <c r="F907" s="14" t="str">
        <f>_xlfn.XLOOKUP($B907,'CDS-H'!$AA:$AA,'CDS-H'!$AC:$AC,"",0)</f>
        <v>X</v>
      </c>
      <c r="G907" s="20" t="s">
        <v>1945</v>
      </c>
      <c r="H907" s="20" t="s">
        <v>2271</v>
      </c>
      <c r="I907" s="20" t="s">
        <v>2272</v>
      </c>
      <c r="J907" s="20" t="s">
        <v>1832</v>
      </c>
      <c r="K907" s="20" t="s">
        <v>217</v>
      </c>
      <c r="L907" s="20" t="s">
        <v>32</v>
      </c>
      <c r="M907" s="20" t="s">
        <v>32</v>
      </c>
      <c r="N907" s="20" t="s">
        <v>32</v>
      </c>
      <c r="O907" s="20" t="s">
        <v>161</v>
      </c>
    </row>
    <row r="908" spans="1:15">
      <c r="A908" s="193">
        <v>907</v>
      </c>
      <c r="B908" s="20" t="s">
        <v>2286</v>
      </c>
      <c r="C908" s="193" t="s">
        <v>4457</v>
      </c>
      <c r="D908" s="193" t="s">
        <v>4458</v>
      </c>
      <c r="E908" s="20" t="s">
        <v>917</v>
      </c>
      <c r="F908" s="14" t="str">
        <f>_xlfn.XLOOKUP($B908,'CDS-H'!$AA:$AA,'CDS-H'!$AC:$AC,"",0)</f>
        <v>Private Alternative Education Loans</v>
      </c>
      <c r="G908" s="20" t="s">
        <v>1945</v>
      </c>
      <c r="H908" s="20" t="s">
        <v>2271</v>
      </c>
      <c r="I908" s="20" t="s">
        <v>2272</v>
      </c>
      <c r="J908" s="20" t="s">
        <v>1832</v>
      </c>
      <c r="K908" s="20" t="s">
        <v>217</v>
      </c>
      <c r="L908" s="20" t="s">
        <v>32</v>
      </c>
      <c r="M908" s="20" t="s">
        <v>32</v>
      </c>
      <c r="N908" s="20" t="s">
        <v>32</v>
      </c>
      <c r="O908" s="20" t="s">
        <v>33</v>
      </c>
    </row>
    <row r="909" spans="1:15">
      <c r="A909" s="193">
        <v>908</v>
      </c>
      <c r="B909" s="20" t="s">
        <v>2288</v>
      </c>
      <c r="C909" s="193" t="s">
        <v>4459</v>
      </c>
      <c r="D909" s="193" t="s">
        <v>4460</v>
      </c>
      <c r="E909" s="20" t="s">
        <v>2289</v>
      </c>
      <c r="F909" s="14" t="str">
        <f>_xlfn.XLOOKUP($B909,'CDS-H'!$AA:$AA,'CDS-H'!$AC:$AC,"",0)</f>
        <v>X</v>
      </c>
      <c r="G909" s="20" t="s">
        <v>1945</v>
      </c>
      <c r="H909" s="20" t="s">
        <v>2271</v>
      </c>
      <c r="I909" s="20" t="s">
        <v>2290</v>
      </c>
      <c r="J909" s="20" t="s">
        <v>1832</v>
      </c>
      <c r="K909" s="20" t="s">
        <v>217</v>
      </c>
      <c r="L909" s="20" t="s">
        <v>32</v>
      </c>
      <c r="M909" s="20" t="s">
        <v>32</v>
      </c>
      <c r="N909" s="20" t="s">
        <v>32</v>
      </c>
      <c r="O909" s="20" t="s">
        <v>161</v>
      </c>
    </row>
    <row r="910" spans="1:15">
      <c r="A910" s="193">
        <v>909</v>
      </c>
      <c r="B910" s="20" t="s">
        <v>2291</v>
      </c>
      <c r="C910" s="193" t="s">
        <v>4461</v>
      </c>
      <c r="D910" s="193" t="s">
        <v>4462</v>
      </c>
      <c r="E910" s="20" t="s">
        <v>2292</v>
      </c>
      <c r="F910" s="14" t="str">
        <f>_xlfn.XLOOKUP($B910,'CDS-H'!$AA:$AA,'CDS-H'!$AC:$AC,"",0)</f>
        <v>X</v>
      </c>
      <c r="G910" s="20" t="s">
        <v>1945</v>
      </c>
      <c r="H910" s="20" t="s">
        <v>2271</v>
      </c>
      <c r="I910" s="20" t="s">
        <v>2290</v>
      </c>
      <c r="J910" s="20" t="s">
        <v>1832</v>
      </c>
      <c r="K910" s="20" t="s">
        <v>217</v>
      </c>
      <c r="L910" s="20" t="s">
        <v>32</v>
      </c>
      <c r="M910" s="20" t="s">
        <v>32</v>
      </c>
      <c r="N910" s="20" t="s">
        <v>32</v>
      </c>
      <c r="O910" s="20" t="s">
        <v>161</v>
      </c>
    </row>
    <row r="911" spans="1:15">
      <c r="A911" s="193">
        <v>910</v>
      </c>
      <c r="B911" s="20" t="s">
        <v>2295</v>
      </c>
      <c r="C911" s="193" t="s">
        <v>4463</v>
      </c>
      <c r="D911" s="193" t="s">
        <v>4464</v>
      </c>
      <c r="E911" s="20" t="s">
        <v>2296</v>
      </c>
      <c r="F911" s="14" t="str">
        <f>_xlfn.XLOOKUP($B911,'CDS-H'!$AA:$AA,'CDS-H'!$AC:$AC,"",0)</f>
        <v>X</v>
      </c>
      <c r="G911" s="20" t="s">
        <v>1945</v>
      </c>
      <c r="H911" s="20" t="s">
        <v>2271</v>
      </c>
      <c r="I911" s="20" t="s">
        <v>2290</v>
      </c>
      <c r="J911" s="20" t="s">
        <v>1832</v>
      </c>
      <c r="K911" s="20" t="s">
        <v>217</v>
      </c>
      <c r="L911" s="20" t="s">
        <v>32</v>
      </c>
      <c r="M911" s="20" t="s">
        <v>32</v>
      </c>
      <c r="N911" s="20" t="s">
        <v>32</v>
      </c>
      <c r="O911" s="20" t="s">
        <v>161</v>
      </c>
    </row>
    <row r="912" spans="1:15">
      <c r="A912" s="193">
        <v>911</v>
      </c>
      <c r="B912" s="20" t="s">
        <v>2297</v>
      </c>
      <c r="C912" s="193" t="s">
        <v>4465</v>
      </c>
      <c r="D912" s="193" t="s">
        <v>4466</v>
      </c>
      <c r="E912" s="20" t="s">
        <v>2298</v>
      </c>
      <c r="F912" s="14" t="str">
        <f>_xlfn.XLOOKUP($B912,'CDS-H'!$AA:$AA,'CDS-H'!$AC:$AC,"",0)</f>
        <v>X</v>
      </c>
      <c r="G912" s="20" t="s">
        <v>1945</v>
      </c>
      <c r="H912" s="20" t="s">
        <v>2271</v>
      </c>
      <c r="I912" s="20" t="s">
        <v>2290</v>
      </c>
      <c r="J912" s="20" t="s">
        <v>1832</v>
      </c>
      <c r="K912" s="20" t="s">
        <v>217</v>
      </c>
      <c r="L912" s="20" t="s">
        <v>32</v>
      </c>
      <c r="M912" s="20" t="s">
        <v>32</v>
      </c>
      <c r="N912" s="20" t="s">
        <v>32</v>
      </c>
      <c r="O912" s="20" t="s">
        <v>161</v>
      </c>
    </row>
    <row r="913" spans="1:15">
      <c r="A913" s="193">
        <v>912</v>
      </c>
      <c r="B913" s="20" t="s">
        <v>2299</v>
      </c>
      <c r="C913" s="193" t="s">
        <v>4467</v>
      </c>
      <c r="D913" s="193" t="s">
        <v>4468</v>
      </c>
      <c r="E913" s="20" t="s">
        <v>2300</v>
      </c>
      <c r="F913" s="14" t="str">
        <f>_xlfn.XLOOKUP($B913,'CDS-H'!$AA:$AA,'CDS-H'!$AC:$AC,"",0)</f>
        <v>X</v>
      </c>
      <c r="G913" s="20" t="s">
        <v>1945</v>
      </c>
      <c r="H913" s="20" t="s">
        <v>2271</v>
      </c>
      <c r="I913" s="20" t="s">
        <v>2290</v>
      </c>
      <c r="J913" s="20" t="s">
        <v>1832</v>
      </c>
      <c r="K913" s="20" t="s">
        <v>217</v>
      </c>
      <c r="L913" s="20" t="s">
        <v>32</v>
      </c>
      <c r="M913" s="20" t="s">
        <v>32</v>
      </c>
      <c r="N913" s="20" t="s">
        <v>32</v>
      </c>
      <c r="O913" s="20" t="s">
        <v>161</v>
      </c>
    </row>
    <row r="914" spans="1:15">
      <c r="A914" s="193">
        <v>913</v>
      </c>
      <c r="B914" s="20" t="s">
        <v>2301</v>
      </c>
      <c r="C914" s="193" t="s">
        <v>4469</v>
      </c>
      <c r="D914" s="193" t="s">
        <v>4470</v>
      </c>
      <c r="E914" s="20" t="s">
        <v>2302</v>
      </c>
      <c r="F914" s="14" t="str">
        <f>_xlfn.XLOOKUP($B914,'CDS-H'!$AA:$AA,'CDS-H'!$AC:$AC,"",0)</f>
        <v>X</v>
      </c>
      <c r="G914" s="20" t="s">
        <v>1945</v>
      </c>
      <c r="H914" s="20" t="s">
        <v>2271</v>
      </c>
      <c r="I914" s="20" t="s">
        <v>2290</v>
      </c>
      <c r="J914" s="20" t="s">
        <v>1832</v>
      </c>
      <c r="K914" s="20" t="s">
        <v>217</v>
      </c>
      <c r="L914" s="20" t="s">
        <v>32</v>
      </c>
      <c r="M914" s="20" t="s">
        <v>32</v>
      </c>
      <c r="N914" s="20" t="s">
        <v>32</v>
      </c>
      <c r="O914" s="20" t="s">
        <v>161</v>
      </c>
    </row>
    <row r="915" spans="1:15">
      <c r="A915" s="193">
        <v>914</v>
      </c>
      <c r="B915" s="20" t="s">
        <v>2303</v>
      </c>
      <c r="C915" s="193" t="s">
        <v>4471</v>
      </c>
      <c r="D915" s="193" t="s">
        <v>4472</v>
      </c>
      <c r="E915" s="20" t="s">
        <v>2304</v>
      </c>
      <c r="F915" s="14" t="str">
        <f>_xlfn.XLOOKUP($B915,'CDS-H'!$AA:$AA,'CDS-H'!$AC:$AC,"",0)</f>
        <v/>
      </c>
      <c r="G915" s="20" t="s">
        <v>1945</v>
      </c>
      <c r="H915" s="20" t="s">
        <v>2271</v>
      </c>
      <c r="I915" s="20" t="s">
        <v>2290</v>
      </c>
      <c r="J915" s="20" t="s">
        <v>1832</v>
      </c>
      <c r="K915" s="20" t="s">
        <v>217</v>
      </c>
      <c r="L915" s="20" t="s">
        <v>32</v>
      </c>
      <c r="M915" s="20" t="s">
        <v>32</v>
      </c>
      <c r="N915" s="20" t="s">
        <v>32</v>
      </c>
      <c r="O915" s="20" t="s">
        <v>161</v>
      </c>
    </row>
    <row r="916" spans="1:15">
      <c r="A916" s="193">
        <v>915</v>
      </c>
      <c r="B916" s="20" t="s">
        <v>2305</v>
      </c>
      <c r="C916" s="193" t="s">
        <v>4473</v>
      </c>
      <c r="D916" s="193" t="s">
        <v>4474</v>
      </c>
      <c r="E916" s="20" t="s">
        <v>1655</v>
      </c>
      <c r="F916" s="14" t="str">
        <f>_xlfn.XLOOKUP($B916,'CDS-H'!$AA:$AA,'CDS-H'!$AC:$AC,"",0)</f>
        <v/>
      </c>
      <c r="G916" s="20" t="s">
        <v>1945</v>
      </c>
      <c r="H916" s="20" t="s">
        <v>2271</v>
      </c>
      <c r="I916" s="20" t="s">
        <v>2290</v>
      </c>
      <c r="J916" s="20" t="s">
        <v>1832</v>
      </c>
      <c r="K916" s="20" t="s">
        <v>217</v>
      </c>
      <c r="L916" s="20" t="s">
        <v>32</v>
      </c>
      <c r="M916" s="20" t="s">
        <v>32</v>
      </c>
      <c r="N916" s="20" t="s">
        <v>32</v>
      </c>
      <c r="O916" s="20" t="s">
        <v>161</v>
      </c>
    </row>
    <row r="917" spans="1:15">
      <c r="A917" s="193">
        <v>916</v>
      </c>
      <c r="B917" s="20" t="s">
        <v>2306</v>
      </c>
      <c r="C917" s="193" t="s">
        <v>4475</v>
      </c>
      <c r="D917" s="193" t="s">
        <v>4476</v>
      </c>
      <c r="E917" s="20" t="s">
        <v>917</v>
      </c>
      <c r="F917" s="14" t="str">
        <f>_xlfn.XLOOKUP($B917,'CDS-H'!$AA:$AA,'CDS-H'!$AC:$AC,"",0)</f>
        <v/>
      </c>
      <c r="G917" s="20" t="s">
        <v>1945</v>
      </c>
      <c r="H917" s="20" t="s">
        <v>2271</v>
      </c>
      <c r="I917" s="20" t="s">
        <v>2290</v>
      </c>
      <c r="J917" s="20" t="s">
        <v>1832</v>
      </c>
      <c r="K917" s="20" t="s">
        <v>217</v>
      </c>
      <c r="L917" s="20" t="s">
        <v>32</v>
      </c>
      <c r="M917" s="20" t="s">
        <v>32</v>
      </c>
      <c r="N917" s="20" t="s">
        <v>32</v>
      </c>
      <c r="O917" s="20" t="s">
        <v>33</v>
      </c>
    </row>
    <row r="918" spans="1:15">
      <c r="A918" s="193">
        <v>917</v>
      </c>
      <c r="B918" s="20" t="s">
        <v>2307</v>
      </c>
      <c r="C918" s="193" t="s">
        <v>4477</v>
      </c>
      <c r="D918" s="193" t="s">
        <v>4478</v>
      </c>
      <c r="E918" s="20" t="s">
        <v>2308</v>
      </c>
      <c r="F918" s="14" t="str">
        <f>_xlfn.XLOOKUP($B918,'CDS-H'!$AA:$AA,'CDS-H'!$AC:$AC,"",0)</f>
        <v>X</v>
      </c>
      <c r="G918" s="20" t="s">
        <v>1945</v>
      </c>
      <c r="H918" s="20" t="s">
        <v>2309</v>
      </c>
      <c r="I918" s="20" t="s">
        <v>2310</v>
      </c>
      <c r="J918" s="20" t="s">
        <v>1832</v>
      </c>
      <c r="K918" s="20" t="s">
        <v>217</v>
      </c>
      <c r="L918" s="20" t="s">
        <v>32</v>
      </c>
      <c r="M918" s="20" t="s">
        <v>32</v>
      </c>
      <c r="N918" s="20" t="s">
        <v>32</v>
      </c>
      <c r="O918" s="20" t="s">
        <v>161</v>
      </c>
    </row>
    <row r="919" spans="1:15">
      <c r="A919" s="193">
        <v>918</v>
      </c>
      <c r="B919" s="20" t="s">
        <v>2311</v>
      </c>
      <c r="C919" s="193" t="s">
        <v>4479</v>
      </c>
      <c r="D919" s="193" t="s">
        <v>4480</v>
      </c>
      <c r="E919" s="20" t="s">
        <v>2312</v>
      </c>
      <c r="F919" s="14" t="str">
        <f>_xlfn.XLOOKUP($B919,'CDS-H'!$AA:$AA,'CDS-H'!$AC:$AC,"",0)</f>
        <v>X</v>
      </c>
      <c r="G919" s="20" t="s">
        <v>1945</v>
      </c>
      <c r="H919" s="20" t="s">
        <v>2309</v>
      </c>
      <c r="I919" s="20" t="s">
        <v>2310</v>
      </c>
      <c r="J919" s="20" t="s">
        <v>1832</v>
      </c>
      <c r="K919" s="20" t="s">
        <v>217</v>
      </c>
      <c r="L919" s="20" t="s">
        <v>32</v>
      </c>
      <c r="M919" s="20" t="s">
        <v>32</v>
      </c>
      <c r="N919" s="20" t="s">
        <v>32</v>
      </c>
      <c r="O919" s="20" t="s">
        <v>161</v>
      </c>
    </row>
    <row r="920" spans="1:15">
      <c r="A920" s="193">
        <v>919</v>
      </c>
      <c r="B920" s="20" t="s">
        <v>2313</v>
      </c>
      <c r="C920" s="193" t="s">
        <v>4481</v>
      </c>
      <c r="D920" s="193" t="s">
        <v>4482</v>
      </c>
      <c r="E920" s="20" t="s">
        <v>2314</v>
      </c>
      <c r="F920" s="14" t="str">
        <f>_xlfn.XLOOKUP($B920,'CDS-H'!$AA:$AA,'CDS-H'!$AC:$AC,"",0)</f>
        <v>X</v>
      </c>
      <c r="G920" s="20" t="s">
        <v>1945</v>
      </c>
      <c r="H920" s="20" t="s">
        <v>2309</v>
      </c>
      <c r="I920" s="20" t="s">
        <v>2310</v>
      </c>
      <c r="J920" s="20" t="s">
        <v>1832</v>
      </c>
      <c r="K920" s="20" t="s">
        <v>217</v>
      </c>
      <c r="L920" s="20" t="s">
        <v>32</v>
      </c>
      <c r="M920" s="20" t="s">
        <v>32</v>
      </c>
      <c r="N920" s="20" t="s">
        <v>32</v>
      </c>
      <c r="O920" s="20" t="s">
        <v>161</v>
      </c>
    </row>
    <row r="921" spans="1:15">
      <c r="A921" s="193">
        <v>920</v>
      </c>
      <c r="B921" s="20" t="s">
        <v>2315</v>
      </c>
      <c r="C921" s="193" t="s">
        <v>4483</v>
      </c>
      <c r="D921" s="193" t="s">
        <v>4484</v>
      </c>
      <c r="E921" s="20" t="s">
        <v>2316</v>
      </c>
      <c r="F921" s="14" t="str">
        <f>_xlfn.XLOOKUP($B921,'CDS-H'!$AA:$AA,'CDS-H'!$AC:$AC,"",0)</f>
        <v>X</v>
      </c>
      <c r="G921" s="20" t="s">
        <v>1945</v>
      </c>
      <c r="H921" s="20" t="s">
        <v>2309</v>
      </c>
      <c r="I921" s="20" t="s">
        <v>2310</v>
      </c>
      <c r="J921" s="20" t="s">
        <v>1832</v>
      </c>
      <c r="K921" s="20" t="s">
        <v>217</v>
      </c>
      <c r="L921" s="20" t="s">
        <v>32</v>
      </c>
      <c r="M921" s="20" t="s">
        <v>32</v>
      </c>
      <c r="N921" s="20" t="s">
        <v>32</v>
      </c>
      <c r="O921" s="20" t="s">
        <v>161</v>
      </c>
    </row>
    <row r="922" spans="1:15">
      <c r="A922" s="193">
        <v>921</v>
      </c>
      <c r="B922" s="20" t="s">
        <v>2319</v>
      </c>
      <c r="C922" s="193" t="s">
        <v>4485</v>
      </c>
      <c r="D922" s="193" t="s">
        <v>4486</v>
      </c>
      <c r="E922" s="20" t="s">
        <v>2320</v>
      </c>
      <c r="F922" s="14" t="str">
        <f>_xlfn.XLOOKUP($B922,'CDS-H'!$AA:$AA,'CDS-H'!$AC:$AC,"",0)</f>
        <v>X</v>
      </c>
      <c r="G922" s="20" t="s">
        <v>1945</v>
      </c>
      <c r="H922" s="20" t="s">
        <v>2309</v>
      </c>
      <c r="I922" s="20" t="s">
        <v>2310</v>
      </c>
      <c r="J922" s="20" t="s">
        <v>1832</v>
      </c>
      <c r="K922" s="20" t="s">
        <v>217</v>
      </c>
      <c r="L922" s="20" t="s">
        <v>32</v>
      </c>
      <c r="M922" s="20" t="s">
        <v>32</v>
      </c>
      <c r="N922" s="20" t="s">
        <v>32</v>
      </c>
      <c r="O922" s="20" t="s">
        <v>161</v>
      </c>
    </row>
    <row r="923" spans="1:15">
      <c r="A923" s="193">
        <v>922</v>
      </c>
      <c r="B923" s="20" t="s">
        <v>2321</v>
      </c>
      <c r="C923" s="193" t="s">
        <v>4487</v>
      </c>
      <c r="D923" s="193" t="s">
        <v>4488</v>
      </c>
      <c r="E923" s="20" t="s">
        <v>1773</v>
      </c>
      <c r="F923" s="14" t="str">
        <f>_xlfn.XLOOKUP($B923,'CDS-H'!$AA:$AA,'CDS-H'!$AC:$AC,"",0)</f>
        <v>Not Applicable</v>
      </c>
      <c r="G923" s="20" t="s">
        <v>1945</v>
      </c>
      <c r="H923" s="20" t="s">
        <v>2309</v>
      </c>
      <c r="I923" s="20" t="s">
        <v>2310</v>
      </c>
      <c r="J923" s="20" t="s">
        <v>1832</v>
      </c>
      <c r="K923" s="20" t="s">
        <v>217</v>
      </c>
      <c r="L923" s="20" t="s">
        <v>32</v>
      </c>
      <c r="M923" s="20" t="s">
        <v>32</v>
      </c>
      <c r="N923" s="20" t="s">
        <v>32</v>
      </c>
      <c r="O923" s="20" t="s">
        <v>161</v>
      </c>
    </row>
    <row r="924" spans="1:15">
      <c r="A924" s="193">
        <v>923</v>
      </c>
      <c r="B924" s="20" t="s">
        <v>2322</v>
      </c>
      <c r="C924" s="193" t="s">
        <v>4489</v>
      </c>
      <c r="D924" s="193" t="s">
        <v>4490</v>
      </c>
      <c r="E924" s="20" t="s">
        <v>2323</v>
      </c>
      <c r="F924" s="14" t="str">
        <f>_xlfn.XLOOKUP($B924,'CDS-H'!$AA:$AA,'CDS-H'!$AC:$AC,"",0)</f>
        <v>X</v>
      </c>
      <c r="G924" s="20" t="s">
        <v>1945</v>
      </c>
      <c r="H924" s="20" t="s">
        <v>2309</v>
      </c>
      <c r="I924" s="20" t="s">
        <v>2310</v>
      </c>
      <c r="J924" s="20" t="s">
        <v>1832</v>
      </c>
      <c r="K924" s="20" t="s">
        <v>217</v>
      </c>
      <c r="L924" s="20" t="s">
        <v>32</v>
      </c>
      <c r="M924" s="20" t="s">
        <v>32</v>
      </c>
      <c r="N924" s="20" t="s">
        <v>32</v>
      </c>
      <c r="O924" s="20" t="s">
        <v>161</v>
      </c>
    </row>
    <row r="925" spans="1:15">
      <c r="A925" s="193">
        <v>924</v>
      </c>
      <c r="B925" s="20" t="s">
        <v>2324</v>
      </c>
      <c r="C925" s="193" t="s">
        <v>4491</v>
      </c>
      <c r="D925" s="193" t="s">
        <v>4492</v>
      </c>
      <c r="E925" s="20" t="s">
        <v>2325</v>
      </c>
      <c r="F925" s="14" t="str">
        <f>_xlfn.XLOOKUP($B925,'CDS-H'!$AA:$AA,'CDS-H'!$AC:$AC,"",0)</f>
        <v>X</v>
      </c>
      <c r="G925" s="20" t="s">
        <v>1945</v>
      </c>
      <c r="H925" s="20" t="s">
        <v>2309</v>
      </c>
      <c r="I925" s="20" t="s">
        <v>2310</v>
      </c>
      <c r="J925" s="20" t="s">
        <v>1832</v>
      </c>
      <c r="K925" s="20" t="s">
        <v>217</v>
      </c>
      <c r="L925" s="20" t="s">
        <v>32</v>
      </c>
      <c r="M925" s="20" t="s">
        <v>32</v>
      </c>
      <c r="N925" s="20" t="s">
        <v>32</v>
      </c>
      <c r="O925" s="20" t="s">
        <v>161</v>
      </c>
    </row>
    <row r="926" spans="1:15">
      <c r="A926" s="193">
        <v>925</v>
      </c>
      <c r="B926" s="20" t="s">
        <v>2326</v>
      </c>
      <c r="C926" s="193" t="s">
        <v>4493</v>
      </c>
      <c r="D926" s="193" t="s">
        <v>4494</v>
      </c>
      <c r="E926" s="20" t="s">
        <v>2327</v>
      </c>
      <c r="F926" s="14" t="str">
        <f>_xlfn.XLOOKUP($B926,'CDS-H'!$AA:$AA,'CDS-H'!$AC:$AC,"",0)</f>
        <v/>
      </c>
      <c r="G926" s="20" t="s">
        <v>1945</v>
      </c>
      <c r="H926" s="20" t="s">
        <v>2309</v>
      </c>
      <c r="I926" s="20" t="s">
        <v>2310</v>
      </c>
      <c r="J926" s="20" t="s">
        <v>1832</v>
      </c>
      <c r="K926" s="20" t="s">
        <v>217</v>
      </c>
      <c r="L926" s="20" t="s">
        <v>32</v>
      </c>
      <c r="M926" s="20" t="s">
        <v>32</v>
      </c>
      <c r="N926" s="20" t="s">
        <v>32</v>
      </c>
      <c r="O926" s="20" t="s">
        <v>161</v>
      </c>
    </row>
    <row r="927" spans="1:15">
      <c r="A927" s="193">
        <v>926</v>
      </c>
      <c r="B927" s="20" t="s">
        <v>2328</v>
      </c>
      <c r="C927" s="193" t="s">
        <v>4495</v>
      </c>
      <c r="D927" s="193" t="s">
        <v>4496</v>
      </c>
      <c r="E927" s="20" t="s">
        <v>2329</v>
      </c>
      <c r="F927" s="14" t="str">
        <f>_xlfn.XLOOKUP($B927,'CDS-H'!$AA:$AA,'CDS-H'!$AC:$AC,"",0)</f>
        <v>X</v>
      </c>
      <c r="G927" s="20" t="s">
        <v>1945</v>
      </c>
      <c r="H927" s="20" t="s">
        <v>2309</v>
      </c>
      <c r="I927" s="20" t="s">
        <v>2310</v>
      </c>
      <c r="J927" s="20" t="s">
        <v>1832</v>
      </c>
      <c r="K927" s="20" t="s">
        <v>217</v>
      </c>
      <c r="L927" s="20" t="s">
        <v>32</v>
      </c>
      <c r="M927" s="20" t="s">
        <v>32</v>
      </c>
      <c r="N927" s="20" t="s">
        <v>32</v>
      </c>
      <c r="O927" s="20" t="s">
        <v>161</v>
      </c>
    </row>
    <row r="928" spans="1:15">
      <c r="A928" s="193">
        <v>927</v>
      </c>
      <c r="B928" s="20" t="s">
        <v>2330</v>
      </c>
      <c r="C928" s="193" t="s">
        <v>4497</v>
      </c>
      <c r="D928" s="193" t="s">
        <v>4498</v>
      </c>
      <c r="E928" s="20" t="s">
        <v>2308</v>
      </c>
      <c r="F928" s="14" t="str">
        <f>_xlfn.XLOOKUP($B928,'CDS-H'!$AA:$AA,'CDS-H'!$AC:$AC,"",0)</f>
        <v/>
      </c>
      <c r="G928" s="20" t="s">
        <v>1945</v>
      </c>
      <c r="H928" s="20" t="s">
        <v>2309</v>
      </c>
      <c r="I928" s="20" t="s">
        <v>2331</v>
      </c>
      <c r="J928" s="20" t="s">
        <v>1832</v>
      </c>
      <c r="K928" s="20" t="s">
        <v>217</v>
      </c>
      <c r="L928" s="20" t="s">
        <v>32</v>
      </c>
      <c r="M928" s="20" t="s">
        <v>32</v>
      </c>
      <c r="N928" s="20" t="s">
        <v>32</v>
      </c>
      <c r="O928" s="20" t="s">
        <v>161</v>
      </c>
    </row>
    <row r="929" spans="1:15">
      <c r="A929" s="193">
        <v>928</v>
      </c>
      <c r="B929" s="287" t="s">
        <v>2332</v>
      </c>
      <c r="C929" s="193" t="s">
        <v>4499</v>
      </c>
      <c r="D929" s="193" t="s">
        <v>4500</v>
      </c>
      <c r="E929" s="287" t="s">
        <v>2312</v>
      </c>
      <c r="F929" s="14" t="str">
        <f>_xlfn.XLOOKUP($B929,'CDS-H'!$AA:$AA,'CDS-H'!$AC:$AC,"",0)</f>
        <v/>
      </c>
      <c r="G929" s="287" t="s">
        <v>1945</v>
      </c>
      <c r="H929" s="287" t="s">
        <v>2309</v>
      </c>
      <c r="I929" s="287" t="s">
        <v>2331</v>
      </c>
      <c r="J929" s="287" t="s">
        <v>1832</v>
      </c>
      <c r="K929" s="287" t="s">
        <v>217</v>
      </c>
      <c r="L929" s="287" t="s">
        <v>32</v>
      </c>
      <c r="M929" s="287" t="s">
        <v>32</v>
      </c>
      <c r="N929" s="287" t="s">
        <v>32</v>
      </c>
      <c r="O929" s="287" t="s">
        <v>161</v>
      </c>
    </row>
    <row r="930" spans="1:15">
      <c r="A930" s="193">
        <v>929</v>
      </c>
      <c r="B930" s="287" t="s">
        <v>2335</v>
      </c>
      <c r="C930" s="193" t="s">
        <v>4501</v>
      </c>
      <c r="D930" s="193" t="s">
        <v>4502</v>
      </c>
      <c r="E930" s="287" t="s">
        <v>2314</v>
      </c>
      <c r="F930" s="14" t="str">
        <f>_xlfn.XLOOKUP($B930,'CDS-H'!$AA:$AA,'CDS-H'!$AC:$AC,"",0)</f>
        <v/>
      </c>
      <c r="G930" s="287" t="s">
        <v>1945</v>
      </c>
      <c r="H930" s="287" t="s">
        <v>2309</v>
      </c>
      <c r="I930" s="287" t="s">
        <v>2331</v>
      </c>
      <c r="J930" s="287" t="s">
        <v>1832</v>
      </c>
      <c r="K930" s="287" t="s">
        <v>217</v>
      </c>
      <c r="L930" s="287" t="s">
        <v>32</v>
      </c>
      <c r="M930" s="287" t="s">
        <v>32</v>
      </c>
      <c r="N930" s="287" t="s">
        <v>32</v>
      </c>
      <c r="O930" s="287" t="s">
        <v>161</v>
      </c>
    </row>
    <row r="931" spans="1:15">
      <c r="A931" s="193">
        <v>930</v>
      </c>
      <c r="B931" s="287" t="s">
        <v>2336</v>
      </c>
      <c r="C931" s="193" t="s">
        <v>4503</v>
      </c>
      <c r="D931" s="193" t="s">
        <v>4504</v>
      </c>
      <c r="E931" s="287" t="s">
        <v>2316</v>
      </c>
      <c r="F931" s="14" t="str">
        <f>_xlfn.XLOOKUP($B931,'CDS-H'!$AA:$AA,'CDS-H'!$AC:$AC,"",0)</f>
        <v/>
      </c>
      <c r="G931" s="287" t="s">
        <v>1945</v>
      </c>
      <c r="H931" s="287" t="s">
        <v>2309</v>
      </c>
      <c r="I931" s="287" t="s">
        <v>2331</v>
      </c>
      <c r="J931" s="287" t="s">
        <v>1832</v>
      </c>
      <c r="K931" s="287" t="s">
        <v>217</v>
      </c>
      <c r="L931" s="287" t="s">
        <v>32</v>
      </c>
      <c r="M931" s="287" t="s">
        <v>32</v>
      </c>
      <c r="N931" s="287" t="s">
        <v>32</v>
      </c>
      <c r="O931" s="287" t="s">
        <v>161</v>
      </c>
    </row>
    <row r="932" spans="1:15">
      <c r="A932" s="193">
        <v>931</v>
      </c>
      <c r="B932" s="287" t="s">
        <v>2338</v>
      </c>
      <c r="C932" s="193" t="s">
        <v>4505</v>
      </c>
      <c r="D932" s="193" t="s">
        <v>4506</v>
      </c>
      <c r="E932" s="287" t="s">
        <v>2320</v>
      </c>
      <c r="F932" s="14" t="str">
        <f>_xlfn.XLOOKUP($B932,'CDS-H'!$AA:$AA,'CDS-H'!$AC:$AC,"",0)</f>
        <v/>
      </c>
      <c r="G932" s="287" t="s">
        <v>1945</v>
      </c>
      <c r="H932" s="287" t="s">
        <v>2309</v>
      </c>
      <c r="I932" s="287" t="s">
        <v>2331</v>
      </c>
      <c r="J932" s="287" t="s">
        <v>1832</v>
      </c>
      <c r="K932" s="287" t="s">
        <v>217</v>
      </c>
      <c r="L932" s="287" t="s">
        <v>32</v>
      </c>
      <c r="M932" s="287" t="s">
        <v>32</v>
      </c>
      <c r="N932" s="287" t="s">
        <v>32</v>
      </c>
      <c r="O932" s="287" t="s">
        <v>161</v>
      </c>
    </row>
    <row r="933" spans="1:15">
      <c r="A933" s="193">
        <v>932</v>
      </c>
      <c r="B933" s="287" t="s">
        <v>2339</v>
      </c>
      <c r="C933" s="193" t="s">
        <v>4507</v>
      </c>
      <c r="D933" s="193" t="s">
        <v>4508</v>
      </c>
      <c r="E933" s="287" t="s">
        <v>2323</v>
      </c>
      <c r="F933" s="14" t="str">
        <f>_xlfn.XLOOKUP($B933,'CDS-H'!$AA:$AA,'CDS-H'!$AC:$AC,"",0)</f>
        <v/>
      </c>
      <c r="G933" s="287" t="s">
        <v>1945</v>
      </c>
      <c r="H933" s="287" t="s">
        <v>2309</v>
      </c>
      <c r="I933" s="287" t="s">
        <v>2331</v>
      </c>
      <c r="J933" s="287" t="s">
        <v>1832</v>
      </c>
      <c r="K933" s="287" t="s">
        <v>217</v>
      </c>
      <c r="L933" s="287" t="s">
        <v>32</v>
      </c>
      <c r="M933" s="287" t="s">
        <v>32</v>
      </c>
      <c r="N933" s="287" t="s">
        <v>32</v>
      </c>
      <c r="O933" s="287" t="s">
        <v>161</v>
      </c>
    </row>
    <row r="934" spans="1:15">
      <c r="A934" s="193">
        <v>933</v>
      </c>
      <c r="B934" s="287" t="s">
        <v>2340</v>
      </c>
      <c r="C934" s="193" t="s">
        <v>4509</v>
      </c>
      <c r="D934" s="193" t="s">
        <v>4510</v>
      </c>
      <c r="E934" s="287" t="s">
        <v>2325</v>
      </c>
      <c r="F934" s="14" t="str">
        <f>_xlfn.XLOOKUP($B934,'CDS-H'!$AA:$AA,'CDS-H'!$AC:$AC,"",0)</f>
        <v/>
      </c>
      <c r="G934" s="287" t="s">
        <v>1945</v>
      </c>
      <c r="H934" s="287" t="s">
        <v>2309</v>
      </c>
      <c r="I934" s="287" t="s">
        <v>2331</v>
      </c>
      <c r="J934" s="287" t="s">
        <v>1832</v>
      </c>
      <c r="K934" s="287" t="s">
        <v>217</v>
      </c>
      <c r="L934" s="287" t="s">
        <v>32</v>
      </c>
      <c r="M934" s="287" t="s">
        <v>32</v>
      </c>
      <c r="N934" s="287" t="s">
        <v>32</v>
      </c>
      <c r="O934" s="287" t="s">
        <v>161</v>
      </c>
    </row>
    <row r="935" spans="1:15">
      <c r="A935" s="193">
        <v>934</v>
      </c>
      <c r="B935" s="287" t="s">
        <v>2341</v>
      </c>
      <c r="C935" s="193" t="s">
        <v>4511</v>
      </c>
      <c r="D935" s="193" t="s">
        <v>4512</v>
      </c>
      <c r="E935" s="287" t="s">
        <v>2327</v>
      </c>
      <c r="F935" s="14" t="str">
        <f>_xlfn.XLOOKUP($B935,'CDS-H'!$AA:$AA,'CDS-H'!$AC:$AC,"",0)</f>
        <v/>
      </c>
      <c r="G935" s="287" t="s">
        <v>1945</v>
      </c>
      <c r="H935" s="287" t="s">
        <v>2309</v>
      </c>
      <c r="I935" s="287" t="s">
        <v>2331</v>
      </c>
      <c r="J935" s="287" t="s">
        <v>1832</v>
      </c>
      <c r="K935" s="287" t="s">
        <v>217</v>
      </c>
      <c r="L935" s="287" t="s">
        <v>32</v>
      </c>
      <c r="M935" s="287" t="s">
        <v>32</v>
      </c>
      <c r="N935" s="287" t="s">
        <v>32</v>
      </c>
      <c r="O935" s="287" t="s">
        <v>33</v>
      </c>
    </row>
    <row r="936" spans="1:15">
      <c r="A936" s="193">
        <v>935</v>
      </c>
      <c r="B936" s="13" t="s">
        <v>2343</v>
      </c>
      <c r="C936" s="193" t="s">
        <v>4513</v>
      </c>
      <c r="D936" s="193" t="s">
        <v>4514</v>
      </c>
      <c r="E936" s="13" t="s">
        <v>2329</v>
      </c>
      <c r="F936" s="14" t="str">
        <f>_xlfn.XLOOKUP($B936,'CDS-H'!$AA:$AA,'CDS-H'!$AC:$AC,"",0)</f>
        <v/>
      </c>
      <c r="G936" s="13" t="s">
        <v>1945</v>
      </c>
      <c r="H936" s="13" t="s">
        <v>2309</v>
      </c>
      <c r="I936" s="13" t="s">
        <v>2331</v>
      </c>
      <c r="J936" s="13" t="s">
        <v>1832</v>
      </c>
      <c r="K936" s="13" t="s">
        <v>217</v>
      </c>
      <c r="L936" s="13" t="s">
        <v>32</v>
      </c>
      <c r="M936" s="13" t="s">
        <v>32</v>
      </c>
      <c r="N936" s="13" t="s">
        <v>32</v>
      </c>
      <c r="O936" s="13" t="s">
        <v>161</v>
      </c>
    </row>
    <row r="937" spans="1:15">
      <c r="A937" s="193">
        <v>936</v>
      </c>
      <c r="B937" s="13" t="s">
        <v>2344</v>
      </c>
      <c r="C937" s="193" t="s">
        <v>4515</v>
      </c>
      <c r="D937" s="193" t="s">
        <v>4516</v>
      </c>
      <c r="E937" s="13" t="s">
        <v>2345</v>
      </c>
      <c r="F937" s="14" t="str">
        <f>_xlfn.XLOOKUP($B937,'CDS-H'!$AA:$AA,'CDS-H'!$AC:$AC,"",0)</f>
        <v>N/A</v>
      </c>
      <c r="G937" s="13" t="s">
        <v>1945</v>
      </c>
      <c r="H937" s="13" t="s">
        <v>2309</v>
      </c>
      <c r="I937" s="13" t="s">
        <v>734</v>
      </c>
      <c r="J937" s="13" t="s">
        <v>1832</v>
      </c>
      <c r="K937" s="13" t="s">
        <v>217</v>
      </c>
      <c r="L937" s="13" t="s">
        <v>32</v>
      </c>
      <c r="M937" s="13" t="s">
        <v>32</v>
      </c>
      <c r="N937" s="13" t="s">
        <v>32</v>
      </c>
      <c r="O937" s="13" t="s">
        <v>33</v>
      </c>
    </row>
    <row r="938" spans="1:15">
      <c r="A938" s="193">
        <v>937</v>
      </c>
      <c r="B938" s="287" t="s">
        <v>2369</v>
      </c>
      <c r="C938" s="193" t="s">
        <v>4517</v>
      </c>
      <c r="D938" s="193" t="s">
        <v>4518</v>
      </c>
      <c r="E938" s="287" t="s">
        <v>2370</v>
      </c>
      <c r="F938" s="275">
        <f>_xlfn.XLOOKUP($B938,'CDS-I'!$AA:$AA,'CDS-I'!$AC:$AC,"",0)</f>
        <v>409</v>
      </c>
      <c r="G938" s="287" t="s">
        <v>2371</v>
      </c>
      <c r="H938" s="287" t="s">
        <v>2372</v>
      </c>
      <c r="I938" s="287" t="s">
        <v>274</v>
      </c>
      <c r="J938" s="287" t="s">
        <v>217</v>
      </c>
      <c r="K938" s="287" t="s">
        <v>2373</v>
      </c>
      <c r="L938" s="287" t="s">
        <v>32</v>
      </c>
      <c r="M938" s="287" t="s">
        <v>32</v>
      </c>
      <c r="N938" s="287" t="s">
        <v>32</v>
      </c>
      <c r="O938" s="287" t="s">
        <v>221</v>
      </c>
    </row>
    <row r="939" spans="1:15">
      <c r="A939" s="193">
        <v>938</v>
      </c>
      <c r="B939" s="287" t="s">
        <v>2376</v>
      </c>
      <c r="C939" s="193" t="s">
        <v>4519</v>
      </c>
      <c r="D939" s="193" t="s">
        <v>4520</v>
      </c>
      <c r="E939" s="287" t="s">
        <v>2377</v>
      </c>
      <c r="F939" s="275">
        <f>_xlfn.XLOOKUP($B939,'CDS-I'!$AA:$AA,'CDS-I'!$AC:$AC,"",0)</f>
        <v>29</v>
      </c>
      <c r="G939" s="287" t="s">
        <v>2371</v>
      </c>
      <c r="H939" s="287" t="s">
        <v>2372</v>
      </c>
      <c r="I939" s="287" t="s">
        <v>274</v>
      </c>
      <c r="J939" s="287" t="s">
        <v>217</v>
      </c>
      <c r="K939" s="287" t="s">
        <v>2373</v>
      </c>
      <c r="L939" s="287" t="s">
        <v>32</v>
      </c>
      <c r="M939" s="287" t="s">
        <v>32</v>
      </c>
      <c r="N939" s="287" t="s">
        <v>32</v>
      </c>
      <c r="O939" s="287" t="s">
        <v>221</v>
      </c>
    </row>
    <row r="940" spans="1:15">
      <c r="A940" s="193">
        <v>939</v>
      </c>
      <c r="B940" s="287" t="s">
        <v>2379</v>
      </c>
      <c r="C940" s="193" t="s">
        <v>4521</v>
      </c>
      <c r="D940" s="193" t="s">
        <v>4522</v>
      </c>
      <c r="E940" s="287" t="s">
        <v>2380</v>
      </c>
      <c r="F940" s="275">
        <f>_xlfn.XLOOKUP($B940,'CDS-I'!$AA:$AA,'CDS-I'!$AC:$AC,"",0)</f>
        <v>166</v>
      </c>
      <c r="G940" s="287" t="s">
        <v>2371</v>
      </c>
      <c r="H940" s="287" t="s">
        <v>2372</v>
      </c>
      <c r="I940" s="287" t="s">
        <v>274</v>
      </c>
      <c r="J940" s="287" t="s">
        <v>217</v>
      </c>
      <c r="K940" s="287" t="s">
        <v>2373</v>
      </c>
      <c r="L940" s="287" t="s">
        <v>32</v>
      </c>
      <c r="M940" s="287" t="s">
        <v>32</v>
      </c>
      <c r="N940" s="287" t="s">
        <v>32</v>
      </c>
      <c r="O940" s="287" t="s">
        <v>221</v>
      </c>
    </row>
    <row r="941" spans="1:15">
      <c r="A941" s="193">
        <v>940</v>
      </c>
      <c r="B941" s="287" t="s">
        <v>2383</v>
      </c>
      <c r="C941" s="193" t="s">
        <v>4523</v>
      </c>
      <c r="D941" s="193" t="s">
        <v>4524</v>
      </c>
      <c r="E941" s="287" t="s">
        <v>2384</v>
      </c>
      <c r="F941" s="275" t="str">
        <f>_xlfn.XLOOKUP($B941,'CDS-I'!$AA:$AA,'CDS-I'!$AC:$AC,"",0)</f>
        <v/>
      </c>
      <c r="G941" s="287" t="s">
        <v>2371</v>
      </c>
      <c r="H941" s="287" t="s">
        <v>2372</v>
      </c>
      <c r="I941" s="287" t="s">
        <v>274</v>
      </c>
      <c r="J941" s="287" t="s">
        <v>217</v>
      </c>
      <c r="K941" s="287" t="s">
        <v>2373</v>
      </c>
      <c r="L941" s="287" t="s">
        <v>32</v>
      </c>
      <c r="M941" s="287" t="s">
        <v>32</v>
      </c>
      <c r="N941" s="287" t="s">
        <v>32</v>
      </c>
      <c r="O941" s="287" t="s">
        <v>221</v>
      </c>
    </row>
    <row r="942" spans="1:15">
      <c r="A942" s="193">
        <v>941</v>
      </c>
      <c r="B942" s="287" t="s">
        <v>2387</v>
      </c>
      <c r="C942" s="193" t="s">
        <v>4525</v>
      </c>
      <c r="D942" s="193" t="s">
        <v>4526</v>
      </c>
      <c r="E942" s="287" t="s">
        <v>2388</v>
      </c>
      <c r="F942" s="275" t="str">
        <f>_xlfn.XLOOKUP($B942,'CDS-I'!$AA:$AA,'CDS-I'!$AC:$AC,"",0)</f>
        <v/>
      </c>
      <c r="G942" s="287" t="s">
        <v>2371</v>
      </c>
      <c r="H942" s="287" t="s">
        <v>2372</v>
      </c>
      <c r="I942" s="287" t="s">
        <v>274</v>
      </c>
      <c r="J942" s="287" t="s">
        <v>217</v>
      </c>
      <c r="K942" s="287" t="s">
        <v>2373</v>
      </c>
      <c r="L942" s="287" t="s">
        <v>32</v>
      </c>
      <c r="M942" s="287" t="s">
        <v>32</v>
      </c>
      <c r="N942" s="287" t="s">
        <v>32</v>
      </c>
      <c r="O942" s="287" t="s">
        <v>221</v>
      </c>
    </row>
    <row r="943" spans="1:15">
      <c r="A943" s="193">
        <v>942</v>
      </c>
      <c r="B943" s="287" t="s">
        <v>2391</v>
      </c>
      <c r="C943" s="193" t="s">
        <v>4527</v>
      </c>
      <c r="D943" s="193" t="s">
        <v>4528</v>
      </c>
      <c r="E943" s="287" t="s">
        <v>2392</v>
      </c>
      <c r="F943" s="275" t="str">
        <f>_xlfn.XLOOKUP($B943,'CDS-I'!$AA:$AA,'CDS-I'!$AC:$AC,"",0)</f>
        <v/>
      </c>
      <c r="G943" s="287" t="s">
        <v>2371</v>
      </c>
      <c r="H943" s="287" t="s">
        <v>2372</v>
      </c>
      <c r="I943" s="287" t="s">
        <v>274</v>
      </c>
      <c r="J943" s="287" t="s">
        <v>217</v>
      </c>
      <c r="K943" s="287" t="s">
        <v>2373</v>
      </c>
      <c r="L943" s="287" t="s">
        <v>32</v>
      </c>
      <c r="M943" s="287" t="s">
        <v>32</v>
      </c>
      <c r="N943" s="287" t="s">
        <v>32</v>
      </c>
      <c r="O943" s="287" t="s">
        <v>221</v>
      </c>
    </row>
    <row r="944" spans="1:15">
      <c r="A944" s="193">
        <v>943</v>
      </c>
      <c r="B944" s="287" t="s">
        <v>2395</v>
      </c>
      <c r="C944" s="193" t="s">
        <v>4529</v>
      </c>
      <c r="D944" s="193" t="s">
        <v>4530</v>
      </c>
      <c r="E944" s="287" t="s">
        <v>2396</v>
      </c>
      <c r="F944" s="275" t="str">
        <f>_xlfn.XLOOKUP($B944,'CDS-I'!$AA:$AA,'CDS-I'!$AC:$AC,"",0)</f>
        <v/>
      </c>
      <c r="G944" s="287" t="s">
        <v>2371</v>
      </c>
      <c r="H944" s="287" t="s">
        <v>2372</v>
      </c>
      <c r="I944" s="287" t="s">
        <v>274</v>
      </c>
      <c r="J944" s="287" t="s">
        <v>217</v>
      </c>
      <c r="K944" s="287" t="s">
        <v>2373</v>
      </c>
      <c r="L944" s="287" t="s">
        <v>32</v>
      </c>
      <c r="M944" s="287" t="s">
        <v>32</v>
      </c>
      <c r="N944" s="287" t="s">
        <v>32</v>
      </c>
      <c r="O944" s="287" t="s">
        <v>221</v>
      </c>
    </row>
    <row r="945" spans="1:15">
      <c r="A945" s="193">
        <v>944</v>
      </c>
      <c r="B945" s="287" t="s">
        <v>2398</v>
      </c>
      <c r="C945" s="193" t="s">
        <v>4531</v>
      </c>
      <c r="D945" s="193" t="s">
        <v>4532</v>
      </c>
      <c r="E945" s="287" t="s">
        <v>2399</v>
      </c>
      <c r="F945" s="275" t="str">
        <f>_xlfn.XLOOKUP($B945,'CDS-I'!$AA:$AA,'CDS-I'!$AC:$AC,"",0)</f>
        <v/>
      </c>
      <c r="G945" s="287" t="s">
        <v>2371</v>
      </c>
      <c r="H945" s="287" t="s">
        <v>2372</v>
      </c>
      <c r="I945" s="287" t="s">
        <v>274</v>
      </c>
      <c r="J945" s="287" t="s">
        <v>217</v>
      </c>
      <c r="K945" s="287" t="s">
        <v>2373</v>
      </c>
      <c r="L945" s="287" t="s">
        <v>32</v>
      </c>
      <c r="M945" s="287" t="s">
        <v>32</v>
      </c>
      <c r="N945" s="287" t="s">
        <v>32</v>
      </c>
      <c r="O945" s="287" t="s">
        <v>221</v>
      </c>
    </row>
    <row r="946" spans="1:15">
      <c r="A946" s="193">
        <v>945</v>
      </c>
      <c r="B946" s="287" t="s">
        <v>2401</v>
      </c>
      <c r="C946" s="193" t="s">
        <v>4533</v>
      </c>
      <c r="D946" s="193" t="s">
        <v>4534</v>
      </c>
      <c r="E946" s="287" t="s">
        <v>2402</v>
      </c>
      <c r="F946" s="275" t="str">
        <f>_xlfn.XLOOKUP($B946,'CDS-I'!$AA:$AA,'CDS-I'!$AC:$AC,"",0)</f>
        <v/>
      </c>
      <c r="G946" s="287" t="s">
        <v>2371</v>
      </c>
      <c r="H946" s="287" t="s">
        <v>2372</v>
      </c>
      <c r="I946" s="287" t="s">
        <v>274</v>
      </c>
      <c r="J946" s="287" t="s">
        <v>217</v>
      </c>
      <c r="K946" s="287" t="s">
        <v>2373</v>
      </c>
      <c r="L946" s="287" t="s">
        <v>32</v>
      </c>
      <c r="M946" s="287" t="s">
        <v>32</v>
      </c>
      <c r="N946" s="287" t="s">
        <v>32</v>
      </c>
      <c r="O946" s="287" t="s">
        <v>221</v>
      </c>
    </row>
    <row r="947" spans="1:15">
      <c r="A947" s="193">
        <v>946</v>
      </c>
      <c r="B947" s="287" t="s">
        <v>2404</v>
      </c>
      <c r="C947" s="193" t="s">
        <v>4535</v>
      </c>
      <c r="D947" s="193" t="s">
        <v>4536</v>
      </c>
      <c r="E947" s="287" t="s">
        <v>2405</v>
      </c>
      <c r="F947" s="275" t="str">
        <f>_xlfn.XLOOKUP($B947,'CDS-I'!$AA:$AA,'CDS-I'!$AC:$AC,"",0)</f>
        <v/>
      </c>
      <c r="G947" s="287" t="s">
        <v>2371</v>
      </c>
      <c r="H947" s="287" t="s">
        <v>2372</v>
      </c>
      <c r="I947" s="287" t="s">
        <v>274</v>
      </c>
      <c r="J947" s="287" t="s">
        <v>217</v>
      </c>
      <c r="K947" s="287" t="s">
        <v>2373</v>
      </c>
      <c r="L947" s="287" t="s">
        <v>32</v>
      </c>
      <c r="M947" s="287" t="s">
        <v>32</v>
      </c>
      <c r="N947" s="287" t="s">
        <v>32</v>
      </c>
      <c r="O947" s="287" t="s">
        <v>221</v>
      </c>
    </row>
    <row r="948" spans="1:15">
      <c r="A948" s="193">
        <v>947</v>
      </c>
      <c r="B948" s="287" t="s">
        <v>2407</v>
      </c>
      <c r="C948" s="193" t="s">
        <v>4537</v>
      </c>
      <c r="D948" s="193" t="s">
        <v>4538</v>
      </c>
      <c r="E948" s="287" t="s">
        <v>2370</v>
      </c>
      <c r="F948" s="275" t="str">
        <f>_xlfn.XLOOKUP($B948,'CDS-I'!$AA:$AA,'CDS-I'!$AC:$AC,"",0)</f>
        <v/>
      </c>
      <c r="G948" s="287" t="s">
        <v>2371</v>
      </c>
      <c r="H948" s="287" t="s">
        <v>2372</v>
      </c>
      <c r="I948" s="287" t="s">
        <v>2408</v>
      </c>
      <c r="J948" s="287" t="s">
        <v>217</v>
      </c>
      <c r="K948" s="287" t="s">
        <v>2373</v>
      </c>
      <c r="L948" s="287" t="s">
        <v>32</v>
      </c>
      <c r="M948" s="287" t="s">
        <v>32</v>
      </c>
      <c r="N948" s="287" t="s">
        <v>32</v>
      </c>
      <c r="O948" s="287" t="s">
        <v>221</v>
      </c>
    </row>
    <row r="949" spans="1:15">
      <c r="A949" s="193">
        <v>948</v>
      </c>
      <c r="B949" s="287" t="s">
        <v>2409</v>
      </c>
      <c r="C949" s="193" t="s">
        <v>4539</v>
      </c>
      <c r="D949" s="193" t="s">
        <v>4540</v>
      </c>
      <c r="E949" s="287" t="s">
        <v>2377</v>
      </c>
      <c r="F949" s="275" t="str">
        <f>_xlfn.XLOOKUP($B949,'CDS-I'!$AA:$AA,'CDS-I'!$AC:$AC,"",0)</f>
        <v/>
      </c>
      <c r="G949" s="287" t="s">
        <v>2371</v>
      </c>
      <c r="H949" s="287" t="s">
        <v>2372</v>
      </c>
      <c r="I949" s="287" t="s">
        <v>2408</v>
      </c>
      <c r="J949" s="287" t="s">
        <v>217</v>
      </c>
      <c r="K949" s="287" t="s">
        <v>2373</v>
      </c>
      <c r="L949" s="287" t="s">
        <v>32</v>
      </c>
      <c r="M949" s="287" t="s">
        <v>32</v>
      </c>
      <c r="N949" s="287" t="s">
        <v>32</v>
      </c>
      <c r="O949" s="287" t="s">
        <v>221</v>
      </c>
    </row>
    <row r="950" spans="1:15">
      <c r="A950" s="193">
        <v>949</v>
      </c>
      <c r="B950" s="287" t="s">
        <v>2411</v>
      </c>
      <c r="C950" s="193" t="s">
        <v>4541</v>
      </c>
      <c r="D950" s="193" t="s">
        <v>4542</v>
      </c>
      <c r="E950" s="287" t="s">
        <v>2380</v>
      </c>
      <c r="F950" s="275" t="str">
        <f>_xlfn.XLOOKUP($B950,'CDS-I'!$AA:$AA,'CDS-I'!$AC:$AC,"",0)</f>
        <v/>
      </c>
      <c r="G950" s="287" t="s">
        <v>2371</v>
      </c>
      <c r="H950" s="287" t="s">
        <v>2372</v>
      </c>
      <c r="I950" s="287" t="s">
        <v>2408</v>
      </c>
      <c r="J950" s="287" t="s">
        <v>217</v>
      </c>
      <c r="K950" s="287" t="s">
        <v>2373</v>
      </c>
      <c r="L950" s="287" t="s">
        <v>32</v>
      </c>
      <c r="M950" s="287" t="s">
        <v>32</v>
      </c>
      <c r="N950" s="287" t="s">
        <v>32</v>
      </c>
      <c r="O950" s="287" t="s">
        <v>221</v>
      </c>
    </row>
    <row r="951" spans="1:15">
      <c r="A951" s="193">
        <v>950</v>
      </c>
      <c r="B951" s="287" t="s">
        <v>2413</v>
      </c>
      <c r="C951" s="193" t="s">
        <v>4543</v>
      </c>
      <c r="D951" s="193" t="s">
        <v>4544</v>
      </c>
      <c r="E951" s="287" t="s">
        <v>2384</v>
      </c>
      <c r="F951" s="275" t="str">
        <f>_xlfn.XLOOKUP($B951,'CDS-I'!$AA:$AA,'CDS-I'!$AC:$AC,"",0)</f>
        <v/>
      </c>
      <c r="G951" s="287" t="s">
        <v>2371</v>
      </c>
      <c r="H951" s="287" t="s">
        <v>2372</v>
      </c>
      <c r="I951" s="287" t="s">
        <v>2408</v>
      </c>
      <c r="J951" s="287" t="s">
        <v>217</v>
      </c>
      <c r="K951" s="287" t="s">
        <v>2373</v>
      </c>
      <c r="L951" s="287" t="s">
        <v>32</v>
      </c>
      <c r="M951" s="287" t="s">
        <v>32</v>
      </c>
      <c r="N951" s="287" t="s">
        <v>32</v>
      </c>
      <c r="O951" s="287" t="s">
        <v>221</v>
      </c>
    </row>
    <row r="952" spans="1:15">
      <c r="A952" s="193">
        <v>951</v>
      </c>
      <c r="B952" s="287" t="s">
        <v>2415</v>
      </c>
      <c r="C952" s="193" t="s">
        <v>4545</v>
      </c>
      <c r="D952" s="193" t="s">
        <v>4546</v>
      </c>
      <c r="E952" s="287" t="s">
        <v>2388</v>
      </c>
      <c r="F952" s="275" t="str">
        <f>_xlfn.XLOOKUP($B952,'CDS-I'!$AA:$AA,'CDS-I'!$AC:$AC,"",0)</f>
        <v/>
      </c>
      <c r="G952" s="287" t="s">
        <v>2371</v>
      </c>
      <c r="H952" s="287" t="s">
        <v>2372</v>
      </c>
      <c r="I952" s="287" t="s">
        <v>2408</v>
      </c>
      <c r="J952" s="287" t="s">
        <v>217</v>
      </c>
      <c r="K952" s="287" t="s">
        <v>2373</v>
      </c>
      <c r="L952" s="287" t="s">
        <v>32</v>
      </c>
      <c r="M952" s="287" t="s">
        <v>32</v>
      </c>
      <c r="N952" s="287" t="s">
        <v>32</v>
      </c>
      <c r="O952" s="287" t="s">
        <v>221</v>
      </c>
    </row>
    <row r="953" spans="1:15">
      <c r="A953" s="193">
        <v>952</v>
      </c>
      <c r="B953" s="287" t="s">
        <v>2417</v>
      </c>
      <c r="C953" s="193" t="s">
        <v>4547</v>
      </c>
      <c r="D953" s="193" t="s">
        <v>4548</v>
      </c>
      <c r="E953" s="287" t="s">
        <v>2392</v>
      </c>
      <c r="F953" s="275" t="str">
        <f>_xlfn.XLOOKUP($B953,'CDS-I'!$AA:$AA,'CDS-I'!$AC:$AC,"",0)</f>
        <v/>
      </c>
      <c r="G953" s="287" t="s">
        <v>2371</v>
      </c>
      <c r="H953" s="287" t="s">
        <v>2372</v>
      </c>
      <c r="I953" s="287" t="s">
        <v>2408</v>
      </c>
      <c r="J953" s="287" t="s">
        <v>217</v>
      </c>
      <c r="K953" s="287" t="s">
        <v>2373</v>
      </c>
      <c r="L953" s="287" t="s">
        <v>32</v>
      </c>
      <c r="M953" s="287" t="s">
        <v>32</v>
      </c>
      <c r="N953" s="287" t="s">
        <v>32</v>
      </c>
      <c r="O953" s="287" t="s">
        <v>221</v>
      </c>
    </row>
    <row r="954" spans="1:15">
      <c r="A954" s="193">
        <v>953</v>
      </c>
      <c r="B954" s="287" t="s">
        <v>2419</v>
      </c>
      <c r="C954" s="193" t="s">
        <v>4549</v>
      </c>
      <c r="D954" s="193" t="s">
        <v>4550</v>
      </c>
      <c r="E954" s="287" t="s">
        <v>2396</v>
      </c>
      <c r="F954" s="275" t="str">
        <f>_xlfn.XLOOKUP($B954,'CDS-I'!$AA:$AA,'CDS-I'!$AC:$AC,"",0)</f>
        <v/>
      </c>
      <c r="G954" s="287" t="s">
        <v>2371</v>
      </c>
      <c r="H954" s="287" t="s">
        <v>2372</v>
      </c>
      <c r="I954" s="287" t="s">
        <v>2408</v>
      </c>
      <c r="J954" s="287" t="s">
        <v>217</v>
      </c>
      <c r="K954" s="287" t="s">
        <v>2373</v>
      </c>
      <c r="L954" s="287" t="s">
        <v>32</v>
      </c>
      <c r="M954" s="287" t="s">
        <v>32</v>
      </c>
      <c r="N954" s="287" t="s">
        <v>32</v>
      </c>
      <c r="O954" s="287" t="s">
        <v>221</v>
      </c>
    </row>
    <row r="955" spans="1:15">
      <c r="A955" s="193">
        <v>954</v>
      </c>
      <c r="B955" s="287" t="s">
        <v>2420</v>
      </c>
      <c r="C955" s="193" t="s">
        <v>4551</v>
      </c>
      <c r="D955" s="193" t="s">
        <v>4552</v>
      </c>
      <c r="E955" s="287" t="s">
        <v>2399</v>
      </c>
      <c r="F955" s="275">
        <f>_xlfn.XLOOKUP($B955,'CDS-I'!$AA:$AA,'CDS-I'!$AC:$AC,"",0)</f>
        <v>1</v>
      </c>
      <c r="G955" s="287" t="s">
        <v>2371</v>
      </c>
      <c r="H955" s="287" t="s">
        <v>2372</v>
      </c>
      <c r="I955" s="287" t="s">
        <v>2408</v>
      </c>
      <c r="J955" s="287" t="s">
        <v>217</v>
      </c>
      <c r="K955" s="287" t="s">
        <v>2373</v>
      </c>
      <c r="L955" s="287" t="s">
        <v>32</v>
      </c>
      <c r="M955" s="287" t="s">
        <v>32</v>
      </c>
      <c r="N955" s="287" t="s">
        <v>32</v>
      </c>
      <c r="O955" s="287" t="s">
        <v>221</v>
      </c>
    </row>
    <row r="956" spans="1:15">
      <c r="A956" s="193">
        <v>955</v>
      </c>
      <c r="B956" s="287" t="s">
        <v>2421</v>
      </c>
      <c r="C956" s="193" t="s">
        <v>4553</v>
      </c>
      <c r="D956" s="193" t="s">
        <v>4554</v>
      </c>
      <c r="E956" s="287" t="s">
        <v>2402</v>
      </c>
      <c r="F956" s="275" t="str">
        <f>_xlfn.XLOOKUP($B956,'CDS-I'!$AA:$AA,'CDS-I'!$AC:$AC,"",0)</f>
        <v/>
      </c>
      <c r="G956" s="287" t="s">
        <v>2371</v>
      </c>
      <c r="H956" s="287" t="s">
        <v>2372</v>
      </c>
      <c r="I956" s="287" t="s">
        <v>2408</v>
      </c>
      <c r="J956" s="287" t="s">
        <v>217</v>
      </c>
      <c r="K956" s="287" t="s">
        <v>2373</v>
      </c>
      <c r="L956" s="287" t="s">
        <v>32</v>
      </c>
      <c r="M956" s="287" t="s">
        <v>32</v>
      </c>
      <c r="N956" s="287" t="s">
        <v>32</v>
      </c>
      <c r="O956" s="287" t="s">
        <v>221</v>
      </c>
    </row>
    <row r="957" spans="1:15">
      <c r="A957" s="193">
        <v>956</v>
      </c>
      <c r="B957" s="287" t="s">
        <v>2423</v>
      </c>
      <c r="C957" s="193" t="s">
        <v>4555</v>
      </c>
      <c r="D957" s="193" t="s">
        <v>4556</v>
      </c>
      <c r="E957" s="287" t="s">
        <v>2405</v>
      </c>
      <c r="F957" s="275" t="str">
        <f>_xlfn.XLOOKUP($B957,'CDS-I'!$AA:$AA,'CDS-I'!$AC:$AC,"",0)</f>
        <v/>
      </c>
      <c r="G957" s="287" t="s">
        <v>2371</v>
      </c>
      <c r="H957" s="287" t="s">
        <v>2372</v>
      </c>
      <c r="I957" s="287" t="s">
        <v>2408</v>
      </c>
      <c r="J957" s="287" t="s">
        <v>217</v>
      </c>
      <c r="K957" s="287" t="s">
        <v>2373</v>
      </c>
      <c r="L957" s="287" t="s">
        <v>32</v>
      </c>
      <c r="M957" s="287" t="s">
        <v>32</v>
      </c>
      <c r="N957" s="287" t="s">
        <v>32</v>
      </c>
      <c r="O957" s="287" t="s">
        <v>221</v>
      </c>
    </row>
    <row r="958" spans="1:15">
      <c r="A958" s="193">
        <v>957</v>
      </c>
      <c r="B958" s="287" t="s">
        <v>2425</v>
      </c>
      <c r="C958" s="193" t="s">
        <v>4557</v>
      </c>
      <c r="D958" s="193" t="s">
        <v>4558</v>
      </c>
      <c r="E958" s="287" t="s">
        <v>2370</v>
      </c>
      <c r="F958" s="275" t="str">
        <f>_xlfn.XLOOKUP($B958,'CDS-I'!$AA:$AA,'CDS-I'!$AC:$AC,"",0)</f>
        <v/>
      </c>
      <c r="G958" s="287" t="s">
        <v>2371</v>
      </c>
      <c r="H958" s="287" t="s">
        <v>2372</v>
      </c>
      <c r="I958" s="287" t="s">
        <v>234</v>
      </c>
      <c r="J958" s="287" t="s">
        <v>217</v>
      </c>
      <c r="K958" s="287" t="s">
        <v>2373</v>
      </c>
      <c r="L958" s="287" t="s">
        <v>32</v>
      </c>
      <c r="M958" s="287" t="s">
        <v>32</v>
      </c>
      <c r="N958" s="287" t="s">
        <v>32</v>
      </c>
      <c r="O958" s="287" t="s">
        <v>221</v>
      </c>
    </row>
    <row r="959" spans="1:15">
      <c r="A959" s="193">
        <v>958</v>
      </c>
      <c r="B959" s="287" t="s">
        <v>2427</v>
      </c>
      <c r="C959" s="193" t="s">
        <v>4559</v>
      </c>
      <c r="D959" s="193" t="s">
        <v>4560</v>
      </c>
      <c r="E959" s="287" t="s">
        <v>2377</v>
      </c>
      <c r="F959" s="275" t="str">
        <f>_xlfn.XLOOKUP($B959,'CDS-I'!$AA:$AA,'CDS-I'!$AC:$AC,"",0)</f>
        <v/>
      </c>
      <c r="G959" s="287" t="s">
        <v>2371</v>
      </c>
      <c r="H959" s="287" t="s">
        <v>2372</v>
      </c>
      <c r="I959" s="287" t="s">
        <v>234</v>
      </c>
      <c r="J959" s="287" t="s">
        <v>217</v>
      </c>
      <c r="K959" s="287" t="s">
        <v>2373</v>
      </c>
      <c r="L959" s="287" t="s">
        <v>32</v>
      </c>
      <c r="M959" s="287" t="s">
        <v>32</v>
      </c>
      <c r="N959" s="287" t="s">
        <v>32</v>
      </c>
      <c r="O959" s="287" t="s">
        <v>221</v>
      </c>
    </row>
    <row r="960" spans="1:15">
      <c r="A960" s="193">
        <v>959</v>
      </c>
      <c r="B960" s="287" t="s">
        <v>2429</v>
      </c>
      <c r="C960" s="193" t="s">
        <v>4561</v>
      </c>
      <c r="D960" s="193" t="s">
        <v>4562</v>
      </c>
      <c r="E960" s="287" t="s">
        <v>2380</v>
      </c>
      <c r="F960" s="275" t="str">
        <f>_xlfn.XLOOKUP($B960,'CDS-I'!$AA:$AA,'CDS-I'!$AC:$AC,"",0)</f>
        <v/>
      </c>
      <c r="G960" s="287" t="s">
        <v>2371</v>
      </c>
      <c r="H960" s="287" t="s">
        <v>2372</v>
      </c>
      <c r="I960" s="287" t="s">
        <v>234</v>
      </c>
      <c r="J960" s="287" t="s">
        <v>217</v>
      </c>
      <c r="K960" s="287" t="s">
        <v>2373</v>
      </c>
      <c r="L960" s="287" t="s">
        <v>32</v>
      </c>
      <c r="M960" s="287" t="s">
        <v>32</v>
      </c>
      <c r="N960" s="287" t="s">
        <v>32</v>
      </c>
      <c r="O960" s="287" t="s">
        <v>221</v>
      </c>
    </row>
    <row r="961" spans="1:15">
      <c r="A961" s="193">
        <v>960</v>
      </c>
      <c r="B961" s="287" t="s">
        <v>2431</v>
      </c>
      <c r="C961" s="193" t="s">
        <v>4563</v>
      </c>
      <c r="D961" s="193" t="s">
        <v>4564</v>
      </c>
      <c r="E961" s="287" t="s">
        <v>2384</v>
      </c>
      <c r="F961" s="275" t="str">
        <f>_xlfn.XLOOKUP($B961,'CDS-I'!$AA:$AA,'CDS-I'!$AC:$AC,"",0)</f>
        <v/>
      </c>
      <c r="G961" s="287" t="s">
        <v>2371</v>
      </c>
      <c r="H961" s="287" t="s">
        <v>2372</v>
      </c>
      <c r="I961" s="287" t="s">
        <v>234</v>
      </c>
      <c r="J961" s="287" t="s">
        <v>217</v>
      </c>
      <c r="K961" s="287" t="s">
        <v>2373</v>
      </c>
      <c r="L961" s="287" t="s">
        <v>32</v>
      </c>
      <c r="M961" s="287" t="s">
        <v>32</v>
      </c>
      <c r="N961" s="287" t="s">
        <v>32</v>
      </c>
      <c r="O961" s="287" t="s">
        <v>221</v>
      </c>
    </row>
    <row r="962" spans="1:15">
      <c r="A962" s="193">
        <v>961</v>
      </c>
      <c r="B962" s="287" t="s">
        <v>2433</v>
      </c>
      <c r="C962" s="193" t="s">
        <v>4565</v>
      </c>
      <c r="D962" s="193" t="s">
        <v>4566</v>
      </c>
      <c r="E962" s="287" t="s">
        <v>2388</v>
      </c>
      <c r="F962" s="275" t="str">
        <f>_xlfn.XLOOKUP($B962,'CDS-I'!$AA:$AA,'CDS-I'!$AC:$AC,"",0)</f>
        <v/>
      </c>
      <c r="G962" s="287" t="s">
        <v>2371</v>
      </c>
      <c r="H962" s="287" t="s">
        <v>2372</v>
      </c>
      <c r="I962" s="287" t="s">
        <v>234</v>
      </c>
      <c r="J962" s="287" t="s">
        <v>217</v>
      </c>
      <c r="K962" s="287" t="s">
        <v>2373</v>
      </c>
      <c r="L962" s="287" t="s">
        <v>32</v>
      </c>
      <c r="M962" s="287" t="s">
        <v>32</v>
      </c>
      <c r="N962" s="287" t="s">
        <v>32</v>
      </c>
      <c r="O962" s="287" t="s">
        <v>221</v>
      </c>
    </row>
    <row r="963" spans="1:15">
      <c r="A963" s="193">
        <v>962</v>
      </c>
      <c r="B963" s="287" t="s">
        <v>2435</v>
      </c>
      <c r="C963" s="193" t="s">
        <v>4567</v>
      </c>
      <c r="D963" s="193" t="s">
        <v>4568</v>
      </c>
      <c r="E963" s="287" t="s">
        <v>2392</v>
      </c>
      <c r="F963" s="275" t="str">
        <f>_xlfn.XLOOKUP($B963,'CDS-I'!$AA:$AA,'CDS-I'!$AC:$AC,"",0)</f>
        <v/>
      </c>
      <c r="G963" s="287" t="s">
        <v>2371</v>
      </c>
      <c r="H963" s="287" t="s">
        <v>2372</v>
      </c>
      <c r="I963" s="287" t="s">
        <v>234</v>
      </c>
      <c r="J963" s="287" t="s">
        <v>217</v>
      </c>
      <c r="K963" s="287" t="s">
        <v>2373</v>
      </c>
      <c r="L963" s="287" t="s">
        <v>32</v>
      </c>
      <c r="M963" s="287" t="s">
        <v>32</v>
      </c>
      <c r="N963" s="287" t="s">
        <v>32</v>
      </c>
      <c r="O963" s="287" t="s">
        <v>221</v>
      </c>
    </row>
    <row r="964" spans="1:15">
      <c r="A964" s="193">
        <v>963</v>
      </c>
      <c r="B964" s="287" t="s">
        <v>2437</v>
      </c>
      <c r="C964" s="193" t="s">
        <v>4569</v>
      </c>
      <c r="D964" s="193" t="s">
        <v>4570</v>
      </c>
      <c r="E964" s="287" t="s">
        <v>2396</v>
      </c>
      <c r="F964" s="275" t="str">
        <f>_xlfn.XLOOKUP($B964,'CDS-I'!$AA:$AA,'CDS-I'!$AC:$AC,"",0)</f>
        <v/>
      </c>
      <c r="G964" s="287" t="s">
        <v>2371</v>
      </c>
      <c r="H964" s="287" t="s">
        <v>2372</v>
      </c>
      <c r="I964" s="287" t="s">
        <v>234</v>
      </c>
      <c r="J964" s="287" t="s">
        <v>217</v>
      </c>
      <c r="K964" s="287" t="s">
        <v>2373</v>
      </c>
      <c r="L964" s="287" t="s">
        <v>32</v>
      </c>
      <c r="M964" s="287" t="s">
        <v>32</v>
      </c>
      <c r="N964" s="287" t="s">
        <v>32</v>
      </c>
      <c r="O964" s="287" t="s">
        <v>221</v>
      </c>
    </row>
    <row r="965" spans="1:15">
      <c r="A965" s="193">
        <v>964</v>
      </c>
      <c r="B965" s="287" t="s">
        <v>2439</v>
      </c>
      <c r="C965" s="193" t="s">
        <v>4571</v>
      </c>
      <c r="D965" s="193" t="s">
        <v>4572</v>
      </c>
      <c r="E965" s="287" t="s">
        <v>2399</v>
      </c>
      <c r="F965" s="275" t="str">
        <f>_xlfn.XLOOKUP($B965,'CDS-I'!$AA:$AA,'CDS-I'!$AC:$AC,"",0)</f>
        <v/>
      </c>
      <c r="G965" s="287" t="s">
        <v>2371</v>
      </c>
      <c r="H965" s="287" t="s">
        <v>2372</v>
      </c>
      <c r="I965" s="287" t="s">
        <v>234</v>
      </c>
      <c r="J965" s="287" t="s">
        <v>217</v>
      </c>
      <c r="K965" s="287" t="s">
        <v>2373</v>
      </c>
      <c r="L965" s="287" t="s">
        <v>32</v>
      </c>
      <c r="M965" s="287" t="s">
        <v>32</v>
      </c>
      <c r="N965" s="287" t="s">
        <v>32</v>
      </c>
      <c r="O965" s="287" t="s">
        <v>221</v>
      </c>
    </row>
    <row r="966" spans="1:15">
      <c r="A966" s="193">
        <v>965</v>
      </c>
      <c r="B966" s="287" t="s">
        <v>2441</v>
      </c>
      <c r="C966" s="193" t="s">
        <v>4573</v>
      </c>
      <c r="D966" s="193" t="s">
        <v>4574</v>
      </c>
      <c r="E966" s="287" t="s">
        <v>2402</v>
      </c>
      <c r="F966" s="275" t="str">
        <f>_xlfn.XLOOKUP($B966,'CDS-I'!$AA:$AA,'CDS-I'!$AC:$AC,"",0)</f>
        <v/>
      </c>
      <c r="G966" s="287" t="s">
        <v>2371</v>
      </c>
      <c r="H966" s="287" t="s">
        <v>2372</v>
      </c>
      <c r="I966" s="287" t="s">
        <v>234</v>
      </c>
      <c r="J966" s="287" t="s">
        <v>217</v>
      </c>
      <c r="K966" s="287" t="s">
        <v>2373</v>
      </c>
      <c r="L966" s="287" t="s">
        <v>32</v>
      </c>
      <c r="M966" s="287" t="s">
        <v>32</v>
      </c>
      <c r="N966" s="287" t="s">
        <v>32</v>
      </c>
      <c r="O966" s="287" t="s">
        <v>221</v>
      </c>
    </row>
    <row r="967" spans="1:15">
      <c r="A967" s="193">
        <v>966</v>
      </c>
      <c r="B967" s="287" t="s">
        <v>2442</v>
      </c>
      <c r="C967" s="193" t="s">
        <v>4575</v>
      </c>
      <c r="D967" s="193" t="s">
        <v>4576</v>
      </c>
      <c r="E967" s="287" t="s">
        <v>2405</v>
      </c>
      <c r="F967" s="275">
        <f>_xlfn.XLOOKUP($B967,'CDS-I'!$AA:$AA,'CDS-I'!$AC:$AC,"",0)</f>
        <v>0</v>
      </c>
      <c r="G967" s="287" t="s">
        <v>2371</v>
      </c>
      <c r="H967" s="287" t="s">
        <v>2372</v>
      </c>
      <c r="I967" s="287" t="s">
        <v>234</v>
      </c>
      <c r="J967" s="287" t="s">
        <v>217</v>
      </c>
      <c r="K967" s="287" t="s">
        <v>2373</v>
      </c>
      <c r="L967" s="287" t="s">
        <v>32</v>
      </c>
      <c r="M967" s="287" t="s">
        <v>32</v>
      </c>
      <c r="N967" s="287" t="s">
        <v>32</v>
      </c>
      <c r="O967" s="287" t="s">
        <v>221</v>
      </c>
    </row>
    <row r="968" spans="1:15">
      <c r="A968" s="193">
        <v>967</v>
      </c>
      <c r="B968" s="287" t="s">
        <v>2445</v>
      </c>
      <c r="C968" s="193" t="s">
        <v>4577</v>
      </c>
      <c r="D968" s="193" t="s">
        <v>4578</v>
      </c>
      <c r="E968" s="287" t="s">
        <v>2446</v>
      </c>
      <c r="F968" s="275">
        <f>_xlfn.XLOOKUP($B968,'CDS-I'!$AA:$AA,'CDS-I'!$AC:$AC,"",0)</f>
        <v>20</v>
      </c>
      <c r="G968" s="287" t="s">
        <v>2371</v>
      </c>
      <c r="H968" s="287" t="s">
        <v>2444</v>
      </c>
      <c r="I968" s="287" t="s">
        <v>234</v>
      </c>
      <c r="J968" s="287" t="s">
        <v>217</v>
      </c>
      <c r="K968" s="287" t="s">
        <v>2373</v>
      </c>
      <c r="L968" s="287" t="s">
        <v>32</v>
      </c>
      <c r="M968" s="287" t="s">
        <v>32</v>
      </c>
      <c r="N968" s="287" t="s">
        <v>32</v>
      </c>
      <c r="O968" s="287" t="s">
        <v>221</v>
      </c>
    </row>
    <row r="969" spans="1:15">
      <c r="A969" s="193">
        <v>968</v>
      </c>
      <c r="B969" s="287" t="s">
        <v>2448</v>
      </c>
      <c r="C969" s="193" t="s">
        <v>4579</v>
      </c>
      <c r="D969" s="193" t="s">
        <v>4580</v>
      </c>
      <c r="E969" s="287" t="s">
        <v>2449</v>
      </c>
      <c r="F969" s="275">
        <f>_xlfn.XLOOKUP($B969,'CDS-I'!$AA:$AA,'CDS-I'!$AC:$AC,"",0)</f>
        <v>9320</v>
      </c>
      <c r="G969" s="287" t="s">
        <v>2371</v>
      </c>
      <c r="H969" s="287" t="s">
        <v>2444</v>
      </c>
      <c r="I969" s="287" t="s">
        <v>234</v>
      </c>
      <c r="J969" s="287" t="s">
        <v>217</v>
      </c>
      <c r="K969" s="287" t="s">
        <v>2373</v>
      </c>
      <c r="L969" s="287" t="s">
        <v>32</v>
      </c>
      <c r="M969" s="287" t="s">
        <v>32</v>
      </c>
      <c r="N969" s="287" t="s">
        <v>32</v>
      </c>
      <c r="O969" s="287" t="s">
        <v>221</v>
      </c>
    </row>
    <row r="970" spans="1:15">
      <c r="A970" s="193">
        <v>969</v>
      </c>
      <c r="B970" s="287" t="s">
        <v>2451</v>
      </c>
      <c r="C970" s="193" t="s">
        <v>4581</v>
      </c>
      <c r="D970" s="193" t="s">
        <v>4582</v>
      </c>
      <c r="E970" s="287" t="s">
        <v>2452</v>
      </c>
      <c r="F970" s="275">
        <f>_xlfn.XLOOKUP($B970,'CDS-I'!$AA:$AA,'CDS-I'!$AC:$AC,"",0)</f>
        <v>473</v>
      </c>
      <c r="G970" s="287" t="s">
        <v>2371</v>
      </c>
      <c r="H970" s="287" t="s">
        <v>2444</v>
      </c>
      <c r="I970" s="287" t="s">
        <v>234</v>
      </c>
      <c r="J970" s="287" t="s">
        <v>217</v>
      </c>
      <c r="K970" s="287" t="s">
        <v>2373</v>
      </c>
      <c r="L970" s="287" t="s">
        <v>32</v>
      </c>
      <c r="M970" s="287" t="s">
        <v>32</v>
      </c>
      <c r="N970" s="287" t="s">
        <v>32</v>
      </c>
      <c r="O970" s="287" t="s">
        <v>221</v>
      </c>
    </row>
    <row r="971" spans="1:15">
      <c r="A971" s="193">
        <v>970</v>
      </c>
      <c r="B971" s="287" t="s">
        <v>2453</v>
      </c>
      <c r="C971" s="193" t="s">
        <v>4583</v>
      </c>
      <c r="D971" s="193" t="s">
        <v>4584</v>
      </c>
      <c r="E971" s="287" t="s">
        <v>2454</v>
      </c>
      <c r="F971" s="275">
        <f>_xlfn.XLOOKUP($B971,'CDS-I'!$AA:$AA,'CDS-I'!$AC:$AC,"",0)</f>
        <v>215</v>
      </c>
      <c r="G971" s="287" t="s">
        <v>2371</v>
      </c>
      <c r="H971" s="287" t="s">
        <v>2455</v>
      </c>
      <c r="I971" s="287" t="s">
        <v>2456</v>
      </c>
      <c r="J971" s="287" t="s">
        <v>217</v>
      </c>
      <c r="K971" s="287" t="s">
        <v>2373</v>
      </c>
      <c r="L971" s="287" t="s">
        <v>32</v>
      </c>
      <c r="M971" s="287" t="s">
        <v>32</v>
      </c>
      <c r="N971" s="287" t="s">
        <v>32</v>
      </c>
      <c r="O971" s="287" t="s">
        <v>221</v>
      </c>
    </row>
    <row r="972" spans="1:15">
      <c r="A972" s="193">
        <v>971</v>
      </c>
      <c r="B972" s="287" t="s">
        <v>2460</v>
      </c>
      <c r="C972" s="193" t="s">
        <v>4585</v>
      </c>
      <c r="D972" s="193" t="s">
        <v>4586</v>
      </c>
      <c r="E972" s="287" t="s">
        <v>2461</v>
      </c>
      <c r="F972" s="275" t="str">
        <f>_xlfn.XLOOKUP($B972,'CDS-I'!$AA:$AA,'CDS-I'!$AC:$AC,"",0)</f>
        <v/>
      </c>
      <c r="G972" s="287" t="s">
        <v>2371</v>
      </c>
      <c r="H972" s="287" t="s">
        <v>2455</v>
      </c>
      <c r="I972" s="287" t="s">
        <v>2456</v>
      </c>
      <c r="J972" s="287" t="s">
        <v>217</v>
      </c>
      <c r="K972" s="287" t="s">
        <v>2373</v>
      </c>
      <c r="L972" s="287" t="s">
        <v>32</v>
      </c>
      <c r="M972" s="287" t="s">
        <v>32</v>
      </c>
      <c r="N972" s="287" t="s">
        <v>32</v>
      </c>
      <c r="O972" s="287" t="s">
        <v>221</v>
      </c>
    </row>
    <row r="973" spans="1:15">
      <c r="A973" s="193">
        <v>972</v>
      </c>
      <c r="B973" s="287" t="s">
        <v>2464</v>
      </c>
      <c r="C973" s="193" t="s">
        <v>4587</v>
      </c>
      <c r="D973" s="193" t="s">
        <v>4588</v>
      </c>
      <c r="E973" s="287" t="s">
        <v>2465</v>
      </c>
      <c r="F973" s="275" t="str">
        <f>_xlfn.XLOOKUP($B973,'CDS-I'!$AA:$AA,'CDS-I'!$AC:$AC,"",0)</f>
        <v/>
      </c>
      <c r="G973" s="287" t="s">
        <v>2371</v>
      </c>
      <c r="H973" s="287" t="s">
        <v>2455</v>
      </c>
      <c r="I973" s="287" t="s">
        <v>2456</v>
      </c>
      <c r="J973" s="287" t="s">
        <v>217</v>
      </c>
      <c r="K973" s="287" t="s">
        <v>2373</v>
      </c>
      <c r="L973" s="287" t="s">
        <v>32</v>
      </c>
      <c r="M973" s="287" t="s">
        <v>32</v>
      </c>
      <c r="N973" s="287" t="s">
        <v>32</v>
      </c>
      <c r="O973" s="287" t="s">
        <v>221</v>
      </c>
    </row>
    <row r="974" spans="1:15">
      <c r="A974" s="193">
        <v>973</v>
      </c>
      <c r="B974" s="287" t="s">
        <v>2467</v>
      </c>
      <c r="C974" s="193" t="s">
        <v>4589</v>
      </c>
      <c r="D974" s="193" t="s">
        <v>4590</v>
      </c>
      <c r="E974" s="287" t="s">
        <v>2468</v>
      </c>
      <c r="F974" s="275">
        <f>_xlfn.XLOOKUP($B974,'CDS-I'!$AA:$AA,'CDS-I'!$AC:$AC,"",0)</f>
        <v>260</v>
      </c>
      <c r="G974" s="287" t="s">
        <v>2371</v>
      </c>
      <c r="H974" s="287" t="s">
        <v>2455</v>
      </c>
      <c r="I974" s="287" t="s">
        <v>2456</v>
      </c>
      <c r="J974" s="287" t="s">
        <v>217</v>
      </c>
      <c r="K974" s="287" t="s">
        <v>2373</v>
      </c>
      <c r="L974" s="287" t="s">
        <v>32</v>
      </c>
      <c r="M974" s="287" t="s">
        <v>32</v>
      </c>
      <c r="N974" s="287" t="s">
        <v>32</v>
      </c>
      <c r="O974" s="287" t="s">
        <v>221</v>
      </c>
    </row>
    <row r="975" spans="1:15">
      <c r="A975" s="193">
        <v>974</v>
      </c>
      <c r="B975" s="287" t="s">
        <v>2470</v>
      </c>
      <c r="C975" s="193" t="s">
        <v>4591</v>
      </c>
      <c r="D975" s="193" t="s">
        <v>4592</v>
      </c>
      <c r="E975" s="287" t="s">
        <v>2471</v>
      </c>
      <c r="F975" s="275">
        <f>_xlfn.XLOOKUP($B975,'CDS-I'!$AA:$AA,'CDS-I'!$AC:$AC,"",0)</f>
        <v>123</v>
      </c>
      <c r="G975" s="287" t="s">
        <v>2371</v>
      </c>
      <c r="H975" s="287" t="s">
        <v>2455</v>
      </c>
      <c r="I975" s="287" t="s">
        <v>2456</v>
      </c>
      <c r="J975" s="287" t="s">
        <v>217</v>
      </c>
      <c r="K975" s="287" t="s">
        <v>2373</v>
      </c>
      <c r="L975" s="287" t="s">
        <v>32</v>
      </c>
      <c r="M975" s="287" t="s">
        <v>32</v>
      </c>
      <c r="N975" s="287" t="s">
        <v>32</v>
      </c>
      <c r="O975" s="287" t="s">
        <v>221</v>
      </c>
    </row>
    <row r="976" spans="1:15">
      <c r="A976" s="193">
        <v>975</v>
      </c>
      <c r="B976" s="287" t="s">
        <v>2472</v>
      </c>
      <c r="C976" s="193" t="s">
        <v>4593</v>
      </c>
      <c r="D976" s="193" t="s">
        <v>4594</v>
      </c>
      <c r="E976" s="287" t="s">
        <v>2473</v>
      </c>
      <c r="F976" s="275">
        <f>_xlfn.XLOOKUP($B976,'CDS-I'!$AA:$AA,'CDS-I'!$AC:$AC,"",0)</f>
        <v>99</v>
      </c>
      <c r="G976" s="287" t="s">
        <v>2371</v>
      </c>
      <c r="H976" s="287" t="s">
        <v>2455</v>
      </c>
      <c r="I976" s="287" t="s">
        <v>2456</v>
      </c>
      <c r="J976" s="287" t="s">
        <v>217</v>
      </c>
      <c r="K976" s="287" t="s">
        <v>2373</v>
      </c>
      <c r="L976" s="287" t="s">
        <v>32</v>
      </c>
      <c r="M976" s="287" t="s">
        <v>32</v>
      </c>
      <c r="N976" s="287" t="s">
        <v>32</v>
      </c>
      <c r="O976" s="287" t="s">
        <v>221</v>
      </c>
    </row>
    <row r="977" spans="1:15">
      <c r="A977" s="193">
        <v>976</v>
      </c>
      <c r="B977" s="287" t="s">
        <v>2475</v>
      </c>
      <c r="C977" s="193" t="s">
        <v>4595</v>
      </c>
      <c r="D977" s="193" t="s">
        <v>4596</v>
      </c>
      <c r="E977" s="287" t="s">
        <v>2476</v>
      </c>
      <c r="F977" s="275">
        <f>_xlfn.XLOOKUP($B977,'CDS-I'!$AA:$AA,'CDS-I'!$AC:$AC,"",0)</f>
        <v>30</v>
      </c>
      <c r="G977" s="287" t="s">
        <v>2371</v>
      </c>
      <c r="H977" s="287" t="s">
        <v>2455</v>
      </c>
      <c r="I977" s="287" t="s">
        <v>2456</v>
      </c>
      <c r="J977" s="287" t="s">
        <v>217</v>
      </c>
      <c r="K977" s="287" t="s">
        <v>2373</v>
      </c>
      <c r="L977" s="287" t="s">
        <v>32</v>
      </c>
      <c r="M977" s="287" t="s">
        <v>32</v>
      </c>
      <c r="N977" s="287" t="s">
        <v>32</v>
      </c>
      <c r="O977" s="287" t="s">
        <v>221</v>
      </c>
    </row>
    <row r="978" spans="1:15">
      <c r="A978" s="193">
        <v>977</v>
      </c>
      <c r="B978" s="287" t="s">
        <v>2478</v>
      </c>
      <c r="C978" s="193" t="s">
        <v>4597</v>
      </c>
      <c r="D978" s="193" t="s">
        <v>4598</v>
      </c>
      <c r="E978" s="287" t="s">
        <v>234</v>
      </c>
      <c r="F978" s="275">
        <f>_xlfn.XLOOKUP($B978,'CDS-I'!$AA:$AA,'CDS-I'!$AC:$AC,"",0)</f>
        <v>1326</v>
      </c>
      <c r="G978" s="287" t="s">
        <v>2371</v>
      </c>
      <c r="H978" s="287" t="s">
        <v>2455</v>
      </c>
      <c r="I978" s="287" t="s">
        <v>2456</v>
      </c>
      <c r="J978" s="287" t="s">
        <v>217</v>
      </c>
      <c r="K978" s="287" t="s">
        <v>2373</v>
      </c>
      <c r="L978" s="287" t="s">
        <v>32</v>
      </c>
      <c r="M978" s="287" t="s">
        <v>32</v>
      </c>
      <c r="N978" s="287" t="s">
        <v>32</v>
      </c>
      <c r="O978" s="287" t="s">
        <v>221</v>
      </c>
    </row>
    <row r="979" spans="1:15">
      <c r="A979" s="193">
        <v>978</v>
      </c>
      <c r="B979" s="287" t="s">
        <v>2480</v>
      </c>
      <c r="C979" s="193" t="s">
        <v>4599</v>
      </c>
      <c r="D979" s="193" t="s">
        <v>4600</v>
      </c>
      <c r="E979" s="287" t="s">
        <v>2454</v>
      </c>
      <c r="F979" s="275" t="str">
        <f>_xlfn.XLOOKUP($B979,'CDS-I'!$AA:$AA,'CDS-I'!$AC:$AC,"",0)</f>
        <v/>
      </c>
      <c r="G979" s="287" t="s">
        <v>2371</v>
      </c>
      <c r="H979" s="287" t="s">
        <v>2455</v>
      </c>
      <c r="I979" s="287" t="s">
        <v>2481</v>
      </c>
      <c r="J979" s="287" t="s">
        <v>217</v>
      </c>
      <c r="K979" s="287" t="s">
        <v>2373</v>
      </c>
      <c r="L979" s="287" t="s">
        <v>32</v>
      </c>
      <c r="M979" s="287" t="s">
        <v>32</v>
      </c>
      <c r="N979" s="287" t="s">
        <v>32</v>
      </c>
      <c r="O979" s="287" t="s">
        <v>221</v>
      </c>
    </row>
    <row r="980" spans="1:15">
      <c r="A980" s="193">
        <v>979</v>
      </c>
      <c r="B980" s="287" t="s">
        <v>2482</v>
      </c>
      <c r="C980" s="193" t="s">
        <v>4601</v>
      </c>
      <c r="D980" s="193" t="s">
        <v>4602</v>
      </c>
      <c r="E980" s="287" t="s">
        <v>2461</v>
      </c>
      <c r="F980" s="275" t="str">
        <f>_xlfn.XLOOKUP($B980,'CDS-I'!$AA:$AA,'CDS-I'!$AC:$AC,"",0)</f>
        <v/>
      </c>
      <c r="G980" s="287" t="s">
        <v>2371</v>
      </c>
      <c r="H980" s="287" t="s">
        <v>2455</v>
      </c>
      <c r="I980" s="287" t="s">
        <v>2481</v>
      </c>
      <c r="J980" s="287" t="s">
        <v>217</v>
      </c>
      <c r="K980" s="287" t="s">
        <v>2373</v>
      </c>
      <c r="L980" s="287" t="s">
        <v>32</v>
      </c>
      <c r="M980" s="287" t="s">
        <v>32</v>
      </c>
      <c r="N980" s="287" t="s">
        <v>32</v>
      </c>
      <c r="O980" s="287" t="s">
        <v>221</v>
      </c>
    </row>
    <row r="981" spans="1:15">
      <c r="A981" s="193">
        <v>980</v>
      </c>
      <c r="B981" s="287" t="s">
        <v>2484</v>
      </c>
      <c r="C981" s="193" t="s">
        <v>4603</v>
      </c>
      <c r="D981" s="193" t="s">
        <v>4604</v>
      </c>
      <c r="E981" s="287" t="s">
        <v>2465</v>
      </c>
      <c r="F981" s="275" t="str">
        <f>_xlfn.XLOOKUP($B981,'CDS-I'!$AA:$AA,'CDS-I'!$AC:$AC,"",0)</f>
        <v/>
      </c>
      <c r="G981" s="287" t="s">
        <v>2371</v>
      </c>
      <c r="H981" s="287" t="s">
        <v>2455</v>
      </c>
      <c r="I981" s="287" t="s">
        <v>2481</v>
      </c>
      <c r="J981" s="287" t="s">
        <v>217</v>
      </c>
      <c r="K981" s="287" t="s">
        <v>2373</v>
      </c>
      <c r="L981" s="287" t="s">
        <v>32</v>
      </c>
      <c r="M981" s="287" t="s">
        <v>32</v>
      </c>
      <c r="N981" s="287" t="s">
        <v>32</v>
      </c>
      <c r="O981" s="287" t="s">
        <v>221</v>
      </c>
    </row>
    <row r="982" spans="1:15">
      <c r="A982" s="193">
        <v>981</v>
      </c>
      <c r="B982" s="287" t="s">
        <v>2485</v>
      </c>
      <c r="C982" s="193" t="s">
        <v>4605</v>
      </c>
      <c r="D982" s="193" t="s">
        <v>4606</v>
      </c>
      <c r="E982" s="287" t="s">
        <v>2468</v>
      </c>
      <c r="F982" s="275" t="str">
        <f>_xlfn.XLOOKUP($B982,'CDS-I'!$AA:$AA,'CDS-I'!$AC:$AC,"",0)</f>
        <v/>
      </c>
      <c r="G982" s="287" t="s">
        <v>2371</v>
      </c>
      <c r="H982" s="287" t="s">
        <v>2455</v>
      </c>
      <c r="I982" s="287" t="s">
        <v>2481</v>
      </c>
      <c r="J982" s="287" t="s">
        <v>217</v>
      </c>
      <c r="K982" s="287" t="s">
        <v>2373</v>
      </c>
      <c r="L982" s="287" t="s">
        <v>32</v>
      </c>
      <c r="M982" s="287" t="s">
        <v>32</v>
      </c>
      <c r="N982" s="287" t="s">
        <v>32</v>
      </c>
      <c r="O982" s="287" t="s">
        <v>221</v>
      </c>
    </row>
    <row r="983" spans="1:15">
      <c r="A983" s="193">
        <v>982</v>
      </c>
      <c r="B983" s="287" t="s">
        <v>2487</v>
      </c>
      <c r="C983" s="193" t="s">
        <v>4607</v>
      </c>
      <c r="D983" s="193" t="s">
        <v>4608</v>
      </c>
      <c r="E983" s="287" t="s">
        <v>2471</v>
      </c>
      <c r="F983" s="275" t="str">
        <f>_xlfn.XLOOKUP($B983,'CDS-I'!$AA:$AA,'CDS-I'!$AC:$AC,"",0)</f>
        <v/>
      </c>
      <c r="G983" s="287" t="s">
        <v>2371</v>
      </c>
      <c r="H983" s="287" t="s">
        <v>2455</v>
      </c>
      <c r="I983" s="287" t="s">
        <v>2481</v>
      </c>
      <c r="J983" s="287" t="s">
        <v>217</v>
      </c>
      <c r="K983" s="287" t="s">
        <v>2373</v>
      </c>
      <c r="L983" s="287" t="s">
        <v>32</v>
      </c>
      <c r="M983" s="287" t="s">
        <v>32</v>
      </c>
      <c r="N983" s="287" t="s">
        <v>32</v>
      </c>
      <c r="O983" s="287" t="s">
        <v>221</v>
      </c>
    </row>
    <row r="984" spans="1:15">
      <c r="A984" s="193">
        <v>983</v>
      </c>
      <c r="B984" s="287" t="s">
        <v>2488</v>
      </c>
      <c r="C984" s="193" t="s">
        <v>4609</v>
      </c>
      <c r="D984" s="193" t="s">
        <v>4610</v>
      </c>
      <c r="E984" s="287" t="s">
        <v>2473</v>
      </c>
      <c r="F984" s="275" t="str">
        <f>_xlfn.XLOOKUP($B984,'CDS-I'!$AA:$AA,'CDS-I'!$AC:$AC,"",0)</f>
        <v/>
      </c>
      <c r="G984" s="287" t="s">
        <v>2371</v>
      </c>
      <c r="H984" s="287" t="s">
        <v>2455</v>
      </c>
      <c r="I984" s="287" t="s">
        <v>2481</v>
      </c>
      <c r="J984" s="287" t="s">
        <v>217</v>
      </c>
      <c r="K984" s="287" t="s">
        <v>2373</v>
      </c>
      <c r="L984" s="287" t="s">
        <v>32</v>
      </c>
      <c r="M984" s="287" t="s">
        <v>32</v>
      </c>
      <c r="N984" s="287" t="s">
        <v>32</v>
      </c>
      <c r="O984" s="287" t="s">
        <v>221</v>
      </c>
    </row>
    <row r="985" spans="1:15">
      <c r="A985" s="193">
        <v>984</v>
      </c>
      <c r="B985" s="287" t="s">
        <v>2490</v>
      </c>
      <c r="C985" s="193" t="s">
        <v>4611</v>
      </c>
      <c r="D985" s="193" t="s">
        <v>4612</v>
      </c>
      <c r="E985" s="287" t="s">
        <v>2476</v>
      </c>
      <c r="F985" s="275" t="str">
        <f>_xlfn.XLOOKUP($B985,'CDS-I'!$AA:$AA,'CDS-I'!$AC:$AC,"",0)</f>
        <v/>
      </c>
      <c r="G985" s="287" t="s">
        <v>2371</v>
      </c>
      <c r="H985" s="287" t="s">
        <v>2455</v>
      </c>
      <c r="I985" s="287" t="s">
        <v>2481</v>
      </c>
      <c r="J985" s="287" t="s">
        <v>217</v>
      </c>
      <c r="K985" s="287" t="s">
        <v>2373</v>
      </c>
      <c r="L985" s="287" t="s">
        <v>32</v>
      </c>
      <c r="M985" s="287" t="s">
        <v>32</v>
      </c>
      <c r="N985" s="287" t="s">
        <v>32</v>
      </c>
      <c r="O985" s="287" t="s">
        <v>221</v>
      </c>
    </row>
    <row r="986" spans="1:15">
      <c r="A986" s="193">
        <v>985</v>
      </c>
      <c r="B986" s="287" t="s">
        <v>2491</v>
      </c>
      <c r="C986" s="193" t="s">
        <v>4613</v>
      </c>
      <c r="D986" s="193" t="s">
        <v>4614</v>
      </c>
      <c r="E986" s="287" t="s">
        <v>234</v>
      </c>
      <c r="F986" s="275" t="str">
        <f>_xlfn.XLOOKUP($B986,'CDS-I'!$AA:$AA,'CDS-I'!$AC:$AC,"",0)</f>
        <v/>
      </c>
      <c r="G986" s="287" t="s">
        <v>2371</v>
      </c>
      <c r="H986" s="287" t="s">
        <v>2455</v>
      </c>
      <c r="I986" s="287" t="s">
        <v>2481</v>
      </c>
      <c r="J986" s="287" t="s">
        <v>217</v>
      </c>
      <c r="K986" s="287" t="s">
        <v>2373</v>
      </c>
      <c r="L986" s="287" t="s">
        <v>32</v>
      </c>
      <c r="M986" s="287" t="s">
        <v>32</v>
      </c>
      <c r="N986" s="287" t="s">
        <v>32</v>
      </c>
      <c r="O986" s="287" t="s">
        <v>221</v>
      </c>
    </row>
    <row r="987" spans="1:15">
      <c r="A987" s="193">
        <v>986</v>
      </c>
      <c r="B987" s="287" t="s">
        <v>2494</v>
      </c>
      <c r="C987" s="193" t="s">
        <v>4615</v>
      </c>
      <c r="D987" s="193" t="s">
        <v>4616</v>
      </c>
      <c r="E987" s="287" t="s">
        <v>2495</v>
      </c>
      <c r="F987" s="218">
        <f>_xlfn.XLOOKUP($B987,'CDS-J'!$AA:$AA,'CDS-J'!$AC:$AC,"",0)</f>
        <v>0</v>
      </c>
      <c r="G987" s="287" t="s">
        <v>2496</v>
      </c>
      <c r="H987" s="287" t="s">
        <v>2497</v>
      </c>
      <c r="I987" s="287" t="s">
        <v>2498</v>
      </c>
      <c r="J987" s="287" t="s">
        <v>217</v>
      </c>
      <c r="K987" s="287" t="s">
        <v>32</v>
      </c>
      <c r="L987" s="287" t="s">
        <v>32</v>
      </c>
      <c r="M987" s="287" t="s">
        <v>32</v>
      </c>
      <c r="N987" s="287" t="s">
        <v>32</v>
      </c>
      <c r="O987" s="287" t="s">
        <v>588</v>
      </c>
    </row>
    <row r="988" spans="1:15">
      <c r="A988" s="193">
        <v>987</v>
      </c>
      <c r="B988" s="287" t="s">
        <v>2501</v>
      </c>
      <c r="C988" s="193" t="s">
        <v>4617</v>
      </c>
      <c r="D988" s="193" t="s">
        <v>4618</v>
      </c>
      <c r="E988" s="287" t="s">
        <v>2502</v>
      </c>
      <c r="F988" s="218">
        <f>_xlfn.XLOOKUP($B988,'CDS-J'!$AA:$AA,'CDS-J'!$AC:$AC,"",0)</f>
        <v>0</v>
      </c>
      <c r="G988" s="287" t="s">
        <v>2496</v>
      </c>
      <c r="H988" s="287" t="s">
        <v>2497</v>
      </c>
      <c r="I988" s="287" t="s">
        <v>2503</v>
      </c>
      <c r="J988" s="287" t="s">
        <v>217</v>
      </c>
      <c r="K988" s="287" t="s">
        <v>32</v>
      </c>
      <c r="L988" s="287" t="s">
        <v>32</v>
      </c>
      <c r="M988" s="287" t="s">
        <v>32</v>
      </c>
      <c r="N988" s="287" t="s">
        <v>32</v>
      </c>
      <c r="O988" s="287" t="s">
        <v>588</v>
      </c>
    </row>
    <row r="989" spans="1:15">
      <c r="A989" s="193">
        <v>988</v>
      </c>
      <c r="B989" s="287" t="s">
        <v>2505</v>
      </c>
      <c r="C989" s="193" t="s">
        <v>4619</v>
      </c>
      <c r="D989" s="193" t="s">
        <v>4620</v>
      </c>
      <c r="E989" s="287" t="s">
        <v>2506</v>
      </c>
      <c r="F989" s="218">
        <f>_xlfn.XLOOKUP($B989,'CDS-J'!$AA:$AA,'CDS-J'!$AC:$AC,"",0)</f>
        <v>0</v>
      </c>
      <c r="G989" s="287" t="s">
        <v>2496</v>
      </c>
      <c r="H989" s="287" t="s">
        <v>2497</v>
      </c>
      <c r="I989" s="287" t="s">
        <v>2507</v>
      </c>
      <c r="J989" s="287" t="s">
        <v>217</v>
      </c>
      <c r="K989" s="287" t="s">
        <v>32</v>
      </c>
      <c r="L989" s="287" t="s">
        <v>32</v>
      </c>
      <c r="M989" s="287" t="s">
        <v>32</v>
      </c>
      <c r="N989" s="287" t="s">
        <v>32</v>
      </c>
      <c r="O989" s="287" t="s">
        <v>588</v>
      </c>
    </row>
    <row r="990" spans="1:15">
      <c r="A990" s="193">
        <v>989</v>
      </c>
      <c r="B990" s="287" t="s">
        <v>2510</v>
      </c>
      <c r="C990" s="193" t="s">
        <v>4621</v>
      </c>
      <c r="D990" s="193" t="s">
        <v>4622</v>
      </c>
      <c r="E990" s="287" t="s">
        <v>2511</v>
      </c>
      <c r="F990" s="218">
        <f>_xlfn.XLOOKUP($B990,'CDS-J'!$AA:$AA,'CDS-J'!$AC:$AC,"",0)</f>
        <v>0</v>
      </c>
      <c r="G990" s="287" t="s">
        <v>2496</v>
      </c>
      <c r="H990" s="287" t="s">
        <v>2497</v>
      </c>
      <c r="I990" s="287" t="s">
        <v>2512</v>
      </c>
      <c r="J990" s="287" t="s">
        <v>217</v>
      </c>
      <c r="K990" s="287" t="s">
        <v>32</v>
      </c>
      <c r="L990" s="287" t="s">
        <v>32</v>
      </c>
      <c r="M990" s="287" t="s">
        <v>32</v>
      </c>
      <c r="N990" s="287" t="s">
        <v>32</v>
      </c>
      <c r="O990" s="287" t="s">
        <v>588</v>
      </c>
    </row>
    <row r="991" spans="1:15">
      <c r="A991" s="193">
        <v>990</v>
      </c>
      <c r="B991" s="287" t="s">
        <v>2513</v>
      </c>
      <c r="C991" s="193" t="s">
        <v>4623</v>
      </c>
      <c r="D991" s="193" t="s">
        <v>4624</v>
      </c>
      <c r="E991" s="287" t="s">
        <v>2514</v>
      </c>
      <c r="F991" s="218">
        <f>_xlfn.XLOOKUP($B991,'CDS-J'!$AA:$AA,'CDS-J'!$AC:$AC,"",0)</f>
        <v>0</v>
      </c>
      <c r="G991" s="287" t="s">
        <v>2496</v>
      </c>
      <c r="H991" s="287" t="s">
        <v>2497</v>
      </c>
      <c r="I991" s="287" t="s">
        <v>2515</v>
      </c>
      <c r="J991" s="287" t="s">
        <v>217</v>
      </c>
      <c r="K991" s="287" t="s">
        <v>32</v>
      </c>
      <c r="L991" s="287" t="s">
        <v>32</v>
      </c>
      <c r="M991" s="287" t="s">
        <v>32</v>
      </c>
      <c r="N991" s="287" t="s">
        <v>32</v>
      </c>
      <c r="O991" s="287" t="s">
        <v>588</v>
      </c>
    </row>
    <row r="992" spans="1:15">
      <c r="A992" s="193">
        <v>991</v>
      </c>
      <c r="B992" s="287" t="s">
        <v>2516</v>
      </c>
      <c r="C992" s="193" t="s">
        <v>4625</v>
      </c>
      <c r="D992" s="193" t="s">
        <v>4626</v>
      </c>
      <c r="E992" s="287" t="s">
        <v>2517</v>
      </c>
      <c r="F992" s="218">
        <f>_xlfn.XLOOKUP($B992,'CDS-J'!$AA:$AA,'CDS-J'!$AC:$AC,"",0)</f>
        <v>0</v>
      </c>
      <c r="G992" s="287" t="s">
        <v>2496</v>
      </c>
      <c r="H992" s="287" t="s">
        <v>2497</v>
      </c>
      <c r="I992" s="287">
        <v>10</v>
      </c>
      <c r="J992" s="287" t="s">
        <v>217</v>
      </c>
      <c r="K992" s="287" t="s">
        <v>32</v>
      </c>
      <c r="L992" s="287" t="s">
        <v>32</v>
      </c>
      <c r="M992" s="287" t="s">
        <v>32</v>
      </c>
      <c r="N992" s="287" t="s">
        <v>32</v>
      </c>
      <c r="O992" s="287" t="s">
        <v>588</v>
      </c>
    </row>
    <row r="993" spans="1:15">
      <c r="A993" s="193">
        <v>992</v>
      </c>
      <c r="B993" s="287" t="s">
        <v>2518</v>
      </c>
      <c r="C993" s="193" t="s">
        <v>4627</v>
      </c>
      <c r="D993" s="193" t="s">
        <v>4628</v>
      </c>
      <c r="E993" s="287" t="s">
        <v>2519</v>
      </c>
      <c r="F993" s="218">
        <f>_xlfn.XLOOKUP($B993,'CDS-J'!$AA:$AA,'CDS-J'!$AC:$AC,"",0)</f>
        <v>1.0321797207043111E-2</v>
      </c>
      <c r="G993" s="287" t="s">
        <v>2496</v>
      </c>
      <c r="H993" s="287" t="s">
        <v>2497</v>
      </c>
      <c r="I993" s="287">
        <v>11</v>
      </c>
      <c r="J993" s="287" t="s">
        <v>217</v>
      </c>
      <c r="K993" s="287" t="s">
        <v>32</v>
      </c>
      <c r="L993" s="287" t="s">
        <v>32</v>
      </c>
      <c r="M993" s="287" t="s">
        <v>32</v>
      </c>
      <c r="N993" s="287" t="s">
        <v>32</v>
      </c>
      <c r="O993" s="287" t="s">
        <v>588</v>
      </c>
    </row>
    <row r="994" spans="1:15">
      <c r="A994" s="193">
        <v>993</v>
      </c>
      <c r="B994" s="287" t="s">
        <v>2520</v>
      </c>
      <c r="C994" s="193" t="s">
        <v>4629</v>
      </c>
      <c r="D994" s="193" t="s">
        <v>4630</v>
      </c>
      <c r="E994" s="287" t="s">
        <v>2521</v>
      </c>
      <c r="F994" s="218">
        <f>_xlfn.XLOOKUP($B994,'CDS-J'!$AA:$AA,'CDS-J'!$AC:$AC,"",0)</f>
        <v>0</v>
      </c>
      <c r="G994" s="287" t="s">
        <v>2496</v>
      </c>
      <c r="H994" s="287" t="s">
        <v>2497</v>
      </c>
      <c r="I994" s="287">
        <v>12</v>
      </c>
      <c r="J994" s="287" t="s">
        <v>217</v>
      </c>
      <c r="K994" s="287" t="s">
        <v>32</v>
      </c>
      <c r="L994" s="287" t="s">
        <v>32</v>
      </c>
      <c r="M994" s="287" t="s">
        <v>32</v>
      </c>
      <c r="N994" s="287" t="s">
        <v>32</v>
      </c>
      <c r="O994" s="287" t="s">
        <v>588</v>
      </c>
    </row>
    <row r="995" spans="1:15">
      <c r="A995" s="193">
        <v>994</v>
      </c>
      <c r="B995" s="287" t="s">
        <v>2522</v>
      </c>
      <c r="C995" s="193" t="s">
        <v>4631</v>
      </c>
      <c r="D995" s="193" t="s">
        <v>4632</v>
      </c>
      <c r="E995" s="287" t="s">
        <v>2523</v>
      </c>
      <c r="F995" s="218">
        <f>_xlfn.XLOOKUP($B995,'CDS-J'!$AA:$AA,'CDS-J'!$AC:$AC,"",0)</f>
        <v>0</v>
      </c>
      <c r="G995" s="287" t="s">
        <v>2496</v>
      </c>
      <c r="H995" s="287" t="s">
        <v>2497</v>
      </c>
      <c r="I995" s="287">
        <v>13</v>
      </c>
      <c r="J995" s="287" t="s">
        <v>217</v>
      </c>
      <c r="K995" s="287" t="s">
        <v>32</v>
      </c>
      <c r="L995" s="287" t="s">
        <v>32</v>
      </c>
      <c r="M995" s="287" t="s">
        <v>32</v>
      </c>
      <c r="N995" s="287" t="s">
        <v>32</v>
      </c>
      <c r="O995" s="287" t="s">
        <v>588</v>
      </c>
    </row>
    <row r="996" spans="1:15">
      <c r="A996" s="193">
        <v>995</v>
      </c>
      <c r="B996" s="287" t="s">
        <v>2524</v>
      </c>
      <c r="C996" s="193" t="s">
        <v>4633</v>
      </c>
      <c r="D996" s="193" t="s">
        <v>4634</v>
      </c>
      <c r="E996" s="287" t="s">
        <v>2525</v>
      </c>
      <c r="F996" s="218">
        <f>_xlfn.XLOOKUP($B996,'CDS-J'!$AA:$AA,'CDS-J'!$AC:$AC,"",0)</f>
        <v>4.2501517911353974E-3</v>
      </c>
      <c r="G996" s="287" t="s">
        <v>2496</v>
      </c>
      <c r="H996" s="287" t="s">
        <v>2497</v>
      </c>
      <c r="I996" s="287">
        <v>14</v>
      </c>
      <c r="J996" s="287" t="s">
        <v>217</v>
      </c>
      <c r="K996" s="287" t="s">
        <v>32</v>
      </c>
      <c r="L996" s="287" t="s">
        <v>32</v>
      </c>
      <c r="M996" s="287" t="s">
        <v>32</v>
      </c>
      <c r="N996" s="287" t="s">
        <v>32</v>
      </c>
      <c r="O996" s="287" t="s">
        <v>588</v>
      </c>
    </row>
    <row r="997" spans="1:15">
      <c r="A997" s="193">
        <v>996</v>
      </c>
      <c r="B997" s="287" t="s">
        <v>2526</v>
      </c>
      <c r="C997" s="193" t="s">
        <v>4635</v>
      </c>
      <c r="D997" s="193" t="s">
        <v>4636</v>
      </c>
      <c r="E997" s="287" t="s">
        <v>2527</v>
      </c>
      <c r="F997" s="218">
        <f>_xlfn.XLOOKUP($B997,'CDS-J'!$AA:$AA,'CDS-J'!$AC:$AC,"",0)</f>
        <v>4.8573163327261691E-3</v>
      </c>
      <c r="G997" s="287" t="s">
        <v>2496</v>
      </c>
      <c r="H997" s="287" t="s">
        <v>2497</v>
      </c>
      <c r="I997" s="287">
        <v>15</v>
      </c>
      <c r="J997" s="287" t="s">
        <v>217</v>
      </c>
      <c r="K997" s="287" t="s">
        <v>32</v>
      </c>
      <c r="L997" s="287" t="s">
        <v>32</v>
      </c>
      <c r="M997" s="287" t="s">
        <v>32</v>
      </c>
      <c r="N997" s="287" t="s">
        <v>32</v>
      </c>
      <c r="O997" s="287" t="s">
        <v>588</v>
      </c>
    </row>
    <row r="998" spans="1:15">
      <c r="A998" s="193">
        <v>997</v>
      </c>
      <c r="B998" s="287" t="s">
        <v>2528</v>
      </c>
      <c r="C998" s="193" t="s">
        <v>4637</v>
      </c>
      <c r="D998" s="193" t="s">
        <v>4638</v>
      </c>
      <c r="E998" s="287" t="s">
        <v>2529</v>
      </c>
      <c r="F998" s="218">
        <f>_xlfn.XLOOKUP($B998,'CDS-J'!$AA:$AA,'CDS-J'!$AC:$AC,"",0)</f>
        <v>0</v>
      </c>
      <c r="G998" s="287" t="s">
        <v>2496</v>
      </c>
      <c r="H998" s="287" t="s">
        <v>2497</v>
      </c>
      <c r="I998" s="287">
        <v>16</v>
      </c>
      <c r="J998" s="287" t="s">
        <v>217</v>
      </c>
      <c r="K998" s="287" t="s">
        <v>32</v>
      </c>
      <c r="L998" s="287" t="s">
        <v>32</v>
      </c>
      <c r="M998" s="287" t="s">
        <v>32</v>
      </c>
      <c r="N998" s="287" t="s">
        <v>32</v>
      </c>
      <c r="O998" s="287" t="s">
        <v>588</v>
      </c>
    </row>
    <row r="999" spans="1:15">
      <c r="A999" s="193">
        <v>998</v>
      </c>
      <c r="B999" s="287" t="s">
        <v>2530</v>
      </c>
      <c r="C999" s="193" t="s">
        <v>4639</v>
      </c>
      <c r="D999" s="193" t="s">
        <v>4640</v>
      </c>
      <c r="E999" s="287" t="s">
        <v>2531</v>
      </c>
      <c r="F999" s="218">
        <f>_xlfn.XLOOKUP($B999,'CDS-J'!$AA:$AA,'CDS-J'!$AC:$AC,"",0)</f>
        <v>0</v>
      </c>
      <c r="G999" s="287" t="s">
        <v>2496</v>
      </c>
      <c r="H999" s="287" t="s">
        <v>2497</v>
      </c>
      <c r="I999" s="287">
        <v>19</v>
      </c>
      <c r="J999" s="287" t="s">
        <v>217</v>
      </c>
      <c r="K999" s="287" t="s">
        <v>32</v>
      </c>
      <c r="L999" s="287" t="s">
        <v>32</v>
      </c>
      <c r="M999" s="287" t="s">
        <v>32</v>
      </c>
      <c r="N999" s="287" t="s">
        <v>32</v>
      </c>
      <c r="O999" s="287" t="s">
        <v>588</v>
      </c>
    </row>
    <row r="1000" spans="1:15">
      <c r="A1000" s="193">
        <v>999</v>
      </c>
      <c r="B1000" s="287" t="s">
        <v>2532</v>
      </c>
      <c r="C1000" s="193" t="s">
        <v>4641</v>
      </c>
      <c r="D1000" s="193" t="s">
        <v>4642</v>
      </c>
      <c r="E1000" s="287" t="s">
        <v>2533</v>
      </c>
      <c r="F1000" s="218">
        <f>_xlfn.XLOOKUP($B1000,'CDS-J'!$AA:$AA,'CDS-J'!$AC:$AC,"",0)</f>
        <v>0</v>
      </c>
      <c r="G1000" s="287" t="s">
        <v>2496</v>
      </c>
      <c r="H1000" s="287" t="s">
        <v>2497</v>
      </c>
      <c r="I1000" s="287">
        <v>22</v>
      </c>
      <c r="J1000" s="287" t="s">
        <v>217</v>
      </c>
      <c r="K1000" s="287" t="s">
        <v>32</v>
      </c>
      <c r="L1000" s="287" t="s">
        <v>32</v>
      </c>
      <c r="M1000" s="287" t="s">
        <v>32</v>
      </c>
      <c r="N1000" s="287" t="s">
        <v>32</v>
      </c>
      <c r="O1000" s="287" t="s">
        <v>588</v>
      </c>
    </row>
    <row r="1001" spans="1:15">
      <c r="A1001" s="193">
        <v>1000</v>
      </c>
      <c r="B1001" s="287" t="s">
        <v>2534</v>
      </c>
      <c r="C1001" s="193" t="s">
        <v>4643</v>
      </c>
      <c r="D1001" s="193" t="s">
        <v>4644</v>
      </c>
      <c r="E1001" s="287" t="s">
        <v>765</v>
      </c>
      <c r="F1001" s="218">
        <f>_xlfn.XLOOKUP($B1001,'CDS-J'!$AA:$AA,'CDS-J'!$AC:$AC,"",0)</f>
        <v>0</v>
      </c>
      <c r="G1001" s="287" t="s">
        <v>2496</v>
      </c>
      <c r="H1001" s="287" t="s">
        <v>2497</v>
      </c>
      <c r="I1001" s="287">
        <v>23</v>
      </c>
      <c r="J1001" s="287" t="s">
        <v>217</v>
      </c>
      <c r="K1001" s="287" t="s">
        <v>32</v>
      </c>
      <c r="L1001" s="287" t="s">
        <v>32</v>
      </c>
      <c r="M1001" s="287" t="s">
        <v>32</v>
      </c>
      <c r="N1001" s="287" t="s">
        <v>32</v>
      </c>
      <c r="O1001" s="287" t="s">
        <v>588</v>
      </c>
    </row>
    <row r="1002" spans="1:15">
      <c r="A1002" s="193">
        <v>1001</v>
      </c>
      <c r="B1002" s="287" t="s">
        <v>2535</v>
      </c>
      <c r="C1002" s="193" t="s">
        <v>4645</v>
      </c>
      <c r="D1002" s="193" t="s">
        <v>4646</v>
      </c>
      <c r="E1002" s="287" t="s">
        <v>2536</v>
      </c>
      <c r="F1002" s="218">
        <f>_xlfn.XLOOKUP($B1002,'CDS-J'!$AA:$AA,'CDS-J'!$AC:$AC,"",0)</f>
        <v>0</v>
      </c>
      <c r="G1002" s="287" t="s">
        <v>2496</v>
      </c>
      <c r="H1002" s="287" t="s">
        <v>2497</v>
      </c>
      <c r="I1002" s="287">
        <v>24</v>
      </c>
      <c r="J1002" s="287" t="s">
        <v>217</v>
      </c>
      <c r="K1002" s="287" t="s">
        <v>32</v>
      </c>
      <c r="L1002" s="287" t="s">
        <v>32</v>
      </c>
      <c r="M1002" s="287" t="s">
        <v>32</v>
      </c>
      <c r="N1002" s="287" t="s">
        <v>32</v>
      </c>
      <c r="O1002" s="287" t="s">
        <v>588</v>
      </c>
    </row>
    <row r="1003" spans="1:15">
      <c r="A1003" s="193">
        <v>1002</v>
      </c>
      <c r="B1003" s="287" t="s">
        <v>2537</v>
      </c>
      <c r="C1003" s="193" t="s">
        <v>4647</v>
      </c>
      <c r="D1003" s="193" t="s">
        <v>4648</v>
      </c>
      <c r="E1003" s="287" t="s">
        <v>2538</v>
      </c>
      <c r="F1003" s="218">
        <f>_xlfn.XLOOKUP($B1003,'CDS-J'!$AA:$AA,'CDS-J'!$AC:$AC,"",0)</f>
        <v>0</v>
      </c>
      <c r="G1003" s="287" t="s">
        <v>2496</v>
      </c>
      <c r="H1003" s="287" t="s">
        <v>2497</v>
      </c>
      <c r="I1003" s="287">
        <v>25</v>
      </c>
      <c r="J1003" s="287" t="s">
        <v>217</v>
      </c>
      <c r="K1003" s="287" t="s">
        <v>32</v>
      </c>
      <c r="L1003" s="287" t="s">
        <v>32</v>
      </c>
      <c r="M1003" s="287" t="s">
        <v>32</v>
      </c>
      <c r="N1003" s="287" t="s">
        <v>32</v>
      </c>
      <c r="O1003" s="287" t="s">
        <v>588</v>
      </c>
    </row>
    <row r="1004" spans="1:15">
      <c r="A1004" s="193">
        <v>1003</v>
      </c>
      <c r="B1004" s="287" t="s">
        <v>2539</v>
      </c>
      <c r="C1004" s="193" t="s">
        <v>4649</v>
      </c>
      <c r="D1004" s="193" t="s">
        <v>4650</v>
      </c>
      <c r="E1004" s="287" t="s">
        <v>2540</v>
      </c>
      <c r="F1004" s="218">
        <f>_xlfn.XLOOKUP($B1004,'CDS-J'!$AA:$AA,'CDS-J'!$AC:$AC,"",0)</f>
        <v>0</v>
      </c>
      <c r="G1004" s="287" t="s">
        <v>2496</v>
      </c>
      <c r="H1004" s="287" t="s">
        <v>2497</v>
      </c>
      <c r="I1004" s="287">
        <v>26</v>
      </c>
      <c r="J1004" s="287" t="s">
        <v>217</v>
      </c>
      <c r="K1004" s="287" t="s">
        <v>32</v>
      </c>
      <c r="L1004" s="287" t="s">
        <v>32</v>
      </c>
      <c r="M1004" s="287" t="s">
        <v>32</v>
      </c>
      <c r="N1004" s="287" t="s">
        <v>32</v>
      </c>
      <c r="O1004" s="287" t="s">
        <v>588</v>
      </c>
    </row>
    <row r="1005" spans="1:15">
      <c r="A1005" s="193">
        <v>1004</v>
      </c>
      <c r="B1005" s="287" t="s">
        <v>2541</v>
      </c>
      <c r="C1005" s="193" t="s">
        <v>4651</v>
      </c>
      <c r="D1005" s="193" t="s">
        <v>4652</v>
      </c>
      <c r="E1005" s="287" t="s">
        <v>2542</v>
      </c>
      <c r="F1005" s="218">
        <f>_xlfn.XLOOKUP($B1005,'CDS-J'!$AA:$AA,'CDS-J'!$AC:$AC,"",0)</f>
        <v>0</v>
      </c>
      <c r="G1005" s="287" t="s">
        <v>2496</v>
      </c>
      <c r="H1005" s="287" t="s">
        <v>2497</v>
      </c>
      <c r="I1005" s="287">
        <v>27</v>
      </c>
      <c r="J1005" s="287" t="s">
        <v>217</v>
      </c>
      <c r="K1005" s="287" t="s">
        <v>32</v>
      </c>
      <c r="L1005" s="287" t="s">
        <v>32</v>
      </c>
      <c r="M1005" s="287" t="s">
        <v>32</v>
      </c>
      <c r="N1005" s="287" t="s">
        <v>32</v>
      </c>
      <c r="O1005" s="287" t="s">
        <v>588</v>
      </c>
    </row>
    <row r="1006" spans="1:15">
      <c r="A1006" s="193">
        <v>1005</v>
      </c>
      <c r="B1006" s="287" t="s">
        <v>2543</v>
      </c>
      <c r="C1006" s="193" t="s">
        <v>4653</v>
      </c>
      <c r="D1006" s="193" t="s">
        <v>4654</v>
      </c>
      <c r="E1006" s="287" t="s">
        <v>2544</v>
      </c>
      <c r="F1006" s="218">
        <f>_xlfn.XLOOKUP($B1006,'CDS-J'!$AA:$AA,'CDS-J'!$AC:$AC,"",0)</f>
        <v>0</v>
      </c>
      <c r="G1006" s="287" t="s">
        <v>2496</v>
      </c>
      <c r="H1006" s="287" t="s">
        <v>2497</v>
      </c>
      <c r="I1006" s="287" t="s">
        <v>2545</v>
      </c>
      <c r="J1006" s="287" t="s">
        <v>217</v>
      </c>
      <c r="K1006" s="287" t="s">
        <v>32</v>
      </c>
      <c r="L1006" s="287" t="s">
        <v>32</v>
      </c>
      <c r="M1006" s="287" t="s">
        <v>32</v>
      </c>
      <c r="N1006" s="287" t="s">
        <v>32</v>
      </c>
      <c r="O1006" s="287" t="s">
        <v>588</v>
      </c>
    </row>
    <row r="1007" spans="1:15">
      <c r="A1007" s="193">
        <v>1006</v>
      </c>
      <c r="B1007" s="287" t="s">
        <v>2546</v>
      </c>
      <c r="C1007" s="193" t="s">
        <v>4655</v>
      </c>
      <c r="D1007" s="193" t="s">
        <v>4656</v>
      </c>
      <c r="E1007" s="287" t="s">
        <v>2547</v>
      </c>
      <c r="F1007" s="218">
        <f>_xlfn.XLOOKUP($B1007,'CDS-J'!$AA:$AA,'CDS-J'!$AC:$AC,"",0)</f>
        <v>0</v>
      </c>
      <c r="G1007" s="287" t="s">
        <v>2496</v>
      </c>
      <c r="H1007" s="287" t="s">
        <v>2497</v>
      </c>
      <c r="I1007" s="287">
        <v>30</v>
      </c>
      <c r="J1007" s="287" t="s">
        <v>217</v>
      </c>
      <c r="K1007" s="287" t="s">
        <v>32</v>
      </c>
      <c r="L1007" s="287" t="s">
        <v>32</v>
      </c>
      <c r="M1007" s="287" t="s">
        <v>32</v>
      </c>
      <c r="N1007" s="287" t="s">
        <v>32</v>
      </c>
      <c r="O1007" s="287" t="s">
        <v>588</v>
      </c>
    </row>
    <row r="1008" spans="1:15">
      <c r="A1008" s="193">
        <v>1007</v>
      </c>
      <c r="B1008" s="287" t="s">
        <v>2548</v>
      </c>
      <c r="C1008" s="193" t="s">
        <v>4657</v>
      </c>
      <c r="D1008" s="193" t="s">
        <v>4658</v>
      </c>
      <c r="E1008" s="287" t="s">
        <v>2549</v>
      </c>
      <c r="F1008" s="218">
        <f>_xlfn.XLOOKUP($B1008,'CDS-J'!$AA:$AA,'CDS-J'!$AC:$AC,"",0)</f>
        <v>0</v>
      </c>
      <c r="G1008" s="287" t="s">
        <v>2496</v>
      </c>
      <c r="H1008" s="287" t="s">
        <v>2497</v>
      </c>
      <c r="I1008" s="287">
        <v>31</v>
      </c>
      <c r="J1008" s="287" t="s">
        <v>217</v>
      </c>
      <c r="K1008" s="287" t="s">
        <v>32</v>
      </c>
      <c r="L1008" s="287" t="s">
        <v>32</v>
      </c>
      <c r="M1008" s="287" t="s">
        <v>32</v>
      </c>
      <c r="N1008" s="287" t="s">
        <v>32</v>
      </c>
      <c r="O1008" s="287" t="s">
        <v>588</v>
      </c>
    </row>
    <row r="1009" spans="1:15">
      <c r="A1009" s="193">
        <v>1008</v>
      </c>
      <c r="B1009" s="287" t="s">
        <v>2550</v>
      </c>
      <c r="C1009" s="193" t="s">
        <v>4659</v>
      </c>
      <c r="D1009" s="193" t="s">
        <v>4660</v>
      </c>
      <c r="E1009" s="287" t="s">
        <v>2551</v>
      </c>
      <c r="F1009" s="218">
        <f>_xlfn.XLOOKUP($B1009,'CDS-J'!$AA:$AA,'CDS-J'!$AC:$AC,"",0)</f>
        <v>0</v>
      </c>
      <c r="G1009" s="287" t="s">
        <v>2496</v>
      </c>
      <c r="H1009" s="287" t="s">
        <v>2497</v>
      </c>
      <c r="I1009" s="287">
        <v>38</v>
      </c>
      <c r="J1009" s="287" t="s">
        <v>217</v>
      </c>
      <c r="K1009" s="287" t="s">
        <v>32</v>
      </c>
      <c r="L1009" s="287" t="s">
        <v>32</v>
      </c>
      <c r="M1009" s="287" t="s">
        <v>32</v>
      </c>
      <c r="N1009" s="287" t="s">
        <v>32</v>
      </c>
      <c r="O1009" s="287" t="s">
        <v>588</v>
      </c>
    </row>
    <row r="1010" spans="1:15">
      <c r="A1010" s="193">
        <v>1009</v>
      </c>
      <c r="B1010" s="287" t="s">
        <v>2552</v>
      </c>
      <c r="C1010" s="193" t="s">
        <v>4661</v>
      </c>
      <c r="D1010" s="193" t="s">
        <v>4662</v>
      </c>
      <c r="E1010" s="287" t="s">
        <v>2553</v>
      </c>
      <c r="F1010" s="218">
        <f>_xlfn.XLOOKUP($B1010,'CDS-J'!$AA:$AA,'CDS-J'!$AC:$AC,"",0)</f>
        <v>0</v>
      </c>
      <c r="G1010" s="287" t="s">
        <v>2496</v>
      </c>
      <c r="H1010" s="287" t="s">
        <v>2497</v>
      </c>
      <c r="I1010" s="287">
        <v>39</v>
      </c>
      <c r="J1010" s="287" t="s">
        <v>217</v>
      </c>
      <c r="K1010" s="287" t="s">
        <v>32</v>
      </c>
      <c r="L1010" s="287" t="s">
        <v>32</v>
      </c>
      <c r="M1010" s="287" t="s">
        <v>32</v>
      </c>
      <c r="N1010" s="287" t="s">
        <v>32</v>
      </c>
      <c r="O1010" s="287" t="s">
        <v>588</v>
      </c>
    </row>
    <row r="1011" spans="1:15">
      <c r="A1011" s="193">
        <v>1010</v>
      </c>
      <c r="B1011" s="287" t="s">
        <v>2554</v>
      </c>
      <c r="C1011" s="193" t="s">
        <v>4663</v>
      </c>
      <c r="D1011" s="193" t="s">
        <v>4664</v>
      </c>
      <c r="E1011" s="287" t="s">
        <v>2555</v>
      </c>
      <c r="F1011" s="218">
        <f>_xlfn.XLOOKUP($B1011,'CDS-J'!$AA:$AA,'CDS-J'!$AC:$AC,"",0)</f>
        <v>0</v>
      </c>
      <c r="G1011" s="287" t="s">
        <v>2496</v>
      </c>
      <c r="H1011" s="287" t="s">
        <v>2497</v>
      </c>
      <c r="I1011" s="287">
        <v>40</v>
      </c>
      <c r="J1011" s="287" t="s">
        <v>217</v>
      </c>
      <c r="K1011" s="287" t="s">
        <v>32</v>
      </c>
      <c r="L1011" s="287" t="s">
        <v>32</v>
      </c>
      <c r="M1011" s="287" t="s">
        <v>32</v>
      </c>
      <c r="N1011" s="287" t="s">
        <v>32</v>
      </c>
      <c r="O1011" s="287" t="s">
        <v>588</v>
      </c>
    </row>
    <row r="1012" spans="1:15">
      <c r="A1012" s="193">
        <v>1011</v>
      </c>
      <c r="B1012" s="287" t="s">
        <v>2556</v>
      </c>
      <c r="C1012" s="193" t="s">
        <v>4665</v>
      </c>
      <c r="D1012" s="193" t="s">
        <v>4666</v>
      </c>
      <c r="E1012" s="287" t="s">
        <v>2557</v>
      </c>
      <c r="F1012" s="218">
        <f>_xlfn.XLOOKUP($B1012,'CDS-J'!$AA:$AA,'CDS-J'!$AC:$AC,"",0)</f>
        <v>0</v>
      </c>
      <c r="G1012" s="287" t="s">
        <v>2496</v>
      </c>
      <c r="H1012" s="287" t="s">
        <v>2497</v>
      </c>
      <c r="I1012" s="287">
        <v>41</v>
      </c>
      <c r="J1012" s="287" t="s">
        <v>217</v>
      </c>
      <c r="K1012" s="287" t="s">
        <v>32</v>
      </c>
      <c r="L1012" s="287" t="s">
        <v>32</v>
      </c>
      <c r="M1012" s="287" t="s">
        <v>32</v>
      </c>
      <c r="N1012" s="287" t="s">
        <v>32</v>
      </c>
      <c r="O1012" s="287" t="s">
        <v>588</v>
      </c>
    </row>
    <row r="1013" spans="1:15">
      <c r="A1013" s="193">
        <v>1012</v>
      </c>
      <c r="B1013" s="287" t="s">
        <v>2558</v>
      </c>
      <c r="C1013" s="193" t="s">
        <v>4667</v>
      </c>
      <c r="D1013" s="193" t="s">
        <v>4668</v>
      </c>
      <c r="E1013" s="287" t="s">
        <v>2559</v>
      </c>
      <c r="F1013" s="218">
        <f>_xlfn.XLOOKUP($B1013,'CDS-J'!$AA:$AA,'CDS-J'!$AC:$AC,"",0)</f>
        <v>4.2501517911353974E-3</v>
      </c>
      <c r="G1013" s="287" t="s">
        <v>2496</v>
      </c>
      <c r="H1013" s="287" t="s">
        <v>2497</v>
      </c>
      <c r="I1013" s="287">
        <v>42</v>
      </c>
      <c r="J1013" s="287" t="s">
        <v>217</v>
      </c>
      <c r="K1013" s="287" t="s">
        <v>32</v>
      </c>
      <c r="L1013" s="287" t="s">
        <v>32</v>
      </c>
      <c r="M1013" s="287" t="s">
        <v>32</v>
      </c>
      <c r="N1013" s="287" t="s">
        <v>32</v>
      </c>
      <c r="O1013" s="287" t="s">
        <v>588</v>
      </c>
    </row>
    <row r="1014" spans="1:15">
      <c r="A1014" s="193">
        <v>1013</v>
      </c>
      <c r="B1014" s="287" t="s">
        <v>2560</v>
      </c>
      <c r="C1014" s="193" t="s">
        <v>4669</v>
      </c>
      <c r="D1014" s="193" t="s">
        <v>4670</v>
      </c>
      <c r="E1014" s="287" t="s">
        <v>2561</v>
      </c>
      <c r="F1014" s="218">
        <f>_xlfn.XLOOKUP($B1014,'CDS-J'!$AA:$AA,'CDS-J'!$AC:$AC,"",0)</f>
        <v>0</v>
      </c>
      <c r="G1014" s="287" t="s">
        <v>2496</v>
      </c>
      <c r="H1014" s="287" t="s">
        <v>2497</v>
      </c>
      <c r="I1014" s="287">
        <v>43</v>
      </c>
      <c r="J1014" s="287" t="s">
        <v>217</v>
      </c>
      <c r="K1014" s="287" t="s">
        <v>32</v>
      </c>
      <c r="L1014" s="287" t="s">
        <v>32</v>
      </c>
      <c r="M1014" s="287" t="s">
        <v>32</v>
      </c>
      <c r="N1014" s="287" t="s">
        <v>32</v>
      </c>
      <c r="O1014" s="287" t="s">
        <v>588</v>
      </c>
    </row>
    <row r="1015" spans="1:15">
      <c r="A1015" s="193">
        <v>1014</v>
      </c>
      <c r="B1015" s="287" t="s">
        <v>2562</v>
      </c>
      <c r="C1015" s="193" t="s">
        <v>4671</v>
      </c>
      <c r="D1015" s="193" t="s">
        <v>4672</v>
      </c>
      <c r="E1015" s="287" t="s">
        <v>2563</v>
      </c>
      <c r="F1015" s="218">
        <f>_xlfn.XLOOKUP($B1015,'CDS-J'!$AA:$AA,'CDS-J'!$AC:$AC,"",0)</f>
        <v>0</v>
      </c>
      <c r="G1015" s="287" t="s">
        <v>2496</v>
      </c>
      <c r="H1015" s="287" t="s">
        <v>2497</v>
      </c>
      <c r="I1015" s="287">
        <v>44</v>
      </c>
      <c r="J1015" s="287" t="s">
        <v>217</v>
      </c>
      <c r="K1015" s="287" t="s">
        <v>32</v>
      </c>
      <c r="L1015" s="287" t="s">
        <v>32</v>
      </c>
      <c r="M1015" s="287" t="s">
        <v>32</v>
      </c>
      <c r="N1015" s="287" t="s">
        <v>32</v>
      </c>
      <c r="O1015" s="287" t="s">
        <v>588</v>
      </c>
    </row>
    <row r="1016" spans="1:15">
      <c r="A1016" s="193">
        <v>1015</v>
      </c>
      <c r="B1016" s="287" t="s">
        <v>2564</v>
      </c>
      <c r="C1016" s="193" t="s">
        <v>4673</v>
      </c>
      <c r="D1016" s="193" t="s">
        <v>4674</v>
      </c>
      <c r="E1016" s="287" t="s">
        <v>2565</v>
      </c>
      <c r="F1016" s="218">
        <f>_xlfn.XLOOKUP($B1016,'CDS-J'!$AA:$AA,'CDS-J'!$AC:$AC,"",0)</f>
        <v>2.428658166363085E-3</v>
      </c>
      <c r="G1016" s="287" t="s">
        <v>2496</v>
      </c>
      <c r="H1016" s="287" t="s">
        <v>2497</v>
      </c>
      <c r="I1016" s="287">
        <v>45</v>
      </c>
      <c r="J1016" s="287" t="s">
        <v>217</v>
      </c>
      <c r="K1016" s="287" t="s">
        <v>32</v>
      </c>
      <c r="L1016" s="287" t="s">
        <v>32</v>
      </c>
      <c r="M1016" s="287" t="s">
        <v>32</v>
      </c>
      <c r="N1016" s="287" t="s">
        <v>32</v>
      </c>
      <c r="O1016" s="287" t="s">
        <v>588</v>
      </c>
    </row>
    <row r="1017" spans="1:15">
      <c r="A1017" s="193">
        <v>1016</v>
      </c>
      <c r="B1017" s="287" t="s">
        <v>2566</v>
      </c>
      <c r="C1017" s="193" t="s">
        <v>4675</v>
      </c>
      <c r="D1017" s="193" t="s">
        <v>4676</v>
      </c>
      <c r="E1017" s="287" t="s">
        <v>2567</v>
      </c>
      <c r="F1017" s="218">
        <f>_xlfn.XLOOKUP($B1017,'CDS-J'!$AA:$AA,'CDS-J'!$AC:$AC,"",0)</f>
        <v>0</v>
      </c>
      <c r="G1017" s="287" t="s">
        <v>2496</v>
      </c>
      <c r="H1017" s="287" t="s">
        <v>2497</v>
      </c>
      <c r="I1017" s="287">
        <v>46</v>
      </c>
      <c r="J1017" s="287" t="s">
        <v>217</v>
      </c>
      <c r="K1017" s="287" t="s">
        <v>32</v>
      </c>
      <c r="L1017" s="287" t="s">
        <v>32</v>
      </c>
      <c r="M1017" s="287" t="s">
        <v>32</v>
      </c>
      <c r="N1017" s="287" t="s">
        <v>32</v>
      </c>
      <c r="O1017" s="287" t="s">
        <v>588</v>
      </c>
    </row>
    <row r="1018" spans="1:15">
      <c r="A1018" s="193">
        <v>1017</v>
      </c>
      <c r="B1018" s="287" t="s">
        <v>2568</v>
      </c>
      <c r="C1018" s="193" t="s">
        <v>4677</v>
      </c>
      <c r="D1018" s="193" t="s">
        <v>4678</v>
      </c>
      <c r="E1018" s="287" t="s">
        <v>2569</v>
      </c>
      <c r="F1018" s="218">
        <f>_xlfn.XLOOKUP($B1018,'CDS-J'!$AA:$AA,'CDS-J'!$AC:$AC,"",0)</f>
        <v>0</v>
      </c>
      <c r="G1018" s="287" t="s">
        <v>2496</v>
      </c>
      <c r="H1018" s="287" t="s">
        <v>2497</v>
      </c>
      <c r="I1018" s="287">
        <v>47</v>
      </c>
      <c r="J1018" s="287" t="s">
        <v>217</v>
      </c>
      <c r="K1018" s="287" t="s">
        <v>32</v>
      </c>
      <c r="L1018" s="287" t="s">
        <v>32</v>
      </c>
      <c r="M1018" s="287" t="s">
        <v>32</v>
      </c>
      <c r="N1018" s="287" t="s">
        <v>32</v>
      </c>
      <c r="O1018" s="287" t="s">
        <v>588</v>
      </c>
    </row>
    <row r="1019" spans="1:15">
      <c r="A1019" s="193">
        <v>1018</v>
      </c>
      <c r="B1019" s="287" t="s">
        <v>2570</v>
      </c>
      <c r="C1019" s="193" t="s">
        <v>4679</v>
      </c>
      <c r="D1019" s="193" t="s">
        <v>4680</v>
      </c>
      <c r="E1019" s="287" t="s">
        <v>2571</v>
      </c>
      <c r="F1019" s="218">
        <f>_xlfn.XLOOKUP($B1019,'CDS-J'!$AA:$AA,'CDS-J'!$AC:$AC,"",0)</f>
        <v>0</v>
      </c>
      <c r="G1019" s="287" t="s">
        <v>2496</v>
      </c>
      <c r="H1019" s="287" t="s">
        <v>2497</v>
      </c>
      <c r="I1019" s="287">
        <v>48</v>
      </c>
      <c r="J1019" s="287" t="s">
        <v>217</v>
      </c>
      <c r="K1019" s="287" t="s">
        <v>32</v>
      </c>
      <c r="L1019" s="287" t="s">
        <v>32</v>
      </c>
      <c r="M1019" s="287" t="s">
        <v>32</v>
      </c>
      <c r="N1019" s="287" t="s">
        <v>32</v>
      </c>
      <c r="O1019" s="287" t="s">
        <v>588</v>
      </c>
    </row>
    <row r="1020" spans="1:15">
      <c r="A1020" s="193">
        <v>1019</v>
      </c>
      <c r="B1020" s="287" t="s">
        <v>2572</v>
      </c>
      <c r="C1020" s="193" t="s">
        <v>4681</v>
      </c>
      <c r="D1020" s="193" t="s">
        <v>4682</v>
      </c>
      <c r="E1020" s="287" t="s">
        <v>2573</v>
      </c>
      <c r="F1020" s="218">
        <f>_xlfn.XLOOKUP($B1020,'CDS-J'!$AA:$AA,'CDS-J'!$AC:$AC,"",0)</f>
        <v>0</v>
      </c>
      <c r="G1020" s="287" t="s">
        <v>2496</v>
      </c>
      <c r="H1020" s="287" t="s">
        <v>2497</v>
      </c>
      <c r="I1020" s="287">
        <v>49</v>
      </c>
      <c r="J1020" s="287" t="s">
        <v>217</v>
      </c>
      <c r="K1020" s="287" t="s">
        <v>32</v>
      </c>
      <c r="L1020" s="287" t="s">
        <v>32</v>
      </c>
      <c r="M1020" s="287" t="s">
        <v>32</v>
      </c>
      <c r="N1020" s="287" t="s">
        <v>32</v>
      </c>
      <c r="O1020" s="287" t="s">
        <v>588</v>
      </c>
    </row>
    <row r="1021" spans="1:15">
      <c r="A1021" s="193">
        <v>1020</v>
      </c>
      <c r="B1021" s="287" t="s">
        <v>2574</v>
      </c>
      <c r="C1021" s="193" t="s">
        <v>4683</v>
      </c>
      <c r="D1021" s="193" t="s">
        <v>4684</v>
      </c>
      <c r="E1021" s="287" t="s">
        <v>2575</v>
      </c>
      <c r="F1021" s="218">
        <f>_xlfn.XLOOKUP($B1021,'CDS-J'!$AA:$AA,'CDS-J'!$AC:$AC,"",0)</f>
        <v>3.642987249544627E-3</v>
      </c>
      <c r="G1021" s="287" t="s">
        <v>2496</v>
      </c>
      <c r="H1021" s="287" t="s">
        <v>2497</v>
      </c>
      <c r="I1021" s="287">
        <v>50</v>
      </c>
      <c r="J1021" s="287" t="s">
        <v>217</v>
      </c>
      <c r="K1021" s="287" t="s">
        <v>32</v>
      </c>
      <c r="L1021" s="287" t="s">
        <v>32</v>
      </c>
      <c r="M1021" s="287" t="s">
        <v>32</v>
      </c>
      <c r="N1021" s="287" t="s">
        <v>32</v>
      </c>
      <c r="O1021" s="287" t="s">
        <v>588</v>
      </c>
    </row>
    <row r="1022" spans="1:15">
      <c r="A1022" s="193">
        <v>1021</v>
      </c>
      <c r="B1022" s="287" t="s">
        <v>2576</v>
      </c>
      <c r="C1022" s="193" t="s">
        <v>4685</v>
      </c>
      <c r="D1022" s="193" t="s">
        <v>4686</v>
      </c>
      <c r="E1022" s="287" t="s">
        <v>2577</v>
      </c>
      <c r="F1022" s="218">
        <f>_xlfn.XLOOKUP($B1022,'CDS-J'!$AA:$AA,'CDS-J'!$AC:$AC,"",0)</f>
        <v>1.5786278081360051E-2</v>
      </c>
      <c r="G1022" s="287" t="s">
        <v>2496</v>
      </c>
      <c r="H1022" s="287" t="s">
        <v>2497</v>
      </c>
      <c r="I1022" s="287">
        <v>51</v>
      </c>
      <c r="J1022" s="287" t="s">
        <v>217</v>
      </c>
      <c r="K1022" s="287" t="s">
        <v>32</v>
      </c>
      <c r="L1022" s="287" t="s">
        <v>32</v>
      </c>
      <c r="M1022" s="287" t="s">
        <v>32</v>
      </c>
      <c r="N1022" s="287" t="s">
        <v>32</v>
      </c>
      <c r="O1022" s="287" t="s">
        <v>588</v>
      </c>
    </row>
    <row r="1023" spans="1:15">
      <c r="A1023" s="193">
        <v>1022</v>
      </c>
      <c r="B1023" s="287" t="s">
        <v>2578</v>
      </c>
      <c r="C1023" s="193" t="s">
        <v>4687</v>
      </c>
      <c r="D1023" s="193" t="s">
        <v>4688</v>
      </c>
      <c r="E1023" s="287" t="s">
        <v>2579</v>
      </c>
      <c r="F1023" s="218">
        <f>_xlfn.XLOOKUP($B1023,'CDS-J'!$AA:$AA,'CDS-J'!$AC:$AC,"",0)</f>
        <v>0</v>
      </c>
      <c r="G1023" s="287" t="s">
        <v>2496</v>
      </c>
      <c r="H1023" s="287" t="s">
        <v>2497</v>
      </c>
      <c r="I1023" s="287">
        <v>52</v>
      </c>
      <c r="J1023" s="287" t="s">
        <v>217</v>
      </c>
      <c r="K1023" s="287" t="s">
        <v>32</v>
      </c>
      <c r="L1023" s="287" t="s">
        <v>32</v>
      </c>
      <c r="M1023" s="287" t="s">
        <v>32</v>
      </c>
      <c r="N1023" s="287" t="s">
        <v>32</v>
      </c>
      <c r="O1023" s="287" t="s">
        <v>588</v>
      </c>
    </row>
    <row r="1024" spans="1:15">
      <c r="A1024" s="193">
        <v>1023</v>
      </c>
      <c r="B1024" s="287" t="s">
        <v>2580</v>
      </c>
      <c r="C1024" s="193" t="s">
        <v>4689</v>
      </c>
      <c r="D1024" s="193" t="s">
        <v>4690</v>
      </c>
      <c r="E1024" s="287" t="s">
        <v>781</v>
      </c>
      <c r="F1024" s="218">
        <f>_xlfn.XLOOKUP($B1024,'CDS-J'!$AA:$AA,'CDS-J'!$AC:$AC,"",0)</f>
        <v>0</v>
      </c>
      <c r="G1024" s="287" t="s">
        <v>2496</v>
      </c>
      <c r="H1024" s="287" t="s">
        <v>2497</v>
      </c>
      <c r="I1024" s="287">
        <v>54</v>
      </c>
      <c r="J1024" s="287" t="s">
        <v>217</v>
      </c>
      <c r="K1024" s="287" t="s">
        <v>32</v>
      </c>
      <c r="L1024" s="287" t="s">
        <v>32</v>
      </c>
      <c r="M1024" s="287" t="s">
        <v>32</v>
      </c>
      <c r="N1024" s="287" t="s">
        <v>32</v>
      </c>
      <c r="O1024" s="287" t="s">
        <v>588</v>
      </c>
    </row>
    <row r="1025" spans="1:15">
      <c r="A1025" s="193">
        <v>1024</v>
      </c>
      <c r="B1025" s="287" t="s">
        <v>2581</v>
      </c>
      <c r="C1025" s="193" t="s">
        <v>4691</v>
      </c>
      <c r="D1025" s="193" t="s">
        <v>4692</v>
      </c>
      <c r="E1025" s="287" t="s">
        <v>1289</v>
      </c>
      <c r="F1025" s="218">
        <f>_xlfn.XLOOKUP($B1025,'CDS-J'!$AA:$AA,'CDS-J'!$AC:$AC,"",0)</f>
        <v>0</v>
      </c>
      <c r="G1025" s="287" t="s">
        <v>2496</v>
      </c>
      <c r="H1025" s="287" t="s">
        <v>2497</v>
      </c>
      <c r="I1025" s="287" t="s">
        <v>1289</v>
      </c>
      <c r="J1025" s="287" t="s">
        <v>217</v>
      </c>
      <c r="K1025" s="287" t="s">
        <v>32</v>
      </c>
      <c r="L1025" s="287" t="s">
        <v>32</v>
      </c>
      <c r="M1025" s="287" t="s">
        <v>32</v>
      </c>
      <c r="N1025" s="287" t="s">
        <v>32</v>
      </c>
      <c r="O1025" s="287" t="s">
        <v>588</v>
      </c>
    </row>
    <row r="1026" spans="1:15">
      <c r="A1026" s="193">
        <v>1025</v>
      </c>
      <c r="B1026" s="287" t="s">
        <v>2582</v>
      </c>
      <c r="C1026" s="193" t="s">
        <v>4693</v>
      </c>
      <c r="D1026" s="193"/>
      <c r="E1026" s="287" t="s">
        <v>2583</v>
      </c>
      <c r="F1026" s="218">
        <f>_xlfn.XLOOKUP($B1026,'CDS-J'!$AA:$AA,'CDS-J'!$AC:$AC,"",0)</f>
        <v>4.5537340619307837E-2</v>
      </c>
      <c r="G1026" s="287" t="s">
        <v>2496</v>
      </c>
      <c r="H1026" s="287" t="s">
        <v>2497</v>
      </c>
      <c r="I1026" s="287" t="s">
        <v>234</v>
      </c>
      <c r="J1026" s="287" t="s">
        <v>217</v>
      </c>
      <c r="K1026" s="287" t="s">
        <v>32</v>
      </c>
      <c r="L1026" s="287" t="s">
        <v>32</v>
      </c>
      <c r="M1026" s="287" t="s">
        <v>32</v>
      </c>
      <c r="N1026" s="287" t="s">
        <v>32</v>
      </c>
      <c r="O1026" s="287" t="s">
        <v>588</v>
      </c>
    </row>
    <row r="1027" spans="1:15">
      <c r="A1027" s="193">
        <v>1026</v>
      </c>
      <c r="B1027" s="287" t="s">
        <v>2584</v>
      </c>
      <c r="C1027" s="193" t="s">
        <v>4694</v>
      </c>
      <c r="D1027" s="193" t="s">
        <v>4695</v>
      </c>
      <c r="E1027" s="287" t="s">
        <v>2495</v>
      </c>
      <c r="F1027" s="218">
        <f>_xlfn.XLOOKUP($B1027,'CDS-J'!$AA:$AA,'CDS-J'!$AC:$AC,"",0)</f>
        <v>0</v>
      </c>
      <c r="G1027" s="287" t="s">
        <v>2496</v>
      </c>
      <c r="H1027" s="287" t="s">
        <v>166</v>
      </c>
      <c r="I1027" s="287" t="s">
        <v>2498</v>
      </c>
      <c r="J1027" s="287" t="s">
        <v>217</v>
      </c>
      <c r="K1027" s="287" t="s">
        <v>32</v>
      </c>
      <c r="L1027" s="287" t="s">
        <v>32</v>
      </c>
      <c r="M1027" s="287" t="s">
        <v>32</v>
      </c>
      <c r="N1027" s="287" t="s">
        <v>32</v>
      </c>
      <c r="O1027" s="287" t="s">
        <v>588</v>
      </c>
    </row>
    <row r="1028" spans="1:15">
      <c r="A1028" s="193">
        <v>1027</v>
      </c>
      <c r="B1028" s="287" t="s">
        <v>2585</v>
      </c>
      <c r="C1028" s="193" t="s">
        <v>4696</v>
      </c>
      <c r="D1028" s="193" t="s">
        <v>4697</v>
      </c>
      <c r="E1028" s="287" t="s">
        <v>2502</v>
      </c>
      <c r="F1028" s="218">
        <f>_xlfn.XLOOKUP($B1028,'CDS-J'!$AA:$AA,'CDS-J'!$AC:$AC,"",0)</f>
        <v>0</v>
      </c>
      <c r="G1028" s="287" t="s">
        <v>2496</v>
      </c>
      <c r="H1028" s="287" t="s">
        <v>166</v>
      </c>
      <c r="I1028" s="287" t="s">
        <v>2503</v>
      </c>
      <c r="J1028" s="287" t="s">
        <v>217</v>
      </c>
      <c r="K1028" s="287" t="s">
        <v>32</v>
      </c>
      <c r="L1028" s="287" t="s">
        <v>32</v>
      </c>
      <c r="M1028" s="287" t="s">
        <v>32</v>
      </c>
      <c r="N1028" s="287" t="s">
        <v>32</v>
      </c>
      <c r="O1028" s="287" t="s">
        <v>588</v>
      </c>
    </row>
    <row r="1029" spans="1:15">
      <c r="A1029" s="193">
        <v>1028</v>
      </c>
      <c r="B1029" s="287" t="s">
        <v>2586</v>
      </c>
      <c r="C1029" s="193" t="s">
        <v>4698</v>
      </c>
      <c r="D1029" s="193" t="s">
        <v>4699</v>
      </c>
      <c r="E1029" s="287" t="s">
        <v>2506</v>
      </c>
      <c r="F1029" s="218">
        <f>_xlfn.XLOOKUP($B1029,'CDS-J'!$AA:$AA,'CDS-J'!$AC:$AC,"",0)</f>
        <v>0</v>
      </c>
      <c r="G1029" s="287" t="s">
        <v>2496</v>
      </c>
      <c r="H1029" s="287" t="s">
        <v>166</v>
      </c>
      <c r="I1029" s="287" t="s">
        <v>2507</v>
      </c>
      <c r="J1029" s="287" t="s">
        <v>217</v>
      </c>
      <c r="K1029" s="287" t="s">
        <v>32</v>
      </c>
      <c r="L1029" s="287" t="s">
        <v>32</v>
      </c>
      <c r="M1029" s="287" t="s">
        <v>32</v>
      </c>
      <c r="N1029" s="287" t="s">
        <v>32</v>
      </c>
      <c r="O1029" s="287" t="s">
        <v>588</v>
      </c>
    </row>
    <row r="1030" spans="1:15">
      <c r="A1030" s="193">
        <v>1029</v>
      </c>
      <c r="B1030" s="287" t="s">
        <v>2587</v>
      </c>
      <c r="C1030" s="193" t="s">
        <v>4700</v>
      </c>
      <c r="D1030" s="193" t="s">
        <v>4701</v>
      </c>
      <c r="E1030" s="287" t="s">
        <v>2511</v>
      </c>
      <c r="F1030" s="218">
        <f>_xlfn.XLOOKUP($B1030,'CDS-J'!$AA:$AA,'CDS-J'!$AC:$AC,"",0)</f>
        <v>0</v>
      </c>
      <c r="G1030" s="287" t="s">
        <v>2496</v>
      </c>
      <c r="H1030" s="287" t="s">
        <v>166</v>
      </c>
      <c r="I1030" s="287" t="s">
        <v>2512</v>
      </c>
      <c r="J1030" s="287" t="s">
        <v>217</v>
      </c>
      <c r="K1030" s="287" t="s">
        <v>32</v>
      </c>
      <c r="L1030" s="287" t="s">
        <v>32</v>
      </c>
      <c r="M1030" s="287" t="s">
        <v>32</v>
      </c>
      <c r="N1030" s="287" t="s">
        <v>32</v>
      </c>
      <c r="O1030" s="287" t="s">
        <v>588</v>
      </c>
    </row>
    <row r="1031" spans="1:15">
      <c r="A1031" s="193">
        <v>1030</v>
      </c>
      <c r="B1031" s="287" t="s">
        <v>2588</v>
      </c>
      <c r="C1031" s="193" t="s">
        <v>4702</v>
      </c>
      <c r="D1031" s="193" t="s">
        <v>4703</v>
      </c>
      <c r="E1031" s="287" t="s">
        <v>2514</v>
      </c>
      <c r="F1031" s="218">
        <f>_xlfn.XLOOKUP($B1031,'CDS-J'!$AA:$AA,'CDS-J'!$AC:$AC,"",0)</f>
        <v>0</v>
      </c>
      <c r="G1031" s="287" t="s">
        <v>2496</v>
      </c>
      <c r="H1031" s="287" t="s">
        <v>166</v>
      </c>
      <c r="I1031" s="287" t="s">
        <v>2515</v>
      </c>
      <c r="J1031" s="287" t="s">
        <v>217</v>
      </c>
      <c r="K1031" s="287" t="s">
        <v>32</v>
      </c>
      <c r="L1031" s="287" t="s">
        <v>32</v>
      </c>
      <c r="M1031" s="287" t="s">
        <v>32</v>
      </c>
      <c r="N1031" s="287" t="s">
        <v>32</v>
      </c>
      <c r="O1031" s="287" t="s">
        <v>588</v>
      </c>
    </row>
    <row r="1032" spans="1:15">
      <c r="A1032" s="193">
        <v>1031</v>
      </c>
      <c r="B1032" s="287" t="s">
        <v>2589</v>
      </c>
      <c r="C1032" s="193" t="s">
        <v>4704</v>
      </c>
      <c r="D1032" s="193" t="s">
        <v>4705</v>
      </c>
      <c r="E1032" s="287" t="s">
        <v>2517</v>
      </c>
      <c r="F1032" s="218">
        <f>_xlfn.XLOOKUP($B1032,'CDS-J'!$AA:$AA,'CDS-J'!$AC:$AC,"",0)</f>
        <v>0</v>
      </c>
      <c r="G1032" s="287" t="s">
        <v>2496</v>
      </c>
      <c r="H1032" s="287" t="s">
        <v>166</v>
      </c>
      <c r="I1032" s="287">
        <v>10</v>
      </c>
      <c r="J1032" s="287" t="s">
        <v>217</v>
      </c>
      <c r="K1032" s="287" t="s">
        <v>32</v>
      </c>
      <c r="L1032" s="287" t="s">
        <v>32</v>
      </c>
      <c r="M1032" s="287" t="s">
        <v>32</v>
      </c>
      <c r="N1032" s="287" t="s">
        <v>32</v>
      </c>
      <c r="O1032" s="287" t="s">
        <v>588</v>
      </c>
    </row>
    <row r="1033" spans="1:15">
      <c r="A1033" s="193">
        <v>1032</v>
      </c>
      <c r="B1033" s="287" t="s">
        <v>2590</v>
      </c>
      <c r="C1033" s="193" t="s">
        <v>4706</v>
      </c>
      <c r="D1033" s="193" t="s">
        <v>4707</v>
      </c>
      <c r="E1033" s="287" t="s">
        <v>2519</v>
      </c>
      <c r="F1033" s="218">
        <f>_xlfn.XLOOKUP($B1033,'CDS-J'!$AA:$AA,'CDS-J'!$AC:$AC,"",0)</f>
        <v>0</v>
      </c>
      <c r="G1033" s="287" t="s">
        <v>2496</v>
      </c>
      <c r="H1033" s="287" t="s">
        <v>166</v>
      </c>
      <c r="I1033" s="287">
        <v>11</v>
      </c>
      <c r="J1033" s="287" t="s">
        <v>217</v>
      </c>
      <c r="K1033" s="287" t="s">
        <v>32</v>
      </c>
      <c r="L1033" s="287" t="s">
        <v>32</v>
      </c>
      <c r="M1033" s="287" t="s">
        <v>32</v>
      </c>
      <c r="N1033" s="287" t="s">
        <v>32</v>
      </c>
      <c r="O1033" s="287" t="s">
        <v>588</v>
      </c>
    </row>
    <row r="1034" spans="1:15">
      <c r="A1034" s="193">
        <v>1033</v>
      </c>
      <c r="B1034" s="287" t="s">
        <v>2591</v>
      </c>
      <c r="C1034" s="193" t="s">
        <v>4708</v>
      </c>
      <c r="D1034" s="193" t="s">
        <v>4709</v>
      </c>
      <c r="E1034" s="287" t="s">
        <v>2521</v>
      </c>
      <c r="F1034" s="218">
        <f>_xlfn.XLOOKUP($B1034,'CDS-J'!$AA:$AA,'CDS-J'!$AC:$AC,"",0)</f>
        <v>0</v>
      </c>
      <c r="G1034" s="287" t="s">
        <v>2496</v>
      </c>
      <c r="H1034" s="287" t="s">
        <v>166</v>
      </c>
      <c r="I1034" s="287">
        <v>12</v>
      </c>
      <c r="J1034" s="287" t="s">
        <v>217</v>
      </c>
      <c r="K1034" s="287" t="s">
        <v>32</v>
      </c>
      <c r="L1034" s="287" t="s">
        <v>32</v>
      </c>
      <c r="M1034" s="287" t="s">
        <v>32</v>
      </c>
      <c r="N1034" s="287" t="s">
        <v>32</v>
      </c>
      <c r="O1034" s="287" t="s">
        <v>588</v>
      </c>
    </row>
    <row r="1035" spans="1:15">
      <c r="A1035" s="193">
        <v>1034</v>
      </c>
      <c r="B1035" s="287" t="s">
        <v>2592</v>
      </c>
      <c r="C1035" s="193" t="s">
        <v>4710</v>
      </c>
      <c r="D1035" s="193" t="s">
        <v>4711</v>
      </c>
      <c r="E1035" s="287" t="s">
        <v>2523</v>
      </c>
      <c r="F1035" s="218">
        <f>_xlfn.XLOOKUP($B1035,'CDS-J'!$AA:$AA,'CDS-J'!$AC:$AC,"",0)</f>
        <v>0</v>
      </c>
      <c r="G1035" s="287" t="s">
        <v>2496</v>
      </c>
      <c r="H1035" s="287" t="s">
        <v>166</v>
      </c>
      <c r="I1035" s="287">
        <v>13</v>
      </c>
      <c r="J1035" s="287" t="s">
        <v>217</v>
      </c>
      <c r="K1035" s="287" t="s">
        <v>32</v>
      </c>
      <c r="L1035" s="287" t="s">
        <v>32</v>
      </c>
      <c r="M1035" s="287" t="s">
        <v>32</v>
      </c>
      <c r="N1035" s="287" t="s">
        <v>32</v>
      </c>
      <c r="O1035" s="287" t="s">
        <v>588</v>
      </c>
    </row>
    <row r="1036" spans="1:15">
      <c r="A1036" s="193">
        <v>1035</v>
      </c>
      <c r="B1036" s="287" t="s">
        <v>2593</v>
      </c>
      <c r="C1036" s="193" t="s">
        <v>4712</v>
      </c>
      <c r="D1036" s="193" t="s">
        <v>4713</v>
      </c>
      <c r="E1036" s="287" t="s">
        <v>2525</v>
      </c>
      <c r="F1036" s="218">
        <f>_xlfn.XLOOKUP($B1036,'CDS-J'!$AA:$AA,'CDS-J'!$AC:$AC,"",0)</f>
        <v>0</v>
      </c>
      <c r="G1036" s="287" t="s">
        <v>2496</v>
      </c>
      <c r="H1036" s="287" t="s">
        <v>166</v>
      </c>
      <c r="I1036" s="287">
        <v>14</v>
      </c>
      <c r="J1036" s="287" t="s">
        <v>217</v>
      </c>
      <c r="K1036" s="287" t="s">
        <v>32</v>
      </c>
      <c r="L1036" s="287" t="s">
        <v>32</v>
      </c>
      <c r="M1036" s="287" t="s">
        <v>32</v>
      </c>
      <c r="N1036" s="287" t="s">
        <v>32</v>
      </c>
      <c r="O1036" s="287" t="s">
        <v>588</v>
      </c>
    </row>
    <row r="1037" spans="1:15">
      <c r="A1037" s="193">
        <v>1036</v>
      </c>
      <c r="B1037" s="287" t="s">
        <v>2594</v>
      </c>
      <c r="C1037" s="193" t="s">
        <v>4714</v>
      </c>
      <c r="D1037" s="193" t="s">
        <v>4715</v>
      </c>
      <c r="E1037" s="287" t="s">
        <v>2527</v>
      </c>
      <c r="F1037" s="218">
        <f>_xlfn.XLOOKUP($B1037,'CDS-J'!$AA:$AA,'CDS-J'!$AC:$AC,"",0)</f>
        <v>0</v>
      </c>
      <c r="G1037" s="287" t="s">
        <v>2496</v>
      </c>
      <c r="H1037" s="287" t="s">
        <v>166</v>
      </c>
      <c r="I1037" s="287">
        <v>15</v>
      </c>
      <c r="J1037" s="287" t="s">
        <v>217</v>
      </c>
      <c r="K1037" s="287" t="s">
        <v>32</v>
      </c>
      <c r="L1037" s="287" t="s">
        <v>32</v>
      </c>
      <c r="M1037" s="287" t="s">
        <v>32</v>
      </c>
      <c r="N1037" s="287" t="s">
        <v>32</v>
      </c>
      <c r="O1037" s="287" t="s">
        <v>588</v>
      </c>
    </row>
    <row r="1038" spans="1:15">
      <c r="A1038" s="193">
        <v>1037</v>
      </c>
      <c r="B1038" s="287" t="s">
        <v>2595</v>
      </c>
      <c r="C1038" s="193" t="s">
        <v>4716</v>
      </c>
      <c r="D1038" s="193" t="s">
        <v>4717</v>
      </c>
      <c r="E1038" s="287" t="s">
        <v>2529</v>
      </c>
      <c r="F1038" s="218">
        <f>_xlfn.XLOOKUP($B1038,'CDS-J'!$AA:$AA,'CDS-J'!$AC:$AC,"",0)</f>
        <v>0</v>
      </c>
      <c r="G1038" s="287" t="s">
        <v>2496</v>
      </c>
      <c r="H1038" s="287" t="s">
        <v>166</v>
      </c>
      <c r="I1038" s="287">
        <v>16</v>
      </c>
      <c r="J1038" s="287" t="s">
        <v>217</v>
      </c>
      <c r="K1038" s="287" t="s">
        <v>32</v>
      </c>
      <c r="L1038" s="287" t="s">
        <v>32</v>
      </c>
      <c r="M1038" s="287" t="s">
        <v>32</v>
      </c>
      <c r="N1038" s="287" t="s">
        <v>32</v>
      </c>
      <c r="O1038" s="287" t="s">
        <v>588</v>
      </c>
    </row>
    <row r="1039" spans="1:15">
      <c r="A1039" s="193">
        <v>1038</v>
      </c>
      <c r="B1039" s="287" t="s">
        <v>2596</v>
      </c>
      <c r="C1039" s="193" t="s">
        <v>4718</v>
      </c>
      <c r="D1039" s="193" t="s">
        <v>4719</v>
      </c>
      <c r="E1039" s="287" t="s">
        <v>2531</v>
      </c>
      <c r="F1039" s="218">
        <f>_xlfn.XLOOKUP($B1039,'CDS-J'!$AA:$AA,'CDS-J'!$AC:$AC,"",0)</f>
        <v>0</v>
      </c>
      <c r="G1039" s="287" t="s">
        <v>2496</v>
      </c>
      <c r="H1039" s="287" t="s">
        <v>166</v>
      </c>
      <c r="I1039" s="287">
        <v>19</v>
      </c>
      <c r="J1039" s="287" t="s">
        <v>217</v>
      </c>
      <c r="K1039" s="287" t="s">
        <v>32</v>
      </c>
      <c r="L1039" s="287" t="s">
        <v>32</v>
      </c>
      <c r="M1039" s="287" t="s">
        <v>32</v>
      </c>
      <c r="N1039" s="287" t="s">
        <v>32</v>
      </c>
      <c r="O1039" s="287" t="s">
        <v>588</v>
      </c>
    </row>
    <row r="1040" spans="1:15">
      <c r="A1040" s="193">
        <v>1039</v>
      </c>
      <c r="B1040" s="287" t="s">
        <v>2597</v>
      </c>
      <c r="C1040" s="193" t="s">
        <v>4720</v>
      </c>
      <c r="D1040" s="193" t="s">
        <v>4721</v>
      </c>
      <c r="E1040" s="287" t="s">
        <v>2533</v>
      </c>
      <c r="F1040" s="218">
        <f>_xlfn.XLOOKUP($B1040,'CDS-J'!$AA:$AA,'CDS-J'!$AC:$AC,"",0)</f>
        <v>0</v>
      </c>
      <c r="G1040" s="287" t="s">
        <v>2496</v>
      </c>
      <c r="H1040" s="287" t="s">
        <v>166</v>
      </c>
      <c r="I1040" s="287">
        <v>22</v>
      </c>
      <c r="J1040" s="287" t="s">
        <v>217</v>
      </c>
      <c r="K1040" s="287" t="s">
        <v>32</v>
      </c>
      <c r="L1040" s="287" t="s">
        <v>32</v>
      </c>
      <c r="M1040" s="287" t="s">
        <v>32</v>
      </c>
      <c r="N1040" s="287" t="s">
        <v>32</v>
      </c>
      <c r="O1040" s="287" t="s">
        <v>588</v>
      </c>
    </row>
    <row r="1041" spans="1:15">
      <c r="A1041" s="193">
        <v>1040</v>
      </c>
      <c r="B1041" s="287" t="s">
        <v>2598</v>
      </c>
      <c r="C1041" s="193" t="s">
        <v>4722</v>
      </c>
      <c r="D1041" s="193" t="s">
        <v>4723</v>
      </c>
      <c r="E1041" s="287" t="s">
        <v>765</v>
      </c>
      <c r="F1041" s="218">
        <f>_xlfn.XLOOKUP($B1041,'CDS-J'!$AA:$AA,'CDS-J'!$AC:$AC,"",0)</f>
        <v>0</v>
      </c>
      <c r="G1041" s="287" t="s">
        <v>2496</v>
      </c>
      <c r="H1041" s="287" t="s">
        <v>166</v>
      </c>
      <c r="I1041" s="287">
        <v>23</v>
      </c>
      <c r="J1041" s="287" t="s">
        <v>217</v>
      </c>
      <c r="K1041" s="287" t="s">
        <v>32</v>
      </c>
      <c r="L1041" s="287" t="s">
        <v>32</v>
      </c>
      <c r="M1041" s="287" t="s">
        <v>32</v>
      </c>
      <c r="N1041" s="287" t="s">
        <v>32</v>
      </c>
      <c r="O1041" s="287" t="s">
        <v>588</v>
      </c>
    </row>
    <row r="1042" spans="1:15">
      <c r="A1042" s="193">
        <v>1041</v>
      </c>
      <c r="B1042" s="287" t="s">
        <v>2599</v>
      </c>
      <c r="C1042" s="193" t="s">
        <v>4724</v>
      </c>
      <c r="D1042" s="193" t="s">
        <v>4725</v>
      </c>
      <c r="E1042" s="287" t="s">
        <v>2536</v>
      </c>
      <c r="F1042" s="218">
        <f>_xlfn.XLOOKUP($B1042,'CDS-J'!$AA:$AA,'CDS-J'!$AC:$AC,"",0)</f>
        <v>5.4644808743169399E-3</v>
      </c>
      <c r="G1042" s="287" t="s">
        <v>2496</v>
      </c>
      <c r="H1042" s="287" t="s">
        <v>166</v>
      </c>
      <c r="I1042" s="287">
        <v>24</v>
      </c>
      <c r="J1042" s="287" t="s">
        <v>217</v>
      </c>
      <c r="K1042" s="287" t="s">
        <v>32</v>
      </c>
      <c r="L1042" s="287" t="s">
        <v>32</v>
      </c>
      <c r="M1042" s="287" t="s">
        <v>32</v>
      </c>
      <c r="N1042" s="287" t="s">
        <v>32</v>
      </c>
      <c r="O1042" s="287" t="s">
        <v>588</v>
      </c>
    </row>
    <row r="1043" spans="1:15">
      <c r="A1043" s="193">
        <v>1042</v>
      </c>
      <c r="B1043" s="287" t="s">
        <v>2600</v>
      </c>
      <c r="C1043" s="193" t="s">
        <v>4726</v>
      </c>
      <c r="D1043" s="193" t="s">
        <v>4727</v>
      </c>
      <c r="E1043" s="287" t="s">
        <v>2538</v>
      </c>
      <c r="F1043" s="218">
        <f>_xlfn.XLOOKUP($B1043,'CDS-J'!$AA:$AA,'CDS-J'!$AC:$AC,"",0)</f>
        <v>0</v>
      </c>
      <c r="G1043" s="287" t="s">
        <v>2496</v>
      </c>
      <c r="H1043" s="287" t="s">
        <v>166</v>
      </c>
      <c r="I1043" s="287">
        <v>25</v>
      </c>
      <c r="J1043" s="287" t="s">
        <v>217</v>
      </c>
      <c r="K1043" s="287" t="s">
        <v>32</v>
      </c>
      <c r="L1043" s="287" t="s">
        <v>32</v>
      </c>
      <c r="M1043" s="287" t="s">
        <v>32</v>
      </c>
      <c r="N1043" s="287" t="s">
        <v>32</v>
      </c>
      <c r="O1043" s="287" t="s">
        <v>588</v>
      </c>
    </row>
    <row r="1044" spans="1:15">
      <c r="A1044" s="193">
        <v>1043</v>
      </c>
      <c r="B1044" s="287" t="s">
        <v>2601</v>
      </c>
      <c r="C1044" s="193" t="s">
        <v>4728</v>
      </c>
      <c r="D1044" s="193" t="s">
        <v>4729</v>
      </c>
      <c r="E1044" s="287" t="s">
        <v>2540</v>
      </c>
      <c r="F1044" s="218">
        <f>_xlfn.XLOOKUP($B1044,'CDS-J'!$AA:$AA,'CDS-J'!$AC:$AC,"",0)</f>
        <v>0</v>
      </c>
      <c r="G1044" s="287" t="s">
        <v>2496</v>
      </c>
      <c r="H1044" s="287" t="s">
        <v>166</v>
      </c>
      <c r="I1044" s="287">
        <v>26</v>
      </c>
      <c r="J1044" s="287" t="s">
        <v>217</v>
      </c>
      <c r="K1044" s="287" t="s">
        <v>32</v>
      </c>
      <c r="L1044" s="287" t="s">
        <v>32</v>
      </c>
      <c r="M1044" s="287" t="s">
        <v>32</v>
      </c>
      <c r="N1044" s="287" t="s">
        <v>32</v>
      </c>
      <c r="O1044" s="287" t="s">
        <v>588</v>
      </c>
    </row>
    <row r="1045" spans="1:15">
      <c r="A1045" s="193">
        <v>1044</v>
      </c>
      <c r="B1045" s="287" t="s">
        <v>2602</v>
      </c>
      <c r="C1045" s="193" t="s">
        <v>4730</v>
      </c>
      <c r="D1045" s="193" t="s">
        <v>4731</v>
      </c>
      <c r="E1045" s="287" t="s">
        <v>2542</v>
      </c>
      <c r="F1045" s="218">
        <f>_xlfn.XLOOKUP($B1045,'CDS-J'!$AA:$AA,'CDS-J'!$AC:$AC,"",0)</f>
        <v>0</v>
      </c>
      <c r="G1045" s="287" t="s">
        <v>2496</v>
      </c>
      <c r="H1045" s="287" t="s">
        <v>166</v>
      </c>
      <c r="I1045" s="287">
        <v>27</v>
      </c>
      <c r="J1045" s="287" t="s">
        <v>217</v>
      </c>
      <c r="K1045" s="287" t="s">
        <v>32</v>
      </c>
      <c r="L1045" s="287" t="s">
        <v>32</v>
      </c>
      <c r="M1045" s="287" t="s">
        <v>32</v>
      </c>
      <c r="N1045" s="287" t="s">
        <v>32</v>
      </c>
      <c r="O1045" s="287" t="s">
        <v>588</v>
      </c>
    </row>
    <row r="1046" spans="1:15">
      <c r="A1046" s="193">
        <v>1045</v>
      </c>
      <c r="B1046" s="287" t="s">
        <v>2603</v>
      </c>
      <c r="C1046" s="193" t="s">
        <v>4732</v>
      </c>
      <c r="D1046" s="193" t="s">
        <v>4733</v>
      </c>
      <c r="E1046" s="287" t="s">
        <v>2544</v>
      </c>
      <c r="F1046" s="218">
        <f>_xlfn.XLOOKUP($B1046,'CDS-J'!$AA:$AA,'CDS-J'!$AC:$AC,"",0)</f>
        <v>0</v>
      </c>
      <c r="G1046" s="287" t="s">
        <v>2496</v>
      </c>
      <c r="H1046" s="287" t="s">
        <v>166</v>
      </c>
      <c r="I1046" s="287" t="s">
        <v>2545</v>
      </c>
      <c r="J1046" s="287" t="s">
        <v>217</v>
      </c>
      <c r="K1046" s="287" t="s">
        <v>32</v>
      </c>
      <c r="L1046" s="287" t="s">
        <v>32</v>
      </c>
      <c r="M1046" s="287" t="s">
        <v>32</v>
      </c>
      <c r="N1046" s="287" t="s">
        <v>32</v>
      </c>
      <c r="O1046" s="287" t="s">
        <v>588</v>
      </c>
    </row>
    <row r="1047" spans="1:15">
      <c r="A1047" s="193">
        <v>1046</v>
      </c>
      <c r="B1047" s="287" t="s">
        <v>2604</v>
      </c>
      <c r="C1047" s="193" t="s">
        <v>4734</v>
      </c>
      <c r="D1047" s="193" t="s">
        <v>4735</v>
      </c>
      <c r="E1047" s="287" t="s">
        <v>2547</v>
      </c>
      <c r="F1047" s="218">
        <f>_xlfn.XLOOKUP($B1047,'CDS-J'!$AA:$AA,'CDS-J'!$AC:$AC,"",0)</f>
        <v>0</v>
      </c>
      <c r="G1047" s="287" t="s">
        <v>2496</v>
      </c>
      <c r="H1047" s="287" t="s">
        <v>166</v>
      </c>
      <c r="I1047" s="287">
        <v>30</v>
      </c>
      <c r="J1047" s="287" t="s">
        <v>217</v>
      </c>
      <c r="K1047" s="287" t="s">
        <v>32</v>
      </c>
      <c r="L1047" s="287" t="s">
        <v>32</v>
      </c>
      <c r="M1047" s="287" t="s">
        <v>32</v>
      </c>
      <c r="N1047" s="287" t="s">
        <v>32</v>
      </c>
      <c r="O1047" s="287" t="s">
        <v>588</v>
      </c>
    </row>
    <row r="1048" spans="1:15">
      <c r="A1048" s="193">
        <v>1047</v>
      </c>
      <c r="B1048" s="287" t="s">
        <v>2605</v>
      </c>
      <c r="C1048" s="193" t="s">
        <v>4736</v>
      </c>
      <c r="D1048" s="193" t="s">
        <v>4737</v>
      </c>
      <c r="E1048" s="287" t="s">
        <v>2549</v>
      </c>
      <c r="F1048" s="218">
        <f>_xlfn.XLOOKUP($B1048,'CDS-J'!$AA:$AA,'CDS-J'!$AC:$AC,"",0)</f>
        <v>0</v>
      </c>
      <c r="G1048" s="287" t="s">
        <v>2496</v>
      </c>
      <c r="H1048" s="287" t="s">
        <v>166</v>
      </c>
      <c r="I1048" s="287">
        <v>31</v>
      </c>
      <c r="J1048" s="287" t="s">
        <v>217</v>
      </c>
      <c r="K1048" s="287" t="s">
        <v>32</v>
      </c>
      <c r="L1048" s="287" t="s">
        <v>32</v>
      </c>
      <c r="M1048" s="287" t="s">
        <v>32</v>
      </c>
      <c r="N1048" s="287" t="s">
        <v>32</v>
      </c>
      <c r="O1048" s="287" t="s">
        <v>588</v>
      </c>
    </row>
    <row r="1049" spans="1:15">
      <c r="A1049" s="193">
        <v>1048</v>
      </c>
      <c r="B1049" s="287" t="s">
        <v>2606</v>
      </c>
      <c r="C1049" s="193" t="s">
        <v>4738</v>
      </c>
      <c r="D1049" s="193" t="s">
        <v>4739</v>
      </c>
      <c r="E1049" s="287" t="s">
        <v>2551</v>
      </c>
      <c r="F1049" s="218">
        <f>_xlfn.XLOOKUP($B1049,'CDS-J'!$AA:$AA,'CDS-J'!$AC:$AC,"",0)</f>
        <v>0</v>
      </c>
      <c r="G1049" s="287" t="s">
        <v>2496</v>
      </c>
      <c r="H1049" s="287" t="s">
        <v>166</v>
      </c>
      <c r="I1049" s="287">
        <v>38</v>
      </c>
      <c r="J1049" s="287" t="s">
        <v>217</v>
      </c>
      <c r="K1049" s="287" t="s">
        <v>32</v>
      </c>
      <c r="L1049" s="287" t="s">
        <v>32</v>
      </c>
      <c r="M1049" s="287" t="s">
        <v>32</v>
      </c>
      <c r="N1049" s="287" t="s">
        <v>32</v>
      </c>
      <c r="O1049" s="287" t="s">
        <v>588</v>
      </c>
    </row>
    <row r="1050" spans="1:15">
      <c r="A1050" s="193">
        <v>1049</v>
      </c>
      <c r="B1050" s="287" t="s">
        <v>2607</v>
      </c>
      <c r="C1050" s="193" t="s">
        <v>4740</v>
      </c>
      <c r="D1050" s="193" t="s">
        <v>4741</v>
      </c>
      <c r="E1050" s="287" t="s">
        <v>2553</v>
      </c>
      <c r="F1050" s="218">
        <f>_xlfn.XLOOKUP($B1050,'CDS-J'!$AA:$AA,'CDS-J'!$AC:$AC,"",0)</f>
        <v>0</v>
      </c>
      <c r="G1050" s="287" t="s">
        <v>2496</v>
      </c>
      <c r="H1050" s="287" t="s">
        <v>166</v>
      </c>
      <c r="I1050" s="287">
        <v>39</v>
      </c>
      <c r="J1050" s="287" t="s">
        <v>217</v>
      </c>
      <c r="K1050" s="287" t="s">
        <v>32</v>
      </c>
      <c r="L1050" s="287" t="s">
        <v>32</v>
      </c>
      <c r="M1050" s="287" t="s">
        <v>32</v>
      </c>
      <c r="N1050" s="287" t="s">
        <v>32</v>
      </c>
      <c r="O1050" s="287" t="s">
        <v>588</v>
      </c>
    </row>
    <row r="1051" spans="1:15">
      <c r="A1051" s="193">
        <v>1050</v>
      </c>
      <c r="B1051" s="287" t="s">
        <v>2608</v>
      </c>
      <c r="C1051" s="193" t="s">
        <v>4742</v>
      </c>
      <c r="D1051" s="193" t="s">
        <v>4743</v>
      </c>
      <c r="E1051" s="287" t="s">
        <v>2555</v>
      </c>
      <c r="F1051" s="218">
        <f>_xlfn.XLOOKUP($B1051,'CDS-J'!$AA:$AA,'CDS-J'!$AC:$AC,"",0)</f>
        <v>0</v>
      </c>
      <c r="G1051" s="287" t="s">
        <v>2496</v>
      </c>
      <c r="H1051" s="287" t="s">
        <v>166</v>
      </c>
      <c r="I1051" s="287">
        <v>40</v>
      </c>
      <c r="J1051" s="287" t="s">
        <v>217</v>
      </c>
      <c r="K1051" s="287" t="s">
        <v>32</v>
      </c>
      <c r="L1051" s="287" t="s">
        <v>32</v>
      </c>
      <c r="M1051" s="287" t="s">
        <v>32</v>
      </c>
      <c r="N1051" s="287" t="s">
        <v>32</v>
      </c>
      <c r="O1051" s="287" t="s">
        <v>588</v>
      </c>
    </row>
    <row r="1052" spans="1:15">
      <c r="A1052" s="193">
        <v>1051</v>
      </c>
      <c r="B1052" s="287" t="s">
        <v>2609</v>
      </c>
      <c r="C1052" s="193" t="s">
        <v>4744</v>
      </c>
      <c r="D1052" s="193" t="s">
        <v>4745</v>
      </c>
      <c r="E1052" s="287" t="s">
        <v>2557</v>
      </c>
      <c r="F1052" s="218">
        <f>_xlfn.XLOOKUP($B1052,'CDS-J'!$AA:$AA,'CDS-J'!$AC:$AC,"",0)</f>
        <v>0</v>
      </c>
      <c r="G1052" s="287" t="s">
        <v>2496</v>
      </c>
      <c r="H1052" s="287" t="s">
        <v>166</v>
      </c>
      <c r="I1052" s="287">
        <v>41</v>
      </c>
      <c r="J1052" s="287" t="s">
        <v>217</v>
      </c>
      <c r="K1052" s="287" t="s">
        <v>32</v>
      </c>
      <c r="L1052" s="287" t="s">
        <v>32</v>
      </c>
      <c r="M1052" s="287" t="s">
        <v>32</v>
      </c>
      <c r="N1052" s="287" t="s">
        <v>32</v>
      </c>
      <c r="O1052" s="287" t="s">
        <v>588</v>
      </c>
    </row>
    <row r="1053" spans="1:15">
      <c r="A1053" s="193">
        <v>1052</v>
      </c>
      <c r="B1053" s="287" t="s">
        <v>2610</v>
      </c>
      <c r="C1053" s="193" t="s">
        <v>4746</v>
      </c>
      <c r="D1053" s="193" t="s">
        <v>4747</v>
      </c>
      <c r="E1053" s="287" t="s">
        <v>2559</v>
      </c>
      <c r="F1053" s="218">
        <f>_xlfn.XLOOKUP($B1053,'CDS-J'!$AA:$AA,'CDS-J'!$AC:$AC,"",0)</f>
        <v>0</v>
      </c>
      <c r="G1053" s="287" t="s">
        <v>2496</v>
      </c>
      <c r="H1053" s="287" t="s">
        <v>166</v>
      </c>
      <c r="I1053" s="287">
        <v>42</v>
      </c>
      <c r="J1053" s="287" t="s">
        <v>217</v>
      </c>
      <c r="K1053" s="287" t="s">
        <v>32</v>
      </c>
      <c r="L1053" s="287" t="s">
        <v>32</v>
      </c>
      <c r="M1053" s="287" t="s">
        <v>32</v>
      </c>
      <c r="N1053" s="287" t="s">
        <v>32</v>
      </c>
      <c r="O1053" s="287" t="s">
        <v>588</v>
      </c>
    </row>
    <row r="1054" spans="1:15">
      <c r="A1054" s="193">
        <v>1053</v>
      </c>
      <c r="B1054" s="287" t="s">
        <v>2611</v>
      </c>
      <c r="C1054" s="193" t="s">
        <v>4748</v>
      </c>
      <c r="D1054" s="193" t="s">
        <v>4749</v>
      </c>
      <c r="E1054" s="287" t="s">
        <v>2561</v>
      </c>
      <c r="F1054" s="218">
        <f>_xlfn.XLOOKUP($B1054,'CDS-J'!$AA:$AA,'CDS-J'!$AC:$AC,"",0)</f>
        <v>0</v>
      </c>
      <c r="G1054" s="287" t="s">
        <v>2496</v>
      </c>
      <c r="H1054" s="287" t="s">
        <v>166</v>
      </c>
      <c r="I1054" s="287">
        <v>43</v>
      </c>
      <c r="J1054" s="287" t="s">
        <v>217</v>
      </c>
      <c r="K1054" s="287" t="s">
        <v>32</v>
      </c>
      <c r="L1054" s="287" t="s">
        <v>32</v>
      </c>
      <c r="M1054" s="287" t="s">
        <v>32</v>
      </c>
      <c r="N1054" s="287" t="s">
        <v>32</v>
      </c>
      <c r="O1054" s="287" t="s">
        <v>588</v>
      </c>
    </row>
    <row r="1055" spans="1:15">
      <c r="A1055" s="193">
        <v>1054</v>
      </c>
      <c r="B1055" s="287" t="s">
        <v>2612</v>
      </c>
      <c r="C1055" s="193" t="s">
        <v>4750</v>
      </c>
      <c r="D1055" s="193" t="s">
        <v>4751</v>
      </c>
      <c r="E1055" s="287" t="s">
        <v>2563</v>
      </c>
      <c r="F1055" s="218">
        <f>_xlfn.XLOOKUP($B1055,'CDS-J'!$AA:$AA,'CDS-J'!$AC:$AC,"",0)</f>
        <v>0</v>
      </c>
      <c r="G1055" s="287" t="s">
        <v>2496</v>
      </c>
      <c r="H1055" s="287" t="s">
        <v>166</v>
      </c>
      <c r="I1055" s="287">
        <v>44</v>
      </c>
      <c r="J1055" s="287" t="s">
        <v>217</v>
      </c>
      <c r="K1055" s="287" t="s">
        <v>32</v>
      </c>
      <c r="L1055" s="287" t="s">
        <v>32</v>
      </c>
      <c r="M1055" s="287" t="s">
        <v>32</v>
      </c>
      <c r="N1055" s="287" t="s">
        <v>32</v>
      </c>
      <c r="O1055" s="287" t="s">
        <v>588</v>
      </c>
    </row>
    <row r="1056" spans="1:15">
      <c r="A1056" s="193">
        <v>1055</v>
      </c>
      <c r="B1056" s="287" t="s">
        <v>2613</v>
      </c>
      <c r="C1056" s="193" t="s">
        <v>4752</v>
      </c>
      <c r="D1056" s="193" t="s">
        <v>4753</v>
      </c>
      <c r="E1056" s="287" t="s">
        <v>2565</v>
      </c>
      <c r="F1056" s="218">
        <f>_xlfn.XLOOKUP($B1056,'CDS-J'!$AA:$AA,'CDS-J'!$AC:$AC,"",0)</f>
        <v>0</v>
      </c>
      <c r="G1056" s="287" t="s">
        <v>2496</v>
      </c>
      <c r="H1056" s="287" t="s">
        <v>166</v>
      </c>
      <c r="I1056" s="287">
        <v>45</v>
      </c>
      <c r="J1056" s="287" t="s">
        <v>217</v>
      </c>
      <c r="K1056" s="287" t="s">
        <v>32</v>
      </c>
      <c r="L1056" s="287" t="s">
        <v>32</v>
      </c>
      <c r="M1056" s="287" t="s">
        <v>32</v>
      </c>
      <c r="N1056" s="287" t="s">
        <v>32</v>
      </c>
      <c r="O1056" s="287" t="s">
        <v>588</v>
      </c>
    </row>
    <row r="1057" spans="1:15">
      <c r="A1057" s="193">
        <v>1056</v>
      </c>
      <c r="B1057" s="287" t="s">
        <v>2614</v>
      </c>
      <c r="C1057" s="193" t="s">
        <v>4754</v>
      </c>
      <c r="D1057" s="193" t="s">
        <v>4755</v>
      </c>
      <c r="E1057" s="287" t="s">
        <v>2567</v>
      </c>
      <c r="F1057" s="218">
        <f>_xlfn.XLOOKUP($B1057,'CDS-J'!$AA:$AA,'CDS-J'!$AC:$AC,"",0)</f>
        <v>0</v>
      </c>
      <c r="G1057" s="287" t="s">
        <v>2496</v>
      </c>
      <c r="H1057" s="287" t="s">
        <v>166</v>
      </c>
      <c r="I1057" s="287">
        <v>46</v>
      </c>
      <c r="J1057" s="287" t="s">
        <v>217</v>
      </c>
      <c r="K1057" s="287" t="s">
        <v>32</v>
      </c>
      <c r="L1057" s="287" t="s">
        <v>32</v>
      </c>
      <c r="M1057" s="287" t="s">
        <v>32</v>
      </c>
      <c r="N1057" s="287" t="s">
        <v>32</v>
      </c>
      <c r="O1057" s="287" t="s">
        <v>588</v>
      </c>
    </row>
    <row r="1058" spans="1:15">
      <c r="A1058" s="193">
        <v>1057</v>
      </c>
      <c r="B1058" s="287" t="s">
        <v>2615</v>
      </c>
      <c r="C1058" s="193" t="s">
        <v>4756</v>
      </c>
      <c r="D1058" s="193" t="s">
        <v>4757</v>
      </c>
      <c r="E1058" s="287" t="s">
        <v>2569</v>
      </c>
      <c r="F1058" s="218">
        <f>_xlfn.XLOOKUP($B1058,'CDS-J'!$AA:$AA,'CDS-J'!$AC:$AC,"",0)</f>
        <v>0</v>
      </c>
      <c r="G1058" s="287" t="s">
        <v>2496</v>
      </c>
      <c r="H1058" s="287" t="s">
        <v>166</v>
      </c>
      <c r="I1058" s="287">
        <v>47</v>
      </c>
      <c r="J1058" s="287" t="s">
        <v>217</v>
      </c>
      <c r="K1058" s="287" t="s">
        <v>32</v>
      </c>
      <c r="L1058" s="287" t="s">
        <v>32</v>
      </c>
      <c r="M1058" s="287" t="s">
        <v>32</v>
      </c>
      <c r="N1058" s="287" t="s">
        <v>32</v>
      </c>
      <c r="O1058" s="287" t="s">
        <v>588</v>
      </c>
    </row>
    <row r="1059" spans="1:15">
      <c r="A1059" s="193">
        <v>1058</v>
      </c>
      <c r="B1059" s="287" t="s">
        <v>2616</v>
      </c>
      <c r="C1059" s="193" t="s">
        <v>4758</v>
      </c>
      <c r="D1059" s="193" t="s">
        <v>4759</v>
      </c>
      <c r="E1059" s="287" t="s">
        <v>2571</v>
      </c>
      <c r="F1059" s="218">
        <f>_xlfn.XLOOKUP($B1059,'CDS-J'!$AA:$AA,'CDS-J'!$AC:$AC,"",0)</f>
        <v>0</v>
      </c>
      <c r="G1059" s="287" t="s">
        <v>2496</v>
      </c>
      <c r="H1059" s="287" t="s">
        <v>166</v>
      </c>
      <c r="I1059" s="287">
        <v>48</v>
      </c>
      <c r="J1059" s="287" t="s">
        <v>217</v>
      </c>
      <c r="K1059" s="287" t="s">
        <v>32</v>
      </c>
      <c r="L1059" s="287" t="s">
        <v>32</v>
      </c>
      <c r="M1059" s="287" t="s">
        <v>32</v>
      </c>
      <c r="N1059" s="287" t="s">
        <v>32</v>
      </c>
      <c r="O1059" s="287" t="s">
        <v>588</v>
      </c>
    </row>
    <row r="1060" spans="1:15">
      <c r="A1060" s="193">
        <v>1059</v>
      </c>
      <c r="B1060" s="287" t="s">
        <v>2617</v>
      </c>
      <c r="C1060" s="193" t="s">
        <v>4760</v>
      </c>
      <c r="D1060" s="193" t="s">
        <v>4761</v>
      </c>
      <c r="E1060" s="287" t="s">
        <v>2573</v>
      </c>
      <c r="F1060" s="218">
        <f>_xlfn.XLOOKUP($B1060,'CDS-J'!$AA:$AA,'CDS-J'!$AC:$AC,"",0)</f>
        <v>0</v>
      </c>
      <c r="G1060" s="287" t="s">
        <v>2496</v>
      </c>
      <c r="H1060" s="287" t="s">
        <v>166</v>
      </c>
      <c r="I1060" s="287">
        <v>49</v>
      </c>
      <c r="J1060" s="287" t="s">
        <v>217</v>
      </c>
      <c r="K1060" s="287" t="s">
        <v>32</v>
      </c>
      <c r="L1060" s="287" t="s">
        <v>32</v>
      </c>
      <c r="M1060" s="287" t="s">
        <v>32</v>
      </c>
      <c r="N1060" s="287" t="s">
        <v>32</v>
      </c>
      <c r="O1060" s="287" t="s">
        <v>588</v>
      </c>
    </row>
    <row r="1061" spans="1:15">
      <c r="A1061" s="193">
        <v>1060</v>
      </c>
      <c r="B1061" s="287" t="s">
        <v>2618</v>
      </c>
      <c r="C1061" s="193" t="s">
        <v>4762</v>
      </c>
      <c r="D1061" s="193" t="s">
        <v>4763</v>
      </c>
      <c r="E1061" s="287" t="s">
        <v>2575</v>
      </c>
      <c r="F1061" s="218">
        <f>_xlfn.XLOOKUP($B1061,'CDS-J'!$AA:$AA,'CDS-J'!$AC:$AC,"",0)</f>
        <v>0</v>
      </c>
      <c r="G1061" s="287" t="s">
        <v>2496</v>
      </c>
      <c r="H1061" s="287" t="s">
        <v>166</v>
      </c>
      <c r="I1061" s="287">
        <v>50</v>
      </c>
      <c r="J1061" s="287" t="s">
        <v>217</v>
      </c>
      <c r="K1061" s="287" t="s">
        <v>32</v>
      </c>
      <c r="L1061" s="287" t="s">
        <v>32</v>
      </c>
      <c r="M1061" s="287" t="s">
        <v>32</v>
      </c>
      <c r="N1061" s="287" t="s">
        <v>32</v>
      </c>
      <c r="O1061" s="287" t="s">
        <v>588</v>
      </c>
    </row>
    <row r="1062" spans="1:15">
      <c r="A1062" s="193">
        <v>1061</v>
      </c>
      <c r="B1062" s="287" t="s">
        <v>2619</v>
      </c>
      <c r="C1062" s="193" t="s">
        <v>4764</v>
      </c>
      <c r="D1062" s="193" t="s">
        <v>4765</v>
      </c>
      <c r="E1062" s="287" t="s">
        <v>2577</v>
      </c>
      <c r="F1062" s="218">
        <f>_xlfn.XLOOKUP($B1062,'CDS-J'!$AA:$AA,'CDS-J'!$AC:$AC,"",0)</f>
        <v>4.6751669702489368E-2</v>
      </c>
      <c r="G1062" s="287" t="s">
        <v>2496</v>
      </c>
      <c r="H1062" s="287" t="s">
        <v>166</v>
      </c>
      <c r="I1062" s="287">
        <v>51</v>
      </c>
      <c r="J1062" s="287" t="s">
        <v>217</v>
      </c>
      <c r="K1062" s="287" t="s">
        <v>32</v>
      </c>
      <c r="L1062" s="287" t="s">
        <v>32</v>
      </c>
      <c r="M1062" s="287" t="s">
        <v>32</v>
      </c>
      <c r="N1062" s="287" t="s">
        <v>32</v>
      </c>
      <c r="O1062" s="287" t="s">
        <v>588</v>
      </c>
    </row>
    <row r="1063" spans="1:15">
      <c r="A1063" s="193">
        <v>1062</v>
      </c>
      <c r="B1063" s="287" t="s">
        <v>2620</v>
      </c>
      <c r="C1063" s="193" t="s">
        <v>4766</v>
      </c>
      <c r="D1063" s="193" t="s">
        <v>4767</v>
      </c>
      <c r="E1063" s="287" t="s">
        <v>2579</v>
      </c>
      <c r="F1063" s="218">
        <f>_xlfn.XLOOKUP($B1063,'CDS-J'!$AA:$AA,'CDS-J'!$AC:$AC,"",0)</f>
        <v>0</v>
      </c>
      <c r="G1063" s="287" t="s">
        <v>2496</v>
      </c>
      <c r="H1063" s="287" t="s">
        <v>166</v>
      </c>
      <c r="I1063" s="287">
        <v>52</v>
      </c>
      <c r="J1063" s="287" t="s">
        <v>217</v>
      </c>
      <c r="K1063" s="287" t="s">
        <v>32</v>
      </c>
      <c r="L1063" s="287" t="s">
        <v>32</v>
      </c>
      <c r="M1063" s="287" t="s">
        <v>32</v>
      </c>
      <c r="N1063" s="287" t="s">
        <v>32</v>
      </c>
      <c r="O1063" s="287" t="s">
        <v>588</v>
      </c>
    </row>
    <row r="1064" spans="1:15">
      <c r="A1064" s="193">
        <v>1063</v>
      </c>
      <c r="B1064" s="287" t="s">
        <v>2621</v>
      </c>
      <c r="C1064" s="193" t="s">
        <v>4768</v>
      </c>
      <c r="D1064" s="193" t="s">
        <v>4769</v>
      </c>
      <c r="E1064" s="287" t="s">
        <v>781</v>
      </c>
      <c r="F1064" s="218">
        <f>_xlfn.XLOOKUP($B1064,'CDS-J'!$AA:$AA,'CDS-J'!$AC:$AC,"",0)</f>
        <v>0</v>
      </c>
      <c r="G1064" s="287" t="s">
        <v>2496</v>
      </c>
      <c r="H1064" s="287" t="s">
        <v>166</v>
      </c>
      <c r="I1064" s="287">
        <v>54</v>
      </c>
      <c r="J1064" s="287" t="s">
        <v>217</v>
      </c>
      <c r="K1064" s="287" t="s">
        <v>32</v>
      </c>
      <c r="L1064" s="287" t="s">
        <v>32</v>
      </c>
      <c r="M1064" s="287" t="s">
        <v>32</v>
      </c>
      <c r="N1064" s="287" t="s">
        <v>32</v>
      </c>
      <c r="O1064" s="287" t="s">
        <v>588</v>
      </c>
    </row>
    <row r="1065" spans="1:15">
      <c r="A1065" s="193">
        <v>1064</v>
      </c>
      <c r="B1065" s="287" t="s">
        <v>2622</v>
      </c>
      <c r="C1065" s="193" t="s">
        <v>4770</v>
      </c>
      <c r="D1065" s="193" t="s">
        <v>4771</v>
      </c>
      <c r="E1065" s="287" t="s">
        <v>1289</v>
      </c>
      <c r="F1065" s="218">
        <f>_xlfn.XLOOKUP($B1065,'CDS-J'!$AA:$AA,'CDS-J'!$AC:$AC,"",0)</f>
        <v>0</v>
      </c>
      <c r="G1065" s="287" t="s">
        <v>2496</v>
      </c>
      <c r="H1065" s="287" t="s">
        <v>166</v>
      </c>
      <c r="I1065" s="287" t="s">
        <v>1289</v>
      </c>
      <c r="J1065" s="287" t="s">
        <v>217</v>
      </c>
      <c r="K1065" s="287" t="s">
        <v>32</v>
      </c>
      <c r="L1065" s="287" t="s">
        <v>32</v>
      </c>
      <c r="M1065" s="287" t="s">
        <v>32</v>
      </c>
      <c r="N1065" s="287" t="s">
        <v>32</v>
      </c>
      <c r="O1065" s="287" t="s">
        <v>588</v>
      </c>
    </row>
    <row r="1066" spans="1:15">
      <c r="A1066" s="193">
        <v>1065</v>
      </c>
      <c r="B1066" s="287" t="s">
        <v>2623</v>
      </c>
      <c r="C1066" s="193" t="s">
        <v>4772</v>
      </c>
      <c r="D1066" s="193"/>
      <c r="E1066" s="287" t="s">
        <v>2583</v>
      </c>
      <c r="F1066" s="218">
        <f>_xlfn.XLOOKUP($B1066,'CDS-J'!$AA:$AA,'CDS-J'!$AC:$AC,"",0)</f>
        <v>5.2216150576806307E-2</v>
      </c>
      <c r="G1066" s="287" t="s">
        <v>2496</v>
      </c>
      <c r="H1066" s="287" t="s">
        <v>166</v>
      </c>
      <c r="I1066" s="287" t="s">
        <v>234</v>
      </c>
      <c r="J1066" s="287" t="s">
        <v>217</v>
      </c>
      <c r="K1066" s="287" t="s">
        <v>32</v>
      </c>
      <c r="L1066" s="287" t="s">
        <v>32</v>
      </c>
      <c r="M1066" s="287" t="s">
        <v>32</v>
      </c>
      <c r="N1066" s="287" t="s">
        <v>32</v>
      </c>
      <c r="O1066" s="287" t="s">
        <v>588</v>
      </c>
    </row>
    <row r="1067" spans="1:15">
      <c r="A1067" s="193">
        <v>1066</v>
      </c>
      <c r="B1067" s="287" t="s">
        <v>2624</v>
      </c>
      <c r="C1067" s="193" t="s">
        <v>4773</v>
      </c>
      <c r="D1067" s="193" t="s">
        <v>4774</v>
      </c>
      <c r="E1067" s="287" t="s">
        <v>2495</v>
      </c>
      <c r="F1067" s="218">
        <f>_xlfn.XLOOKUP($B1067,'CDS-J'!$AA:$AA,'CDS-J'!$AC:$AC,"",0)</f>
        <v>2.0036429872495449E-2</v>
      </c>
      <c r="G1067" s="287" t="s">
        <v>2496</v>
      </c>
      <c r="H1067" s="287" t="s">
        <v>2625</v>
      </c>
      <c r="I1067" s="287" t="s">
        <v>2498</v>
      </c>
      <c r="J1067" s="287" t="s">
        <v>217</v>
      </c>
      <c r="K1067" s="287" t="s">
        <v>32</v>
      </c>
      <c r="L1067" s="287" t="s">
        <v>32</v>
      </c>
      <c r="M1067" s="287" t="s">
        <v>32</v>
      </c>
      <c r="N1067" s="287" t="s">
        <v>32</v>
      </c>
      <c r="O1067" s="287" t="s">
        <v>588</v>
      </c>
    </row>
    <row r="1068" spans="1:15">
      <c r="A1068" s="193">
        <v>1067</v>
      </c>
      <c r="B1068" s="287" t="s">
        <v>2626</v>
      </c>
      <c r="C1068" s="193" t="s">
        <v>4775</v>
      </c>
      <c r="D1068" s="193" t="s">
        <v>4776</v>
      </c>
      <c r="E1068" s="287" t="s">
        <v>2502</v>
      </c>
      <c r="F1068" s="218">
        <f>_xlfn.XLOOKUP($B1068,'CDS-J'!$AA:$AA,'CDS-J'!$AC:$AC,"",0)</f>
        <v>2.7322404371584699E-2</v>
      </c>
      <c r="G1068" s="287" t="s">
        <v>2496</v>
      </c>
      <c r="H1068" s="287" t="s">
        <v>2625</v>
      </c>
      <c r="I1068" s="287" t="s">
        <v>2503</v>
      </c>
      <c r="J1068" s="287" t="s">
        <v>217</v>
      </c>
      <c r="K1068" s="287" t="s">
        <v>32</v>
      </c>
      <c r="L1068" s="287" t="s">
        <v>32</v>
      </c>
      <c r="M1068" s="287" t="s">
        <v>32</v>
      </c>
      <c r="N1068" s="287" t="s">
        <v>32</v>
      </c>
      <c r="O1068" s="287" t="s">
        <v>588</v>
      </c>
    </row>
    <row r="1069" spans="1:15">
      <c r="A1069" s="193">
        <v>1068</v>
      </c>
      <c r="B1069" s="287" t="s">
        <v>2627</v>
      </c>
      <c r="C1069" s="193" t="s">
        <v>4777</v>
      </c>
      <c r="D1069" s="193" t="s">
        <v>4778</v>
      </c>
      <c r="E1069" s="287" t="s">
        <v>2506</v>
      </c>
      <c r="F1069" s="218">
        <f>_xlfn.XLOOKUP($B1069,'CDS-J'!$AA:$AA,'CDS-J'!$AC:$AC,"",0)</f>
        <v>2.2465088038858529E-2</v>
      </c>
      <c r="G1069" s="287" t="s">
        <v>2496</v>
      </c>
      <c r="H1069" s="287" t="s">
        <v>2625</v>
      </c>
      <c r="I1069" s="287" t="s">
        <v>2507</v>
      </c>
      <c r="J1069" s="287" t="s">
        <v>217</v>
      </c>
      <c r="K1069" s="287" t="s">
        <v>32</v>
      </c>
      <c r="L1069" s="287" t="s">
        <v>32</v>
      </c>
      <c r="M1069" s="287" t="s">
        <v>32</v>
      </c>
      <c r="N1069" s="287" t="s">
        <v>32</v>
      </c>
      <c r="O1069" s="287" t="s">
        <v>588</v>
      </c>
    </row>
    <row r="1070" spans="1:15">
      <c r="A1070" s="193">
        <v>1069</v>
      </c>
      <c r="B1070" s="287" t="s">
        <v>2628</v>
      </c>
      <c r="C1070" s="193" t="s">
        <v>4779</v>
      </c>
      <c r="D1070" s="193" t="s">
        <v>4780</v>
      </c>
      <c r="E1070" s="287" t="s">
        <v>2511</v>
      </c>
      <c r="F1070" s="218">
        <f>_xlfn.XLOOKUP($B1070,'CDS-J'!$AA:$AA,'CDS-J'!$AC:$AC,"",0)</f>
        <v>0</v>
      </c>
      <c r="G1070" s="287" t="s">
        <v>2496</v>
      </c>
      <c r="H1070" s="287" t="s">
        <v>2625</v>
      </c>
      <c r="I1070" s="287" t="s">
        <v>2512</v>
      </c>
      <c r="J1070" s="287" t="s">
        <v>217</v>
      </c>
      <c r="K1070" s="287" t="s">
        <v>32</v>
      </c>
      <c r="L1070" s="287" t="s">
        <v>32</v>
      </c>
      <c r="M1070" s="287" t="s">
        <v>32</v>
      </c>
      <c r="N1070" s="287" t="s">
        <v>32</v>
      </c>
      <c r="O1070" s="287" t="s">
        <v>588</v>
      </c>
    </row>
    <row r="1071" spans="1:15">
      <c r="A1071" s="193">
        <v>1070</v>
      </c>
      <c r="B1071" s="287" t="s">
        <v>2629</v>
      </c>
      <c r="C1071" s="193" t="s">
        <v>4781</v>
      </c>
      <c r="D1071" s="193" t="s">
        <v>4782</v>
      </c>
      <c r="E1071" s="287" t="s">
        <v>2514</v>
      </c>
      <c r="F1071" s="218">
        <f>_xlfn.XLOOKUP($B1071,'CDS-J'!$AA:$AA,'CDS-J'!$AC:$AC,"",0)</f>
        <v>9.7146326654523382E-3</v>
      </c>
      <c r="G1071" s="287" t="s">
        <v>2496</v>
      </c>
      <c r="H1071" s="287" t="s">
        <v>2625</v>
      </c>
      <c r="I1071" s="287" t="s">
        <v>2515</v>
      </c>
      <c r="J1071" s="287" t="s">
        <v>217</v>
      </c>
      <c r="K1071" s="287" t="s">
        <v>32</v>
      </c>
      <c r="L1071" s="287" t="s">
        <v>32</v>
      </c>
      <c r="M1071" s="287" t="s">
        <v>32</v>
      </c>
      <c r="N1071" s="287" t="s">
        <v>32</v>
      </c>
      <c r="O1071" s="287" t="s">
        <v>588</v>
      </c>
    </row>
    <row r="1072" spans="1:15">
      <c r="A1072" s="193">
        <v>1071</v>
      </c>
      <c r="B1072" s="287" t="s">
        <v>2630</v>
      </c>
      <c r="C1072" s="193" t="s">
        <v>4783</v>
      </c>
      <c r="D1072" s="193" t="s">
        <v>4784</v>
      </c>
      <c r="E1072" s="287" t="s">
        <v>2517</v>
      </c>
      <c r="F1072" s="218">
        <f>_xlfn.XLOOKUP($B1072,'CDS-J'!$AA:$AA,'CDS-J'!$AC:$AC,"",0)</f>
        <v>0</v>
      </c>
      <c r="G1072" s="287" t="s">
        <v>2496</v>
      </c>
      <c r="H1072" s="287" t="s">
        <v>2625</v>
      </c>
      <c r="I1072" s="287">
        <v>10</v>
      </c>
      <c r="J1072" s="287" t="s">
        <v>217</v>
      </c>
      <c r="K1072" s="287" t="s">
        <v>32</v>
      </c>
      <c r="L1072" s="287" t="s">
        <v>32</v>
      </c>
      <c r="M1072" s="287" t="s">
        <v>32</v>
      </c>
      <c r="N1072" s="287" t="s">
        <v>32</v>
      </c>
      <c r="O1072" s="287" t="s">
        <v>588</v>
      </c>
    </row>
    <row r="1073" spans="1:15">
      <c r="A1073" s="193">
        <v>1072</v>
      </c>
      <c r="B1073" s="287" t="s">
        <v>2631</v>
      </c>
      <c r="C1073" s="193" t="s">
        <v>4785</v>
      </c>
      <c r="D1073" s="193" t="s">
        <v>4786</v>
      </c>
      <c r="E1073" s="287" t="s">
        <v>2519</v>
      </c>
      <c r="F1073" s="218">
        <f>_xlfn.XLOOKUP($B1073,'CDS-J'!$AA:$AA,'CDS-J'!$AC:$AC,"",0)</f>
        <v>5.3430479659987859E-2</v>
      </c>
      <c r="G1073" s="287" t="s">
        <v>2496</v>
      </c>
      <c r="H1073" s="287" t="s">
        <v>2625</v>
      </c>
      <c r="I1073" s="287">
        <v>11</v>
      </c>
      <c r="J1073" s="287" t="s">
        <v>217</v>
      </c>
      <c r="K1073" s="287" t="s">
        <v>32</v>
      </c>
      <c r="L1073" s="287" t="s">
        <v>32</v>
      </c>
      <c r="M1073" s="287" t="s">
        <v>32</v>
      </c>
      <c r="N1073" s="287" t="s">
        <v>32</v>
      </c>
      <c r="O1073" s="287" t="s">
        <v>588</v>
      </c>
    </row>
    <row r="1074" spans="1:15">
      <c r="A1074" s="193">
        <v>1073</v>
      </c>
      <c r="B1074" s="287" t="s">
        <v>2632</v>
      </c>
      <c r="C1074" s="193" t="s">
        <v>4787</v>
      </c>
      <c r="D1074" s="193" t="s">
        <v>4788</v>
      </c>
      <c r="E1074" s="287" t="s">
        <v>2521</v>
      </c>
      <c r="F1074" s="218">
        <f>_xlfn.XLOOKUP($B1074,'CDS-J'!$AA:$AA,'CDS-J'!$AC:$AC,"",0)</f>
        <v>0</v>
      </c>
      <c r="G1074" s="287" t="s">
        <v>2496</v>
      </c>
      <c r="H1074" s="287" t="s">
        <v>2625</v>
      </c>
      <c r="I1074" s="287">
        <v>12</v>
      </c>
      <c r="J1074" s="287" t="s">
        <v>217</v>
      </c>
      <c r="K1074" s="287" t="s">
        <v>32</v>
      </c>
      <c r="L1074" s="287" t="s">
        <v>32</v>
      </c>
      <c r="M1074" s="287" t="s">
        <v>32</v>
      </c>
      <c r="N1074" s="287" t="s">
        <v>32</v>
      </c>
      <c r="O1074" s="287" t="s">
        <v>588</v>
      </c>
    </row>
    <row r="1075" spans="1:15">
      <c r="A1075" s="193">
        <v>1074</v>
      </c>
      <c r="B1075" s="287" t="s">
        <v>2633</v>
      </c>
      <c r="C1075" s="193" t="s">
        <v>4789</v>
      </c>
      <c r="D1075" s="193" t="s">
        <v>4790</v>
      </c>
      <c r="E1075" s="287" t="s">
        <v>2523</v>
      </c>
      <c r="F1075" s="218">
        <f>_xlfn.XLOOKUP($B1075,'CDS-J'!$AA:$AA,'CDS-J'!$AC:$AC,"",0)</f>
        <v>2.125075895567699E-2</v>
      </c>
      <c r="G1075" s="287" t="s">
        <v>2496</v>
      </c>
      <c r="H1075" s="287" t="s">
        <v>2625</v>
      </c>
      <c r="I1075" s="287">
        <v>13</v>
      </c>
      <c r="J1075" s="287" t="s">
        <v>217</v>
      </c>
      <c r="K1075" s="287" t="s">
        <v>32</v>
      </c>
      <c r="L1075" s="287" t="s">
        <v>32</v>
      </c>
      <c r="M1075" s="287" t="s">
        <v>32</v>
      </c>
      <c r="N1075" s="287" t="s">
        <v>32</v>
      </c>
      <c r="O1075" s="287" t="s">
        <v>588</v>
      </c>
    </row>
    <row r="1076" spans="1:15">
      <c r="A1076" s="193">
        <v>1075</v>
      </c>
      <c r="B1076" s="287" t="s">
        <v>2634</v>
      </c>
      <c r="C1076" s="193" t="s">
        <v>4791</v>
      </c>
      <c r="D1076" s="193" t="s">
        <v>4792</v>
      </c>
      <c r="E1076" s="287" t="s">
        <v>2525</v>
      </c>
      <c r="F1076" s="218">
        <f>_xlfn.XLOOKUP($B1076,'CDS-J'!$AA:$AA,'CDS-J'!$AC:$AC,"",0)</f>
        <v>0.12932604735883421</v>
      </c>
      <c r="G1076" s="287" t="s">
        <v>2496</v>
      </c>
      <c r="H1076" s="287" t="s">
        <v>2625</v>
      </c>
      <c r="I1076" s="287">
        <v>14</v>
      </c>
      <c r="J1076" s="287" t="s">
        <v>217</v>
      </c>
      <c r="K1076" s="287" t="s">
        <v>32</v>
      </c>
      <c r="L1076" s="287" t="s">
        <v>32</v>
      </c>
      <c r="M1076" s="287" t="s">
        <v>32</v>
      </c>
      <c r="N1076" s="287" t="s">
        <v>32</v>
      </c>
      <c r="O1076" s="287" t="s">
        <v>588</v>
      </c>
    </row>
    <row r="1077" spans="1:15">
      <c r="A1077" s="193">
        <v>1076</v>
      </c>
      <c r="B1077" s="287" t="s">
        <v>2635</v>
      </c>
      <c r="C1077" s="193" t="s">
        <v>4793</v>
      </c>
      <c r="D1077" s="193" t="s">
        <v>4794</v>
      </c>
      <c r="E1077" s="287" t="s">
        <v>2527</v>
      </c>
      <c r="F1077" s="218">
        <f>_xlfn.XLOOKUP($B1077,'CDS-J'!$AA:$AA,'CDS-J'!$AC:$AC,"",0)</f>
        <v>4.9180327868852458E-2</v>
      </c>
      <c r="G1077" s="287" t="s">
        <v>2496</v>
      </c>
      <c r="H1077" s="287" t="s">
        <v>2625</v>
      </c>
      <c r="I1077" s="287">
        <v>15</v>
      </c>
      <c r="J1077" s="287" t="s">
        <v>217</v>
      </c>
      <c r="K1077" s="287" t="s">
        <v>32</v>
      </c>
      <c r="L1077" s="287" t="s">
        <v>32</v>
      </c>
      <c r="M1077" s="287" t="s">
        <v>32</v>
      </c>
      <c r="N1077" s="287" t="s">
        <v>32</v>
      </c>
      <c r="O1077" s="287" t="s">
        <v>588</v>
      </c>
    </row>
    <row r="1078" spans="1:15">
      <c r="A1078" s="193">
        <v>1077</v>
      </c>
      <c r="B1078" s="287" t="s">
        <v>2636</v>
      </c>
      <c r="C1078" s="193" t="s">
        <v>4795</v>
      </c>
      <c r="D1078" s="193" t="s">
        <v>4796</v>
      </c>
      <c r="E1078" s="287" t="s">
        <v>2529</v>
      </c>
      <c r="F1078" s="218">
        <f>_xlfn.XLOOKUP($B1078,'CDS-J'!$AA:$AA,'CDS-J'!$AC:$AC,"",0)</f>
        <v>4.2501517911353974E-3</v>
      </c>
      <c r="G1078" s="287" t="s">
        <v>2496</v>
      </c>
      <c r="H1078" s="287" t="s">
        <v>2625</v>
      </c>
      <c r="I1078" s="287">
        <v>16</v>
      </c>
      <c r="J1078" s="287" t="s">
        <v>217</v>
      </c>
      <c r="K1078" s="287" t="s">
        <v>32</v>
      </c>
      <c r="L1078" s="287" t="s">
        <v>32</v>
      </c>
      <c r="M1078" s="287" t="s">
        <v>32</v>
      </c>
      <c r="N1078" s="287" t="s">
        <v>32</v>
      </c>
      <c r="O1078" s="287" t="s">
        <v>588</v>
      </c>
    </row>
    <row r="1079" spans="1:15">
      <c r="A1079" s="193">
        <v>1078</v>
      </c>
      <c r="B1079" s="287" t="s">
        <v>2637</v>
      </c>
      <c r="C1079" s="193" t="s">
        <v>4797</v>
      </c>
      <c r="D1079" s="193" t="s">
        <v>4798</v>
      </c>
      <c r="E1079" s="287" t="s">
        <v>2531</v>
      </c>
      <c r="F1079" s="218">
        <f>_xlfn.XLOOKUP($B1079,'CDS-J'!$AA:$AA,'CDS-J'!$AC:$AC,"",0)</f>
        <v>1.3964784456587741E-2</v>
      </c>
      <c r="G1079" s="287" t="s">
        <v>2496</v>
      </c>
      <c r="H1079" s="287" t="s">
        <v>2625</v>
      </c>
      <c r="I1079" s="287">
        <v>19</v>
      </c>
      <c r="J1079" s="287" t="s">
        <v>217</v>
      </c>
      <c r="K1079" s="287" t="s">
        <v>32</v>
      </c>
      <c r="L1079" s="287" t="s">
        <v>32</v>
      </c>
      <c r="M1079" s="287" t="s">
        <v>32</v>
      </c>
      <c r="N1079" s="287" t="s">
        <v>32</v>
      </c>
      <c r="O1079" s="287" t="s">
        <v>588</v>
      </c>
    </row>
    <row r="1080" spans="1:15">
      <c r="A1080" s="193">
        <v>1079</v>
      </c>
      <c r="B1080" s="287" t="s">
        <v>2638</v>
      </c>
      <c r="C1080" s="193" t="s">
        <v>4799</v>
      </c>
      <c r="D1080" s="193" t="s">
        <v>4800</v>
      </c>
      <c r="E1080" s="287" t="s">
        <v>2533</v>
      </c>
      <c r="F1080" s="218">
        <f>_xlfn.XLOOKUP($B1080,'CDS-J'!$AA:$AA,'CDS-J'!$AC:$AC,"",0)</f>
        <v>0</v>
      </c>
      <c r="G1080" s="287" t="s">
        <v>2496</v>
      </c>
      <c r="H1080" s="287" t="s">
        <v>2625</v>
      </c>
      <c r="I1080" s="287">
        <v>22</v>
      </c>
      <c r="J1080" s="287" t="s">
        <v>217</v>
      </c>
      <c r="K1080" s="287" t="s">
        <v>32</v>
      </c>
      <c r="L1080" s="287" t="s">
        <v>32</v>
      </c>
      <c r="M1080" s="287" t="s">
        <v>32</v>
      </c>
      <c r="N1080" s="287" t="s">
        <v>32</v>
      </c>
      <c r="O1080" s="287" t="s">
        <v>588</v>
      </c>
    </row>
    <row r="1081" spans="1:15">
      <c r="A1081" s="193">
        <v>1080</v>
      </c>
      <c r="B1081" s="287" t="s">
        <v>2639</v>
      </c>
      <c r="C1081" s="193" t="s">
        <v>4801</v>
      </c>
      <c r="D1081" s="193" t="s">
        <v>4802</v>
      </c>
      <c r="E1081" s="287" t="s">
        <v>765</v>
      </c>
      <c r="F1081" s="218">
        <f>_xlfn.XLOOKUP($B1081,'CDS-J'!$AA:$AA,'CDS-J'!$AC:$AC,"",0)</f>
        <v>1.092896174863388E-2</v>
      </c>
      <c r="G1081" s="287" t="s">
        <v>2496</v>
      </c>
      <c r="H1081" s="287" t="s">
        <v>2625</v>
      </c>
      <c r="I1081" s="287">
        <v>23</v>
      </c>
      <c r="J1081" s="287" t="s">
        <v>217</v>
      </c>
      <c r="K1081" s="287" t="s">
        <v>32</v>
      </c>
      <c r="L1081" s="287" t="s">
        <v>32</v>
      </c>
      <c r="M1081" s="287" t="s">
        <v>32</v>
      </c>
      <c r="N1081" s="287" t="s">
        <v>32</v>
      </c>
      <c r="O1081" s="287" t="s">
        <v>588</v>
      </c>
    </row>
    <row r="1082" spans="1:15">
      <c r="A1082" s="193">
        <v>1081</v>
      </c>
      <c r="B1082" s="287" t="s">
        <v>2640</v>
      </c>
      <c r="C1082" s="193" t="s">
        <v>4803</v>
      </c>
      <c r="D1082" s="193" t="s">
        <v>4804</v>
      </c>
      <c r="E1082" s="287" t="s">
        <v>2536</v>
      </c>
      <c r="F1082" s="218">
        <f>_xlfn.XLOOKUP($B1082,'CDS-J'!$AA:$AA,'CDS-J'!$AC:$AC,"",0)</f>
        <v>0</v>
      </c>
      <c r="G1082" s="287" t="s">
        <v>2496</v>
      </c>
      <c r="H1082" s="287" t="s">
        <v>2625</v>
      </c>
      <c r="I1082" s="287">
        <v>24</v>
      </c>
      <c r="J1082" s="287" t="s">
        <v>217</v>
      </c>
      <c r="K1082" s="287" t="s">
        <v>32</v>
      </c>
      <c r="L1082" s="287" t="s">
        <v>32</v>
      </c>
      <c r="M1082" s="287" t="s">
        <v>32</v>
      </c>
      <c r="N1082" s="287" t="s">
        <v>32</v>
      </c>
      <c r="O1082" s="287" t="s">
        <v>588</v>
      </c>
    </row>
    <row r="1083" spans="1:15">
      <c r="A1083" s="193">
        <v>1082</v>
      </c>
      <c r="B1083" s="287" t="s">
        <v>2641</v>
      </c>
      <c r="C1083" s="193" t="s">
        <v>4805</v>
      </c>
      <c r="D1083" s="193" t="s">
        <v>4806</v>
      </c>
      <c r="E1083" s="287" t="s">
        <v>2538</v>
      </c>
      <c r="F1083" s="218">
        <f>_xlfn.XLOOKUP($B1083,'CDS-J'!$AA:$AA,'CDS-J'!$AC:$AC,"",0)</f>
        <v>0</v>
      </c>
      <c r="G1083" s="287" t="s">
        <v>2496</v>
      </c>
      <c r="H1083" s="287" t="s">
        <v>2625</v>
      </c>
      <c r="I1083" s="287">
        <v>25</v>
      </c>
      <c r="J1083" s="287" t="s">
        <v>217</v>
      </c>
      <c r="K1083" s="287" t="s">
        <v>32</v>
      </c>
      <c r="L1083" s="287" t="s">
        <v>32</v>
      </c>
      <c r="M1083" s="287" t="s">
        <v>32</v>
      </c>
      <c r="N1083" s="287" t="s">
        <v>32</v>
      </c>
      <c r="O1083" s="287" t="s">
        <v>588</v>
      </c>
    </row>
    <row r="1084" spans="1:15">
      <c r="A1084" s="193">
        <v>1083</v>
      </c>
      <c r="B1084" s="287" t="s">
        <v>2642</v>
      </c>
      <c r="C1084" s="193" t="s">
        <v>4807</v>
      </c>
      <c r="D1084" s="193" t="s">
        <v>4808</v>
      </c>
      <c r="E1084" s="287" t="s">
        <v>2540</v>
      </c>
      <c r="F1084" s="218">
        <f>_xlfn.XLOOKUP($B1084,'CDS-J'!$AA:$AA,'CDS-J'!$AC:$AC,"",0)</f>
        <v>5.9502125075895571E-2</v>
      </c>
      <c r="G1084" s="287" t="s">
        <v>2496</v>
      </c>
      <c r="H1084" s="287" t="s">
        <v>2625</v>
      </c>
      <c r="I1084" s="287">
        <v>26</v>
      </c>
      <c r="J1084" s="287" t="s">
        <v>217</v>
      </c>
      <c r="K1084" s="287" t="s">
        <v>32</v>
      </c>
      <c r="L1084" s="287" t="s">
        <v>32</v>
      </c>
      <c r="M1084" s="287" t="s">
        <v>32</v>
      </c>
      <c r="N1084" s="287" t="s">
        <v>32</v>
      </c>
      <c r="O1084" s="287" t="s">
        <v>588</v>
      </c>
    </row>
    <row r="1085" spans="1:15">
      <c r="A1085" s="193">
        <v>1084</v>
      </c>
      <c r="B1085" s="287" t="s">
        <v>2643</v>
      </c>
      <c r="C1085" s="193" t="s">
        <v>4809</v>
      </c>
      <c r="D1085" s="193" t="s">
        <v>4810</v>
      </c>
      <c r="E1085" s="287" t="s">
        <v>2542</v>
      </c>
      <c r="F1085" s="218">
        <f>_xlfn.XLOOKUP($B1085,'CDS-J'!$AA:$AA,'CDS-J'!$AC:$AC,"",0)</f>
        <v>4.8573163327261691E-3</v>
      </c>
      <c r="G1085" s="287" t="s">
        <v>2496</v>
      </c>
      <c r="H1085" s="287" t="s">
        <v>2625</v>
      </c>
      <c r="I1085" s="287">
        <v>27</v>
      </c>
      <c r="J1085" s="287" t="s">
        <v>217</v>
      </c>
      <c r="K1085" s="287" t="s">
        <v>32</v>
      </c>
      <c r="L1085" s="287" t="s">
        <v>32</v>
      </c>
      <c r="M1085" s="287" t="s">
        <v>32</v>
      </c>
      <c r="N1085" s="287" t="s">
        <v>32</v>
      </c>
      <c r="O1085" s="287" t="s">
        <v>588</v>
      </c>
    </row>
    <row r="1086" spans="1:15">
      <c r="A1086" s="193">
        <v>1085</v>
      </c>
      <c r="B1086" s="287" t="s">
        <v>2644</v>
      </c>
      <c r="C1086" s="193" t="s">
        <v>4811</v>
      </c>
      <c r="D1086" s="193" t="s">
        <v>4812</v>
      </c>
      <c r="E1086" s="287" t="s">
        <v>2544</v>
      </c>
      <c r="F1086" s="218">
        <f>_xlfn.XLOOKUP($B1086,'CDS-J'!$AA:$AA,'CDS-J'!$AC:$AC,"",0)</f>
        <v>0</v>
      </c>
      <c r="G1086" s="287" t="s">
        <v>2496</v>
      </c>
      <c r="H1086" s="287" t="s">
        <v>2625</v>
      </c>
      <c r="I1086" s="287" t="s">
        <v>2545</v>
      </c>
      <c r="J1086" s="287" t="s">
        <v>217</v>
      </c>
      <c r="K1086" s="287" t="s">
        <v>32</v>
      </c>
      <c r="L1086" s="287" t="s">
        <v>32</v>
      </c>
      <c r="M1086" s="287" t="s">
        <v>32</v>
      </c>
      <c r="N1086" s="287" t="s">
        <v>32</v>
      </c>
      <c r="O1086" s="287" t="s">
        <v>588</v>
      </c>
    </row>
    <row r="1087" spans="1:15">
      <c r="A1087" s="193">
        <v>1086</v>
      </c>
      <c r="B1087" s="287" t="s">
        <v>2645</v>
      </c>
      <c r="C1087" s="193" t="s">
        <v>4813</v>
      </c>
      <c r="D1087" s="193" t="s">
        <v>4814</v>
      </c>
      <c r="E1087" s="287" t="s">
        <v>2547</v>
      </c>
      <c r="F1087" s="218">
        <f>_xlfn.XLOOKUP($B1087,'CDS-J'!$AA:$AA,'CDS-J'!$AC:$AC,"",0)</f>
        <v>4.2501517911353967E-2</v>
      </c>
      <c r="G1087" s="287" t="s">
        <v>2496</v>
      </c>
      <c r="H1087" s="287" t="s">
        <v>2625</v>
      </c>
      <c r="I1087" s="287">
        <v>30</v>
      </c>
      <c r="J1087" s="287" t="s">
        <v>217</v>
      </c>
      <c r="K1087" s="287" t="s">
        <v>32</v>
      </c>
      <c r="L1087" s="287" t="s">
        <v>32</v>
      </c>
      <c r="M1087" s="287" t="s">
        <v>32</v>
      </c>
      <c r="N1087" s="287" t="s">
        <v>32</v>
      </c>
      <c r="O1087" s="287" t="s">
        <v>588</v>
      </c>
    </row>
    <row r="1088" spans="1:15">
      <c r="A1088" s="193">
        <v>1087</v>
      </c>
      <c r="B1088" s="287" t="s">
        <v>2646</v>
      </c>
      <c r="C1088" s="193" t="s">
        <v>4815</v>
      </c>
      <c r="D1088" s="193" t="s">
        <v>4816</v>
      </c>
      <c r="E1088" s="287" t="s">
        <v>2549</v>
      </c>
      <c r="F1088" s="218">
        <f>_xlfn.XLOOKUP($B1088,'CDS-J'!$AA:$AA,'CDS-J'!$AC:$AC,"",0)</f>
        <v>6.6788099574984824E-3</v>
      </c>
      <c r="G1088" s="287" t="s">
        <v>2496</v>
      </c>
      <c r="H1088" s="287" t="s">
        <v>2625</v>
      </c>
      <c r="I1088" s="287">
        <v>31</v>
      </c>
      <c r="J1088" s="287" t="s">
        <v>217</v>
      </c>
      <c r="K1088" s="287" t="s">
        <v>32</v>
      </c>
      <c r="L1088" s="287" t="s">
        <v>32</v>
      </c>
      <c r="M1088" s="287" t="s">
        <v>32</v>
      </c>
      <c r="N1088" s="287" t="s">
        <v>32</v>
      </c>
      <c r="O1088" s="287" t="s">
        <v>588</v>
      </c>
    </row>
    <row r="1089" spans="1:15">
      <c r="A1089" s="193">
        <v>1088</v>
      </c>
      <c r="B1089" s="287" t="s">
        <v>2647</v>
      </c>
      <c r="C1089" s="193" t="s">
        <v>4817</v>
      </c>
      <c r="D1089" s="193" t="s">
        <v>4818</v>
      </c>
      <c r="E1089" s="287" t="s">
        <v>2551</v>
      </c>
      <c r="F1089" s="218">
        <f>_xlfn.XLOOKUP($B1089,'CDS-J'!$AA:$AA,'CDS-J'!$AC:$AC,"",0)</f>
        <v>0</v>
      </c>
      <c r="G1089" s="287" t="s">
        <v>2496</v>
      </c>
      <c r="H1089" s="287" t="s">
        <v>2625</v>
      </c>
      <c r="I1089" s="287">
        <v>38</v>
      </c>
      <c r="J1089" s="287" t="s">
        <v>217</v>
      </c>
      <c r="K1089" s="287" t="s">
        <v>32</v>
      </c>
      <c r="L1089" s="287" t="s">
        <v>32</v>
      </c>
      <c r="M1089" s="287" t="s">
        <v>32</v>
      </c>
      <c r="N1089" s="287" t="s">
        <v>32</v>
      </c>
      <c r="O1089" s="287" t="s">
        <v>588</v>
      </c>
    </row>
    <row r="1090" spans="1:15">
      <c r="A1090" s="193">
        <v>1089</v>
      </c>
      <c r="B1090" s="287" t="s">
        <v>2648</v>
      </c>
      <c r="C1090" s="193" t="s">
        <v>4819</v>
      </c>
      <c r="D1090" s="193" t="s">
        <v>4820</v>
      </c>
      <c r="E1090" s="287" t="s">
        <v>2553</v>
      </c>
      <c r="F1090" s="218">
        <f>_xlfn.XLOOKUP($B1090,'CDS-J'!$AA:$AA,'CDS-J'!$AC:$AC,"",0)</f>
        <v>0</v>
      </c>
      <c r="G1090" s="287" t="s">
        <v>2496</v>
      </c>
      <c r="H1090" s="287" t="s">
        <v>2625</v>
      </c>
      <c r="I1090" s="287">
        <v>39</v>
      </c>
      <c r="J1090" s="287" t="s">
        <v>217</v>
      </c>
      <c r="K1090" s="287" t="s">
        <v>32</v>
      </c>
      <c r="L1090" s="287" t="s">
        <v>32</v>
      </c>
      <c r="M1090" s="287" t="s">
        <v>32</v>
      </c>
      <c r="N1090" s="287" t="s">
        <v>32</v>
      </c>
      <c r="O1090" s="287" t="s">
        <v>588</v>
      </c>
    </row>
    <row r="1091" spans="1:15">
      <c r="A1091" s="193">
        <v>1090</v>
      </c>
      <c r="B1091" s="287" t="s">
        <v>2649</v>
      </c>
      <c r="C1091" s="193" t="s">
        <v>4821</v>
      </c>
      <c r="D1091" s="193" t="s">
        <v>4822</v>
      </c>
      <c r="E1091" s="287" t="s">
        <v>2555</v>
      </c>
      <c r="F1091" s="218">
        <f>_xlfn.XLOOKUP($B1091,'CDS-J'!$AA:$AA,'CDS-J'!$AC:$AC,"",0)</f>
        <v>1.335761991499696E-2</v>
      </c>
      <c r="G1091" s="287" t="s">
        <v>2496</v>
      </c>
      <c r="H1091" s="287" t="s">
        <v>2625</v>
      </c>
      <c r="I1091" s="287">
        <v>40</v>
      </c>
      <c r="J1091" s="287" t="s">
        <v>217</v>
      </c>
      <c r="K1091" s="287" t="s">
        <v>32</v>
      </c>
      <c r="L1091" s="287" t="s">
        <v>32</v>
      </c>
      <c r="M1091" s="287" t="s">
        <v>32</v>
      </c>
      <c r="N1091" s="287" t="s">
        <v>32</v>
      </c>
      <c r="O1091" s="287" t="s">
        <v>588</v>
      </c>
    </row>
    <row r="1092" spans="1:15">
      <c r="A1092" s="193">
        <v>1091</v>
      </c>
      <c r="B1092" s="287" t="s">
        <v>2650</v>
      </c>
      <c r="C1092" s="193" t="s">
        <v>4823</v>
      </c>
      <c r="D1092" s="193" t="s">
        <v>4824</v>
      </c>
      <c r="E1092" s="287" t="s">
        <v>2557</v>
      </c>
      <c r="F1092" s="218">
        <f>_xlfn.XLOOKUP($B1092,'CDS-J'!$AA:$AA,'CDS-J'!$AC:$AC,"",0)</f>
        <v>0</v>
      </c>
      <c r="G1092" s="287" t="s">
        <v>2496</v>
      </c>
      <c r="H1092" s="287" t="s">
        <v>2625</v>
      </c>
      <c r="I1092" s="287">
        <v>41</v>
      </c>
      <c r="J1092" s="287" t="s">
        <v>217</v>
      </c>
      <c r="K1092" s="287" t="s">
        <v>32</v>
      </c>
      <c r="L1092" s="287" t="s">
        <v>32</v>
      </c>
      <c r="M1092" s="287" t="s">
        <v>32</v>
      </c>
      <c r="N1092" s="287" t="s">
        <v>32</v>
      </c>
      <c r="O1092" s="287" t="s">
        <v>588</v>
      </c>
    </row>
    <row r="1093" spans="1:15">
      <c r="A1093" s="193">
        <v>1092</v>
      </c>
      <c r="B1093" s="287" t="s">
        <v>2651</v>
      </c>
      <c r="C1093" s="193" t="s">
        <v>4825</v>
      </c>
      <c r="D1093" s="193" t="s">
        <v>4826</v>
      </c>
      <c r="E1093" s="287" t="s">
        <v>2559</v>
      </c>
      <c r="F1093" s="218">
        <f>_xlfn.XLOOKUP($B1093,'CDS-J'!$AA:$AA,'CDS-J'!$AC:$AC,"",0)</f>
        <v>3.7037037037037028E-2</v>
      </c>
      <c r="G1093" s="287" t="s">
        <v>2496</v>
      </c>
      <c r="H1093" s="287" t="s">
        <v>2625</v>
      </c>
      <c r="I1093" s="287">
        <v>42</v>
      </c>
      <c r="J1093" s="287" t="s">
        <v>217</v>
      </c>
      <c r="K1093" s="287" t="s">
        <v>32</v>
      </c>
      <c r="L1093" s="287" t="s">
        <v>32</v>
      </c>
      <c r="M1093" s="287" t="s">
        <v>32</v>
      </c>
      <c r="N1093" s="287" t="s">
        <v>32</v>
      </c>
      <c r="O1093" s="287" t="s">
        <v>588</v>
      </c>
    </row>
    <row r="1094" spans="1:15">
      <c r="A1094" s="193">
        <v>1093</v>
      </c>
      <c r="B1094" s="287" t="s">
        <v>2652</v>
      </c>
      <c r="C1094" s="193" t="s">
        <v>4827</v>
      </c>
      <c r="D1094" s="193" t="s">
        <v>4828</v>
      </c>
      <c r="E1094" s="287" t="s">
        <v>2561</v>
      </c>
      <c r="F1094" s="218">
        <f>_xlfn.XLOOKUP($B1094,'CDS-J'!$AA:$AA,'CDS-J'!$AC:$AC,"",0)</f>
        <v>0</v>
      </c>
      <c r="G1094" s="287" t="s">
        <v>2496</v>
      </c>
      <c r="H1094" s="287" t="s">
        <v>2625</v>
      </c>
      <c r="I1094" s="287">
        <v>43</v>
      </c>
      <c r="J1094" s="287" t="s">
        <v>217</v>
      </c>
      <c r="K1094" s="287" t="s">
        <v>32</v>
      </c>
      <c r="L1094" s="287" t="s">
        <v>32</v>
      </c>
      <c r="M1094" s="287" t="s">
        <v>32</v>
      </c>
      <c r="N1094" s="287" t="s">
        <v>32</v>
      </c>
      <c r="O1094" s="287" t="s">
        <v>588</v>
      </c>
    </row>
    <row r="1095" spans="1:15">
      <c r="A1095" s="193">
        <v>1094</v>
      </c>
      <c r="B1095" s="287" t="s">
        <v>2653</v>
      </c>
      <c r="C1095" s="193" t="s">
        <v>4829</v>
      </c>
      <c r="D1095" s="193" t="s">
        <v>4830</v>
      </c>
      <c r="E1095" s="287" t="s">
        <v>2563</v>
      </c>
      <c r="F1095" s="218">
        <f>_xlfn.XLOOKUP($B1095,'CDS-J'!$AA:$AA,'CDS-J'!$AC:$AC,"",0)</f>
        <v>0</v>
      </c>
      <c r="G1095" s="287" t="s">
        <v>2496</v>
      </c>
      <c r="H1095" s="287" t="s">
        <v>2625</v>
      </c>
      <c r="I1095" s="287">
        <v>44</v>
      </c>
      <c r="J1095" s="287" t="s">
        <v>217</v>
      </c>
      <c r="K1095" s="287" t="s">
        <v>32</v>
      </c>
      <c r="L1095" s="287" t="s">
        <v>32</v>
      </c>
      <c r="M1095" s="287" t="s">
        <v>32</v>
      </c>
      <c r="N1095" s="287" t="s">
        <v>32</v>
      </c>
      <c r="O1095" s="287" t="s">
        <v>588</v>
      </c>
    </row>
    <row r="1096" spans="1:15">
      <c r="A1096" s="193">
        <v>1095</v>
      </c>
      <c r="B1096" s="287" t="s">
        <v>2654</v>
      </c>
      <c r="C1096" s="193" t="s">
        <v>4831</v>
      </c>
      <c r="D1096" s="193" t="s">
        <v>4832</v>
      </c>
      <c r="E1096" s="287" t="s">
        <v>2565</v>
      </c>
      <c r="F1096" s="218">
        <f>_xlfn.XLOOKUP($B1096,'CDS-J'!$AA:$AA,'CDS-J'!$AC:$AC,"",0)</f>
        <v>2.125075895567699E-2</v>
      </c>
      <c r="G1096" s="287" t="s">
        <v>2496</v>
      </c>
      <c r="H1096" s="287" t="s">
        <v>2625</v>
      </c>
      <c r="I1096" s="287">
        <v>45</v>
      </c>
      <c r="J1096" s="287" t="s">
        <v>217</v>
      </c>
      <c r="K1096" s="287" t="s">
        <v>32</v>
      </c>
      <c r="L1096" s="287" t="s">
        <v>32</v>
      </c>
      <c r="M1096" s="287" t="s">
        <v>32</v>
      </c>
      <c r="N1096" s="287" t="s">
        <v>32</v>
      </c>
      <c r="O1096" s="287" t="s">
        <v>588</v>
      </c>
    </row>
    <row r="1097" spans="1:15">
      <c r="A1097" s="193">
        <v>1096</v>
      </c>
      <c r="B1097" s="287" t="s">
        <v>2655</v>
      </c>
      <c r="C1097" s="193" t="s">
        <v>4833</v>
      </c>
      <c r="D1097" s="193" t="s">
        <v>4834</v>
      </c>
      <c r="E1097" s="287" t="s">
        <v>2567</v>
      </c>
      <c r="F1097" s="218">
        <f>_xlfn.XLOOKUP($B1097,'CDS-J'!$AA:$AA,'CDS-J'!$AC:$AC,"",0)</f>
        <v>0</v>
      </c>
      <c r="G1097" s="287" t="s">
        <v>2496</v>
      </c>
      <c r="H1097" s="287" t="s">
        <v>2625</v>
      </c>
      <c r="I1097" s="287">
        <v>46</v>
      </c>
      <c r="J1097" s="287" t="s">
        <v>217</v>
      </c>
      <c r="K1097" s="287" t="s">
        <v>32</v>
      </c>
      <c r="L1097" s="287" t="s">
        <v>32</v>
      </c>
      <c r="M1097" s="287" t="s">
        <v>32</v>
      </c>
      <c r="N1097" s="287" t="s">
        <v>32</v>
      </c>
      <c r="O1097" s="287" t="s">
        <v>588</v>
      </c>
    </row>
    <row r="1098" spans="1:15">
      <c r="A1098" s="193">
        <v>1097</v>
      </c>
      <c r="B1098" s="287" t="s">
        <v>2656</v>
      </c>
      <c r="C1098" s="193" t="s">
        <v>4835</v>
      </c>
      <c r="D1098" s="193" t="s">
        <v>4836</v>
      </c>
      <c r="E1098" s="287" t="s">
        <v>2569</v>
      </c>
      <c r="F1098" s="218">
        <f>_xlfn.XLOOKUP($B1098,'CDS-J'!$AA:$AA,'CDS-J'!$AC:$AC,"",0)</f>
        <v>0</v>
      </c>
      <c r="G1098" s="287" t="s">
        <v>2496</v>
      </c>
      <c r="H1098" s="287" t="s">
        <v>2625</v>
      </c>
      <c r="I1098" s="287">
        <v>47</v>
      </c>
      <c r="J1098" s="287" t="s">
        <v>217</v>
      </c>
      <c r="K1098" s="287" t="s">
        <v>32</v>
      </c>
      <c r="L1098" s="287" t="s">
        <v>32</v>
      </c>
      <c r="M1098" s="287" t="s">
        <v>32</v>
      </c>
      <c r="N1098" s="287" t="s">
        <v>32</v>
      </c>
      <c r="O1098" s="287" t="s">
        <v>588</v>
      </c>
    </row>
    <row r="1099" spans="1:15">
      <c r="A1099" s="193">
        <v>1098</v>
      </c>
      <c r="B1099" s="287" t="s">
        <v>2657</v>
      </c>
      <c r="C1099" s="193" t="s">
        <v>4837</v>
      </c>
      <c r="D1099" s="193" t="s">
        <v>4838</v>
      </c>
      <c r="E1099" s="287" t="s">
        <v>2571</v>
      </c>
      <c r="F1099" s="218">
        <f>_xlfn.XLOOKUP($B1099,'CDS-J'!$AA:$AA,'CDS-J'!$AC:$AC,"",0)</f>
        <v>0</v>
      </c>
      <c r="G1099" s="287" t="s">
        <v>2496</v>
      </c>
      <c r="H1099" s="287" t="s">
        <v>2625</v>
      </c>
      <c r="I1099" s="287">
        <v>48</v>
      </c>
      <c r="J1099" s="287" t="s">
        <v>217</v>
      </c>
      <c r="K1099" s="287" t="s">
        <v>32</v>
      </c>
      <c r="L1099" s="287" t="s">
        <v>32</v>
      </c>
      <c r="M1099" s="287" t="s">
        <v>32</v>
      </c>
      <c r="N1099" s="287" t="s">
        <v>32</v>
      </c>
      <c r="O1099" s="287" t="s">
        <v>588</v>
      </c>
    </row>
    <row r="1100" spans="1:15">
      <c r="A1100" s="193">
        <v>1099</v>
      </c>
      <c r="B1100" s="287" t="s">
        <v>2658</v>
      </c>
      <c r="C1100" s="193" t="s">
        <v>4839</v>
      </c>
      <c r="D1100" s="193" t="s">
        <v>4840</v>
      </c>
      <c r="E1100" s="287" t="s">
        <v>2573</v>
      </c>
      <c r="F1100" s="218">
        <f>_xlfn.XLOOKUP($B1100,'CDS-J'!$AA:$AA,'CDS-J'!$AC:$AC,"",0)</f>
        <v>2.4286581663630839E-2</v>
      </c>
      <c r="G1100" s="287" t="s">
        <v>2496</v>
      </c>
      <c r="H1100" s="287" t="s">
        <v>2625</v>
      </c>
      <c r="I1100" s="287">
        <v>49</v>
      </c>
      <c r="J1100" s="287" t="s">
        <v>217</v>
      </c>
      <c r="K1100" s="287" t="s">
        <v>32</v>
      </c>
      <c r="L1100" s="287" t="s">
        <v>32</v>
      </c>
      <c r="M1100" s="287" t="s">
        <v>32</v>
      </c>
      <c r="N1100" s="287" t="s">
        <v>32</v>
      </c>
      <c r="O1100" s="287" t="s">
        <v>588</v>
      </c>
    </row>
    <row r="1101" spans="1:15">
      <c r="A1101" s="193">
        <v>1100</v>
      </c>
      <c r="B1101" s="287" t="s">
        <v>2659</v>
      </c>
      <c r="C1101" s="193" t="s">
        <v>4841</v>
      </c>
      <c r="D1101" s="193" t="s">
        <v>4842</v>
      </c>
      <c r="E1101" s="287" t="s">
        <v>2575</v>
      </c>
      <c r="F1101" s="218">
        <f>_xlfn.XLOOKUP($B1101,'CDS-J'!$AA:$AA,'CDS-J'!$AC:$AC,"",0)</f>
        <v>2.853673345476624E-2</v>
      </c>
      <c r="G1101" s="287" t="s">
        <v>2496</v>
      </c>
      <c r="H1101" s="287" t="s">
        <v>2625</v>
      </c>
      <c r="I1101" s="287">
        <v>50</v>
      </c>
      <c r="J1101" s="287" t="s">
        <v>217</v>
      </c>
      <c r="K1101" s="287" t="s">
        <v>32</v>
      </c>
      <c r="L1101" s="287" t="s">
        <v>32</v>
      </c>
      <c r="M1101" s="287" t="s">
        <v>32</v>
      </c>
      <c r="N1101" s="287" t="s">
        <v>32</v>
      </c>
      <c r="O1101" s="287" t="s">
        <v>588</v>
      </c>
    </row>
    <row r="1102" spans="1:15">
      <c r="A1102" s="193">
        <v>1101</v>
      </c>
      <c r="B1102" s="287" t="s">
        <v>2660</v>
      </c>
      <c r="C1102" s="193" t="s">
        <v>4843</v>
      </c>
      <c r="D1102" s="193" t="s">
        <v>4844</v>
      </c>
      <c r="E1102" s="287" t="s">
        <v>2577</v>
      </c>
      <c r="F1102" s="218">
        <f>_xlfn.XLOOKUP($B1102,'CDS-J'!$AA:$AA,'CDS-J'!$AC:$AC,"",0)</f>
        <v>0.1147540983606557</v>
      </c>
      <c r="G1102" s="287" t="s">
        <v>2496</v>
      </c>
      <c r="H1102" s="287" t="s">
        <v>2625</v>
      </c>
      <c r="I1102" s="287">
        <v>51</v>
      </c>
      <c r="J1102" s="287" t="s">
        <v>217</v>
      </c>
      <c r="K1102" s="287" t="s">
        <v>32</v>
      </c>
      <c r="L1102" s="287" t="s">
        <v>32</v>
      </c>
      <c r="M1102" s="287" t="s">
        <v>32</v>
      </c>
      <c r="N1102" s="287" t="s">
        <v>32</v>
      </c>
      <c r="O1102" s="287" t="s">
        <v>588</v>
      </c>
    </row>
    <row r="1103" spans="1:15">
      <c r="A1103" s="193">
        <v>1102</v>
      </c>
      <c r="B1103" s="287" t="s">
        <v>2661</v>
      </c>
      <c r="C1103" s="193" t="s">
        <v>4845</v>
      </c>
      <c r="D1103" s="193" t="s">
        <v>4846</v>
      </c>
      <c r="E1103" s="287" t="s">
        <v>2579</v>
      </c>
      <c r="F1103" s="218">
        <f>_xlfn.XLOOKUP($B1103,'CDS-J'!$AA:$AA,'CDS-J'!$AC:$AC,"",0)</f>
        <v>0.18275652701882211</v>
      </c>
      <c r="G1103" s="287" t="s">
        <v>2496</v>
      </c>
      <c r="H1103" s="287" t="s">
        <v>2625</v>
      </c>
      <c r="I1103" s="287">
        <v>52</v>
      </c>
      <c r="J1103" s="287" t="s">
        <v>217</v>
      </c>
      <c r="K1103" s="287" t="s">
        <v>32</v>
      </c>
      <c r="L1103" s="287" t="s">
        <v>32</v>
      </c>
      <c r="M1103" s="287" t="s">
        <v>32</v>
      </c>
      <c r="N1103" s="287" t="s">
        <v>32</v>
      </c>
      <c r="O1103" s="287" t="s">
        <v>588</v>
      </c>
    </row>
    <row r="1104" spans="1:15">
      <c r="A1104" s="193">
        <v>1103</v>
      </c>
      <c r="B1104" s="287" t="s">
        <v>2662</v>
      </c>
      <c r="C1104" s="193" t="s">
        <v>4847</v>
      </c>
      <c r="D1104" s="193" t="s">
        <v>4848</v>
      </c>
      <c r="E1104" s="287" t="s">
        <v>781</v>
      </c>
      <c r="F1104" s="218">
        <f>_xlfn.XLOOKUP($B1104,'CDS-J'!$AA:$AA,'CDS-J'!$AC:$AC,"",0)</f>
        <v>4.8573163327261691E-3</v>
      </c>
      <c r="G1104" s="287" t="s">
        <v>2496</v>
      </c>
      <c r="H1104" s="287" t="s">
        <v>2625</v>
      </c>
      <c r="I1104" s="287">
        <v>54</v>
      </c>
      <c r="J1104" s="287" t="s">
        <v>217</v>
      </c>
      <c r="K1104" s="287" t="s">
        <v>32</v>
      </c>
      <c r="L1104" s="287" t="s">
        <v>32</v>
      </c>
      <c r="M1104" s="287" t="s">
        <v>32</v>
      </c>
      <c r="N1104" s="287" t="s">
        <v>32</v>
      </c>
      <c r="O1104" s="287" t="s">
        <v>588</v>
      </c>
    </row>
    <row r="1105" spans="1:15">
      <c r="A1105" s="193">
        <v>1104</v>
      </c>
      <c r="B1105" s="287" t="s">
        <v>2663</v>
      </c>
      <c r="C1105" s="193" t="s">
        <v>4849</v>
      </c>
      <c r="D1105" s="193" t="s">
        <v>4850</v>
      </c>
      <c r="E1105" s="287" t="s">
        <v>1289</v>
      </c>
      <c r="F1105" s="218">
        <f>_xlfn.XLOOKUP($B1105,'CDS-J'!$AA:$AA,'CDS-J'!$AC:$AC,"",0)</f>
        <v>0</v>
      </c>
      <c r="G1105" s="287" t="s">
        <v>2496</v>
      </c>
      <c r="H1105" s="287" t="s">
        <v>2625</v>
      </c>
      <c r="I1105" s="287" t="s">
        <v>1289</v>
      </c>
      <c r="J1105" s="287" t="s">
        <v>217</v>
      </c>
      <c r="K1105" s="287" t="s">
        <v>32</v>
      </c>
      <c r="L1105" s="287" t="s">
        <v>32</v>
      </c>
      <c r="M1105" s="287" t="s">
        <v>32</v>
      </c>
      <c r="N1105" s="287" t="s">
        <v>32</v>
      </c>
      <c r="O1105" s="287" t="s">
        <v>588</v>
      </c>
    </row>
    <row r="1106" spans="1:15">
      <c r="A1106" s="193">
        <v>1105</v>
      </c>
      <c r="B1106" s="287" t="s">
        <v>2664</v>
      </c>
      <c r="C1106" s="193" t="s">
        <v>4851</v>
      </c>
      <c r="D1106" s="193"/>
      <c r="E1106" s="287" t="s">
        <v>2583</v>
      </c>
      <c r="F1106" s="218">
        <f>_xlfn.XLOOKUP($B1106,'CDS-J'!$AA:$AA,'CDS-J'!$AC:$AC,"",0)</f>
        <v>0.90224650880388579</v>
      </c>
      <c r="G1106" s="287" t="s">
        <v>2496</v>
      </c>
      <c r="H1106" s="287" t="s">
        <v>2625</v>
      </c>
      <c r="I1106" s="287" t="s">
        <v>234</v>
      </c>
      <c r="J1106" s="287" t="s">
        <v>217</v>
      </c>
      <c r="K1106" s="287" t="s">
        <v>32</v>
      </c>
      <c r="L1106" s="287" t="s">
        <v>32</v>
      </c>
      <c r="M1106" s="287" t="s">
        <v>32</v>
      </c>
      <c r="N1106" s="287" t="s">
        <v>32</v>
      </c>
      <c r="O1106" s="287" t="s">
        <v>588</v>
      </c>
    </row>
  </sheetData>
  <sheetProtection algorithmName="SHA-512" hashValue="pCrS2Seu9ru/gfFjZ+xYNC9xQE5aiTlACTtX90Yzv4YEnyomJkULN93Ksuv9kR9kObCJKJuIhvyc4P1BKhfiAA==" saltValue="HRFb8oL1UZ3XTVjtSioEMw==" spinCount="100000" sheet="1" objects="1" scenarios="1"/>
  <autoFilter ref="A1:O1106" xr:uid="{00000000-0009-0000-0000-00000B000000}"/>
  <conditionalFormatting sqref="A1:B1048576">
    <cfRule type="duplicateValues" dxfId="12" priority="65"/>
  </conditionalFormatting>
  <conditionalFormatting sqref="A547:B634">
    <cfRule type="duplicateValues" dxfId="11" priority="49"/>
    <cfRule type="duplicateValues" dxfId="10" priority="50"/>
  </conditionalFormatting>
  <conditionalFormatting sqref="A635:B668">
    <cfRule type="duplicateValues" dxfId="9" priority="53"/>
    <cfRule type="duplicateValues" dxfId="8" priority="54"/>
  </conditionalFormatting>
  <conditionalFormatting sqref="A669:B726">
    <cfRule type="duplicateValues" dxfId="7" priority="57"/>
    <cfRule type="duplicateValues" dxfId="6" priority="58"/>
  </conditionalFormatting>
  <conditionalFormatting sqref="A773:B928">
    <cfRule type="duplicateValues" dxfId="5" priority="61"/>
  </conditionalFormatting>
  <conditionalFormatting sqref="A929:B935">
    <cfRule type="duplicateValues" dxfId="4" priority="63"/>
  </conditionalFormatting>
  <conditionalFormatting sqref="C1:C1048576 D2:D1106">
    <cfRule type="duplicateValues" dxfId="3" priority="3"/>
  </conditionalFormatting>
  <conditionalFormatting sqref="C448">
    <cfRule type="duplicateValues" dxfId="2" priority="5"/>
  </conditionalFormatting>
  <conditionalFormatting sqref="C873:C876">
    <cfRule type="duplicateValues" dxfId="1" priority="4"/>
  </conditionalFormatting>
  <conditionalFormatting sqref="D1 D1107:D1048576">
    <cfRule type="duplicateValues" dxfId="0" priority="2"/>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90"/>
  <sheetViews>
    <sheetView workbookViewId="0"/>
  </sheetViews>
  <sheetFormatPr defaultColWidth="12.42578125" defaultRowHeight="15" customHeight="1"/>
  <cols>
    <col min="1" max="1" width="88.85546875" style="247" customWidth="1"/>
    <col min="2" max="2" width="0.85546875" style="247" customWidth="1"/>
    <col min="3" max="6" width="8.42578125" style="247" hidden="1" customWidth="1"/>
    <col min="7" max="26" width="8.42578125" style="247" customWidth="1"/>
    <col min="27" max="27" width="12.42578125" style="247" customWidth="1"/>
    <col min="28" max="16384" width="12.42578125" style="247"/>
  </cols>
  <sheetData>
    <row r="1" spans="1:1" ht="12.75" customHeight="1">
      <c r="A1" s="1" t="s">
        <v>4852</v>
      </c>
    </row>
    <row r="2" spans="1:1" ht="12.75" customHeight="1">
      <c r="A2" s="2" t="s">
        <v>4853</v>
      </c>
    </row>
    <row r="3" spans="1:1" ht="12.75" customHeight="1">
      <c r="A3" s="3"/>
    </row>
    <row r="4" spans="1:1" ht="12.75" customHeight="1">
      <c r="A4" s="2" t="s">
        <v>4854</v>
      </c>
    </row>
    <row r="5" spans="1:1" ht="12.75" customHeight="1">
      <c r="A5" s="2"/>
    </row>
    <row r="6" spans="1:1" ht="12.75" customHeight="1">
      <c r="A6" s="4" t="s">
        <v>4855</v>
      </c>
    </row>
    <row r="7" spans="1:1" ht="12.75" customHeight="1">
      <c r="A7" s="2"/>
    </row>
    <row r="8" spans="1:1" ht="12.75" customHeight="1">
      <c r="A8" s="5" t="s">
        <v>4856</v>
      </c>
    </row>
    <row r="9" spans="1:1" ht="12.75" customHeight="1">
      <c r="A9" s="5" t="s">
        <v>4857</v>
      </c>
    </row>
    <row r="10" spans="1:1" ht="12.75" customHeight="1">
      <c r="A10" s="5" t="s">
        <v>4858</v>
      </c>
    </row>
    <row r="11" spans="1:1" ht="12.75" customHeight="1">
      <c r="A11" s="5"/>
    </row>
    <row r="12" spans="1:1" ht="12.75" customHeight="1">
      <c r="A12" s="5" t="s">
        <v>4859</v>
      </c>
    </row>
    <row r="13" spans="1:1" ht="12.75" customHeight="1">
      <c r="A13" s="5" t="s">
        <v>4860</v>
      </c>
    </row>
    <row r="14" spans="1:1" ht="12.75" customHeight="1">
      <c r="A14" s="5" t="s">
        <v>4861</v>
      </c>
    </row>
    <row r="15" spans="1:1" ht="12.75" customHeight="1">
      <c r="A15" s="5" t="s">
        <v>4862</v>
      </c>
    </row>
    <row r="16" spans="1:1" ht="12.75" customHeight="1">
      <c r="A16" s="5" t="s">
        <v>4863</v>
      </c>
    </row>
    <row r="17" spans="1:1" ht="12.75" customHeight="1">
      <c r="A17" s="5" t="s">
        <v>4864</v>
      </c>
    </row>
    <row r="18" spans="1:1" ht="12.75" customHeight="1">
      <c r="A18" s="5" t="s">
        <v>4865</v>
      </c>
    </row>
    <row r="19" spans="1:1" ht="12.75" customHeight="1">
      <c r="A19" s="5" t="s">
        <v>4866</v>
      </c>
    </row>
    <row r="20" spans="1:1" ht="12.75" customHeight="1">
      <c r="A20" s="5" t="s">
        <v>4867</v>
      </c>
    </row>
    <row r="21" spans="1:1" ht="12.75" customHeight="1">
      <c r="A21" s="5" t="s">
        <v>4868</v>
      </c>
    </row>
    <row r="22" spans="1:1" ht="12.75" customHeight="1">
      <c r="A22" s="5" t="s">
        <v>4869</v>
      </c>
    </row>
    <row r="23" spans="1:1" ht="12.75" customHeight="1">
      <c r="A23" s="6" t="s">
        <v>4870</v>
      </c>
    </row>
    <row r="24" spans="1:1" ht="12.75" customHeight="1">
      <c r="A24" s="7"/>
    </row>
    <row r="25" spans="1:1" ht="12.75" customHeight="1">
      <c r="A25" s="5" t="s">
        <v>4871</v>
      </c>
    </row>
    <row r="26" spans="1:1" ht="12.75" customHeight="1">
      <c r="A26" s="5" t="s">
        <v>4872</v>
      </c>
    </row>
    <row r="27" spans="1:1" ht="12.75" customHeight="1">
      <c r="A27" s="5" t="s">
        <v>4873</v>
      </c>
    </row>
    <row r="28" spans="1:1" ht="12.75" customHeight="1">
      <c r="A28" s="5" t="s">
        <v>4874</v>
      </c>
    </row>
    <row r="29" spans="1:1" ht="12.75" customHeight="1">
      <c r="A29" s="5" t="s">
        <v>4875</v>
      </c>
    </row>
    <row r="30" spans="1:1" ht="12.75" customHeight="1">
      <c r="A30" s="5" t="s">
        <v>4876</v>
      </c>
    </row>
    <row r="31" spans="1:1" ht="12.75" customHeight="1">
      <c r="A31" s="5" t="s">
        <v>4877</v>
      </c>
    </row>
    <row r="32" spans="1:1" ht="12.75" customHeight="1">
      <c r="A32" s="5" t="s">
        <v>4878</v>
      </c>
    </row>
    <row r="33" spans="1:1" ht="12.75" customHeight="1">
      <c r="A33" s="5" t="s">
        <v>4879</v>
      </c>
    </row>
    <row r="34" spans="1:1" ht="12.75" customHeight="1">
      <c r="A34" s="5" t="s">
        <v>4880</v>
      </c>
    </row>
    <row r="35" spans="1:1" ht="12.75" customHeight="1">
      <c r="A35" s="5" t="s">
        <v>4881</v>
      </c>
    </row>
    <row r="36" spans="1:1" ht="12.75" customHeight="1">
      <c r="A36" s="5" t="s">
        <v>4882</v>
      </c>
    </row>
    <row r="37" spans="1:1" ht="12.75" customHeight="1">
      <c r="A37" s="5" t="s">
        <v>4883</v>
      </c>
    </row>
    <row r="38" spans="1:1" ht="12.75" customHeight="1">
      <c r="A38" s="5" t="s">
        <v>4884</v>
      </c>
    </row>
    <row r="39" spans="1:1" ht="12.75" customHeight="1">
      <c r="A39" s="5" t="s">
        <v>4885</v>
      </c>
    </row>
    <row r="40" spans="1:1" ht="12.75" customHeight="1">
      <c r="A40" s="5" t="s">
        <v>4886</v>
      </c>
    </row>
    <row r="41" spans="1:1" ht="12.75" customHeight="1">
      <c r="A41" s="5" t="s">
        <v>4887</v>
      </c>
    </row>
    <row r="42" spans="1:1" ht="12.75" customHeight="1">
      <c r="A42" s="5" t="s">
        <v>4888</v>
      </c>
    </row>
    <row r="43" spans="1:1" ht="12.75" customHeight="1">
      <c r="A43" s="5" t="s">
        <v>4889</v>
      </c>
    </row>
    <row r="44" spans="1:1" ht="12.75" customHeight="1">
      <c r="A44" s="5" t="s">
        <v>4890</v>
      </c>
    </row>
    <row r="45" spans="1:1" ht="12.75" customHeight="1">
      <c r="A45" s="5" t="s">
        <v>4891</v>
      </c>
    </row>
    <row r="46" spans="1:1" ht="12.75" customHeight="1">
      <c r="A46" s="5" t="s">
        <v>4892</v>
      </c>
    </row>
    <row r="47" spans="1:1" ht="12.75" customHeight="1">
      <c r="A47" s="5" t="s">
        <v>4893</v>
      </c>
    </row>
    <row r="48" spans="1:1" ht="12.75" customHeight="1">
      <c r="A48" s="5" t="s">
        <v>4894</v>
      </c>
    </row>
    <row r="49" spans="1:1" ht="12.75" customHeight="1">
      <c r="A49" s="5" t="s">
        <v>4895</v>
      </c>
    </row>
    <row r="50" spans="1:1" ht="12.75" customHeight="1">
      <c r="A50" s="6" t="s">
        <v>4896</v>
      </c>
    </row>
    <row r="51" spans="1:1" ht="12.75" customHeight="1">
      <c r="A51" s="6" t="s">
        <v>4897</v>
      </c>
    </row>
    <row r="52" spans="1:1" ht="12.75" customHeight="1">
      <c r="A52" s="6" t="s">
        <v>4898</v>
      </c>
    </row>
    <row r="53" spans="1:1" ht="12.75" customHeight="1">
      <c r="A53" s="5" t="s">
        <v>4899</v>
      </c>
    </row>
    <row r="54" spans="1:1" ht="12.75" customHeight="1">
      <c r="A54" s="5" t="s">
        <v>4900</v>
      </c>
    </row>
    <row r="55" spans="1:1" ht="12.75" customHeight="1">
      <c r="A55" s="5" t="s">
        <v>4901</v>
      </c>
    </row>
    <row r="56" spans="1:1" ht="12.75" customHeight="1">
      <c r="A56" s="5" t="s">
        <v>4902</v>
      </c>
    </row>
    <row r="57" spans="1:1" ht="12.75" customHeight="1">
      <c r="A57" s="5" t="s">
        <v>4903</v>
      </c>
    </row>
    <row r="58" spans="1:1" ht="12.75" customHeight="1">
      <c r="A58" s="5" t="s">
        <v>4904</v>
      </c>
    </row>
    <row r="59" spans="1:1" ht="12.75" customHeight="1">
      <c r="A59" s="5" t="s">
        <v>4905</v>
      </c>
    </row>
    <row r="60" spans="1:1" ht="12.75" customHeight="1">
      <c r="A60" s="5" t="s">
        <v>4906</v>
      </c>
    </row>
    <row r="61" spans="1:1" ht="12.75" customHeight="1">
      <c r="A61" s="5" t="s">
        <v>4907</v>
      </c>
    </row>
    <row r="62" spans="1:1" ht="12.75" customHeight="1">
      <c r="A62" s="5" t="s">
        <v>4908</v>
      </c>
    </row>
    <row r="63" spans="1:1" ht="12.75" customHeight="1">
      <c r="A63" s="5" t="s">
        <v>4909</v>
      </c>
    </row>
    <row r="64" spans="1:1" ht="12.75" customHeight="1">
      <c r="A64" s="5" t="s">
        <v>4910</v>
      </c>
    </row>
    <row r="65" spans="1:1" ht="12.75" customHeight="1">
      <c r="A65" s="5" t="s">
        <v>4911</v>
      </c>
    </row>
    <row r="66" spans="1:1" ht="12.75" customHeight="1">
      <c r="A66" s="5" t="s">
        <v>4912</v>
      </c>
    </row>
    <row r="67" spans="1:1" ht="12.75" customHeight="1">
      <c r="A67" s="5" t="s">
        <v>4913</v>
      </c>
    </row>
    <row r="68" spans="1:1" ht="12.75" customHeight="1">
      <c r="A68" s="5" t="s">
        <v>4914</v>
      </c>
    </row>
    <row r="69" spans="1:1" ht="12.75" customHeight="1">
      <c r="A69" s="5" t="s">
        <v>4915</v>
      </c>
    </row>
    <row r="70" spans="1:1" ht="12.75" customHeight="1">
      <c r="A70" s="5" t="s">
        <v>4916</v>
      </c>
    </row>
    <row r="71" spans="1:1" ht="12.75" customHeight="1">
      <c r="A71" s="5" t="s">
        <v>4917</v>
      </c>
    </row>
    <row r="72" spans="1:1" ht="12.75" customHeight="1">
      <c r="A72" s="5" t="s">
        <v>4918</v>
      </c>
    </row>
    <row r="73" spans="1:1" ht="12.75" customHeight="1">
      <c r="A73" s="5" t="s">
        <v>4919</v>
      </c>
    </row>
    <row r="74" spans="1:1" ht="12.75" customHeight="1">
      <c r="A74" s="5" t="s">
        <v>4920</v>
      </c>
    </row>
    <row r="75" spans="1:1" ht="12.75" customHeight="1">
      <c r="A75" s="5" t="s">
        <v>4921</v>
      </c>
    </row>
    <row r="76" spans="1:1" ht="12.75" customHeight="1">
      <c r="A76" s="5" t="s">
        <v>4922</v>
      </c>
    </row>
    <row r="77" spans="1:1" ht="12.75" customHeight="1">
      <c r="A77" s="5" t="s">
        <v>4923</v>
      </c>
    </row>
    <row r="78" spans="1:1" ht="12.75" customHeight="1">
      <c r="A78" s="5" t="s">
        <v>4924</v>
      </c>
    </row>
    <row r="79" spans="1:1" ht="12.75" customHeight="1">
      <c r="A79" s="5" t="s">
        <v>4925</v>
      </c>
    </row>
    <row r="81" spans="1:1" ht="12.75" customHeight="1">
      <c r="A81" s="5" t="s">
        <v>4926</v>
      </c>
    </row>
    <row r="82" spans="1:1" ht="12.75" customHeight="1">
      <c r="A82" s="5" t="s">
        <v>4927</v>
      </c>
    </row>
    <row r="83" spans="1:1" ht="12.75" customHeight="1">
      <c r="A83" s="5" t="s">
        <v>4928</v>
      </c>
    </row>
    <row r="84" spans="1:1" ht="12.75" customHeight="1">
      <c r="A84" s="6" t="s">
        <v>4929</v>
      </c>
    </row>
    <row r="85" spans="1:1" ht="12.75" customHeight="1">
      <c r="A85" s="5" t="s">
        <v>4930</v>
      </c>
    </row>
    <row r="86" spans="1:1" ht="12.75" customHeight="1">
      <c r="A86" s="5" t="s">
        <v>4931</v>
      </c>
    </row>
    <row r="87" spans="1:1" ht="12.75" customHeight="1">
      <c r="A87" s="3"/>
    </row>
    <row r="88" spans="1:1" ht="12.75" customHeight="1">
      <c r="A88" s="6" t="s">
        <v>4932</v>
      </c>
    </row>
    <row r="89" spans="1:1" ht="12.75" customHeight="1">
      <c r="A89" s="7"/>
    </row>
    <row r="90" spans="1:1" ht="12.75" customHeight="1">
      <c r="A90" s="8" t="s">
        <v>4933</v>
      </c>
    </row>
    <row r="91" spans="1:1" ht="12.75" customHeight="1">
      <c r="A91" s="5" t="s">
        <v>4934</v>
      </c>
    </row>
    <row r="92" spans="1:1" ht="12.75" customHeight="1">
      <c r="A92" s="5" t="s">
        <v>4935</v>
      </c>
    </row>
    <row r="93" spans="1:1" ht="12.75" customHeight="1">
      <c r="A93" s="5" t="s">
        <v>4936</v>
      </c>
    </row>
    <row r="94" spans="1:1" ht="12.75" customHeight="1">
      <c r="A94" s="5" t="s">
        <v>4937</v>
      </c>
    </row>
    <row r="95" spans="1:1" ht="12.75" customHeight="1">
      <c r="A95" s="5" t="s">
        <v>4938</v>
      </c>
    </row>
    <row r="96" spans="1:1" ht="12.75" customHeight="1">
      <c r="A96" s="5" t="s">
        <v>4939</v>
      </c>
    </row>
    <row r="97" spans="1:1" ht="12.75" customHeight="1">
      <c r="A97" s="5" t="s">
        <v>4940</v>
      </c>
    </row>
    <row r="98" spans="1:1" ht="12.75" customHeight="1">
      <c r="A98" s="5" t="s">
        <v>4941</v>
      </c>
    </row>
    <row r="99" spans="1:1" ht="12.75" customHeight="1">
      <c r="A99" s="5" t="s">
        <v>4942</v>
      </c>
    </row>
    <row r="100" spans="1:1" ht="12.75" customHeight="1">
      <c r="A100" s="5" t="s">
        <v>4943</v>
      </c>
    </row>
    <row r="101" spans="1:1" ht="12.75" customHeight="1">
      <c r="A101" s="5" t="s">
        <v>4944</v>
      </c>
    </row>
    <row r="102" spans="1:1" ht="12.75" customHeight="1">
      <c r="A102" s="5" t="s">
        <v>4945</v>
      </c>
    </row>
    <row r="103" spans="1:1" ht="12.75" customHeight="1">
      <c r="A103" s="5" t="s">
        <v>4946</v>
      </c>
    </row>
    <row r="104" spans="1:1" ht="12.75" customHeight="1">
      <c r="A104" s="3"/>
    </row>
    <row r="105" spans="1:1" ht="12.75" customHeight="1">
      <c r="A105" s="9" t="s">
        <v>4947</v>
      </c>
    </row>
    <row r="106" spans="1:1" ht="12.75" customHeight="1">
      <c r="A106" s="3"/>
    </row>
    <row r="107" spans="1:1" ht="12.75" customHeight="1">
      <c r="A107" s="9" t="s">
        <v>4948</v>
      </c>
    </row>
    <row r="108" spans="1:1" ht="12.75" customHeight="1">
      <c r="A108" s="10"/>
    </row>
    <row r="109" spans="1:1" ht="12.75" customHeight="1">
      <c r="A109" s="9" t="s">
        <v>4949</v>
      </c>
    </row>
    <row r="110" spans="1:1" ht="12.75" customHeight="1">
      <c r="A110" s="5"/>
    </row>
    <row r="111" spans="1:1" ht="12.75" customHeight="1">
      <c r="A111" s="5" t="s">
        <v>4950</v>
      </c>
    </row>
    <row r="112" spans="1:1" ht="12.75" customHeight="1">
      <c r="A112" s="5" t="s">
        <v>4951</v>
      </c>
    </row>
    <row r="113" spans="1:1" ht="12.75" customHeight="1">
      <c r="A113" s="5" t="s">
        <v>4952</v>
      </c>
    </row>
    <row r="114" spans="1:1" ht="12.75" customHeight="1">
      <c r="A114" s="5" t="s">
        <v>4953</v>
      </c>
    </row>
    <row r="115" spans="1:1" ht="12.75" customHeight="1">
      <c r="A115" s="5" t="s">
        <v>4954</v>
      </c>
    </row>
    <row r="116" spans="1:1" ht="12.75" customHeight="1">
      <c r="A116" s="5" t="s">
        <v>4955</v>
      </c>
    </row>
    <row r="117" spans="1:1" ht="12.75" customHeight="1">
      <c r="A117" s="5" t="s">
        <v>4956</v>
      </c>
    </row>
    <row r="118" spans="1:1" ht="12.75" customHeight="1">
      <c r="A118" s="5" t="s">
        <v>4957</v>
      </c>
    </row>
    <row r="119" spans="1:1" ht="12.75" customHeight="1">
      <c r="A119" s="5" t="s">
        <v>4958</v>
      </c>
    </row>
    <row r="120" spans="1:1" ht="12.75" customHeight="1">
      <c r="A120" s="5" t="s">
        <v>4959</v>
      </c>
    </row>
    <row r="121" spans="1:1" ht="12.75" customHeight="1">
      <c r="A121" s="5" t="s">
        <v>4960</v>
      </c>
    </row>
    <row r="122" spans="1:1" ht="12.75" customHeight="1">
      <c r="A122" s="5" t="s">
        <v>4961</v>
      </c>
    </row>
    <row r="123" spans="1:1" ht="12.75" customHeight="1">
      <c r="A123" s="5" t="s">
        <v>4962</v>
      </c>
    </row>
    <row r="124" spans="1:1" ht="12.75" customHeight="1">
      <c r="A124" s="5" t="s">
        <v>4963</v>
      </c>
    </row>
    <row r="125" spans="1:1" ht="12.75" customHeight="1">
      <c r="A125" s="5" t="s">
        <v>4964</v>
      </c>
    </row>
    <row r="126" spans="1:1" ht="12.75" customHeight="1">
      <c r="A126" s="5" t="s">
        <v>4965</v>
      </c>
    </row>
    <row r="127" spans="1:1" ht="12.75" customHeight="1">
      <c r="A127" s="5" t="s">
        <v>4966</v>
      </c>
    </row>
    <row r="128" spans="1:1" ht="12.75" customHeight="1">
      <c r="A128" s="5" t="s">
        <v>4967</v>
      </c>
    </row>
    <row r="129" spans="1:1" ht="12.75" customHeight="1">
      <c r="A129" s="5" t="s">
        <v>4968</v>
      </c>
    </row>
    <row r="130" spans="1:1" ht="12.75" customHeight="1">
      <c r="A130" s="5" t="s">
        <v>4969</v>
      </c>
    </row>
    <row r="131" spans="1:1" ht="12.75" customHeight="1">
      <c r="A131" s="5"/>
    </row>
    <row r="132" spans="1:1" ht="12.75" customHeight="1">
      <c r="A132" s="5" t="s">
        <v>4970</v>
      </c>
    </row>
    <row r="133" spans="1:1" ht="12.75" customHeight="1">
      <c r="A133" s="5" t="s">
        <v>4971</v>
      </c>
    </row>
    <row r="134" spans="1:1" ht="12.75" customHeight="1">
      <c r="A134" s="5" t="s">
        <v>4972</v>
      </c>
    </row>
    <row r="135" spans="1:1" ht="12.75" customHeight="1">
      <c r="A135" s="5" t="s">
        <v>4973</v>
      </c>
    </row>
    <row r="136" spans="1:1" ht="12.75" customHeight="1">
      <c r="A136" s="5"/>
    </row>
    <row r="137" spans="1:1" ht="12.75" customHeight="1">
      <c r="A137" s="5" t="s">
        <v>4974</v>
      </c>
    </row>
    <row r="138" spans="1:1" ht="12.75" customHeight="1">
      <c r="A138" s="3"/>
    </row>
    <row r="139" spans="1:1" ht="12.75" customHeight="1">
      <c r="A139" s="5" t="s">
        <v>4975</v>
      </c>
    </row>
    <row r="140" spans="1:1" ht="12.75" customHeight="1">
      <c r="A140" s="5" t="s">
        <v>4976</v>
      </c>
    </row>
    <row r="141" spans="1:1" ht="12.75" customHeight="1">
      <c r="A141" s="5" t="s">
        <v>4977</v>
      </c>
    </row>
    <row r="142" spans="1:1" ht="12.75" customHeight="1">
      <c r="A142" s="5" t="s">
        <v>4978</v>
      </c>
    </row>
    <row r="143" spans="1:1" ht="12.75" customHeight="1">
      <c r="A143" s="5" t="s">
        <v>4979</v>
      </c>
    </row>
    <row r="144" spans="1:1" ht="12.75" customHeight="1">
      <c r="A144" s="5" t="s">
        <v>4980</v>
      </c>
    </row>
    <row r="145" spans="1:1" ht="12.75" customHeight="1">
      <c r="A145" s="5" t="s">
        <v>4981</v>
      </c>
    </row>
    <row r="146" spans="1:1" ht="12.75" customHeight="1">
      <c r="A146" s="5" t="s">
        <v>4982</v>
      </c>
    </row>
    <row r="147" spans="1:1" ht="12.75" customHeight="1">
      <c r="A147" s="5" t="s">
        <v>4983</v>
      </c>
    </row>
    <row r="148" spans="1:1" ht="12.6" customHeight="1">
      <c r="A148" s="5" t="s">
        <v>4984</v>
      </c>
    </row>
    <row r="149" spans="1:1" ht="12.6" customHeight="1">
      <c r="A149" s="5" t="s">
        <v>4985</v>
      </c>
    </row>
    <row r="150" spans="1:1" ht="12.75" customHeight="1">
      <c r="A150" s="5" t="s">
        <v>4986</v>
      </c>
    </row>
    <row r="151" spans="1:1" ht="12.75" customHeight="1">
      <c r="A151" s="5" t="s">
        <v>4987</v>
      </c>
    </row>
    <row r="152" spans="1:1" ht="12.75" customHeight="1">
      <c r="A152" s="11"/>
    </row>
    <row r="153" spans="1:1" ht="12.75" customHeight="1">
      <c r="A153" s="11"/>
    </row>
    <row r="154" spans="1:1" ht="12.75" customHeight="1">
      <c r="A154" s="12" t="s">
        <v>4988</v>
      </c>
    </row>
    <row r="155" spans="1:1" ht="12.75" customHeight="1">
      <c r="A155" s="11"/>
    </row>
    <row r="156" spans="1:1" ht="12.75" customHeight="1">
      <c r="A156" s="5" t="s">
        <v>2006</v>
      </c>
    </row>
    <row r="157" spans="1:1" ht="12.75" customHeight="1">
      <c r="A157" s="5"/>
    </row>
    <row r="158" spans="1:1" ht="12.75" customHeight="1">
      <c r="A158" s="5" t="s">
        <v>1956</v>
      </c>
    </row>
    <row r="159" spans="1:1" ht="12.75" customHeight="1">
      <c r="A159" s="3"/>
    </row>
    <row r="160" spans="1:1" ht="12.75" customHeight="1">
      <c r="A160" s="5" t="s">
        <v>1960</v>
      </c>
    </row>
    <row r="162" spans="1:1" ht="12.75" customHeight="1">
      <c r="A162" s="5" t="s">
        <v>1963</v>
      </c>
    </row>
    <row r="163" spans="1:1" ht="12.75" customHeight="1">
      <c r="A163" s="3"/>
    </row>
    <row r="164" spans="1:1" ht="12.75" customHeight="1">
      <c r="A164" s="5" t="s">
        <v>4989</v>
      </c>
    </row>
    <row r="165" spans="1:1" ht="12.75" customHeight="1">
      <c r="A165" s="3"/>
    </row>
    <row r="166" spans="1:1" ht="12.75" customHeight="1">
      <c r="A166" s="5" t="s">
        <v>1969</v>
      </c>
    </row>
    <row r="167" spans="1:1" ht="12.75" customHeight="1">
      <c r="A167" s="3"/>
    </row>
    <row r="168" spans="1:1" ht="12.75" customHeight="1">
      <c r="A168" s="5" t="s">
        <v>1972</v>
      </c>
    </row>
    <row r="169" spans="1:1" ht="12.75" customHeight="1">
      <c r="A169" s="3"/>
    </row>
    <row r="170" spans="1:1" ht="12.75" customHeight="1">
      <c r="A170" s="5" t="s">
        <v>1975</v>
      </c>
    </row>
    <row r="171" spans="1:1" ht="12.75" customHeight="1">
      <c r="A171" s="3"/>
    </row>
    <row r="172" spans="1:1" ht="12.75" customHeight="1">
      <c r="A172" s="5" t="s">
        <v>1978</v>
      </c>
    </row>
    <row r="173" spans="1:1" ht="12.75" customHeight="1">
      <c r="A173" s="3"/>
    </row>
    <row r="174" spans="1:1" ht="12.75" customHeight="1">
      <c r="A174" s="5" t="s">
        <v>1981</v>
      </c>
    </row>
    <row r="177" spans="1:1" ht="12.75" customHeight="1">
      <c r="A177" s="3" t="s">
        <v>4990</v>
      </c>
    </row>
    <row r="178" spans="1:1" ht="12.75" customHeight="1">
      <c r="A178" s="3" t="s">
        <v>4991</v>
      </c>
    </row>
    <row r="179" spans="1:1" ht="12.75" customHeight="1">
      <c r="A179" s="3" t="s">
        <v>4992</v>
      </c>
    </row>
    <row r="180" spans="1:1" ht="12.75" customHeight="1">
      <c r="A180" s="3" t="s">
        <v>4993</v>
      </c>
    </row>
    <row r="181" spans="1:1" ht="12.75" customHeight="1">
      <c r="A181" s="3" t="s">
        <v>4994</v>
      </c>
    </row>
    <row r="182" spans="1:1" ht="12.75" customHeight="1">
      <c r="A182" s="3" t="s">
        <v>4995</v>
      </c>
    </row>
    <row r="183" spans="1:1" ht="12.75" customHeight="1">
      <c r="A183" s="3" t="s">
        <v>4996</v>
      </c>
    </row>
    <row r="184" spans="1:1" ht="12.75" customHeight="1">
      <c r="A184" s="3" t="s">
        <v>4997</v>
      </c>
    </row>
    <row r="185" spans="1:1" ht="12.75" customHeight="1">
      <c r="A185" s="3" t="s">
        <v>4998</v>
      </c>
    </row>
    <row r="186" spans="1:1" ht="12.75" customHeight="1"/>
    <row r="187" spans="1:1" ht="12.75" customHeight="1">
      <c r="A187" s="3"/>
    </row>
    <row r="188" spans="1:1" ht="12.75" customHeight="1">
      <c r="A188" s="5" t="s">
        <v>2002</v>
      </c>
    </row>
    <row r="189" spans="1:1" ht="12.75" customHeight="1">
      <c r="A189" s="3"/>
    </row>
    <row r="190" spans="1:1" ht="12.75" customHeight="1">
      <c r="A190" s="5" t="s">
        <v>2008</v>
      </c>
    </row>
  </sheetData>
  <sheetProtection algorithmName="SHA-512" hashValue="Y27gn+qUeCTjXcZn3O1cINtdg5vKq8rgkafu456u5L3Cgc47Uo/ce9dPSPuiBTr/9fpT+htamIzEWefz0u2Emw==" saltValue="I0jQthkSWFFFf+4rjhNSmg==" spinCount="100000" sheet="1" objects="1" scenarios="1"/>
  <hyperlinks>
    <hyperlink ref="A6" r:id="rId1" xr:uid="{00000000-0004-0000-0C00-000000000000}"/>
  </hyperlinks>
  <pageMargins left="0.75" right="0.75" top="1" bottom="1" header="0" footer="0"/>
  <pageSetup scale="75" orientation="portrait"/>
  <headerFooter>
    <oddHeader>&amp;CCommon Data Set 2023-2024</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106"/>
  <sheetViews>
    <sheetView workbookViewId="0">
      <selection sqref="A1:B1"/>
    </sheetView>
  </sheetViews>
  <sheetFormatPr defaultColWidth="12.5703125" defaultRowHeight="15" customHeight="1"/>
  <cols>
    <col min="1" max="1" width="8.7109375" style="275" customWidth="1"/>
    <col min="2" max="2" width="51.140625" style="275" customWidth="1"/>
    <col min="3" max="3" width="4" style="275" customWidth="1"/>
    <col min="4" max="4" width="63.140625" style="275" customWidth="1"/>
    <col min="5" max="6" width="3.85546875" style="192" customWidth="1"/>
    <col min="7" max="26" width="8.5703125" style="192" customWidth="1"/>
    <col min="27" max="27" width="12.5703125" style="275" customWidth="1"/>
    <col min="28" max="28" width="33.5703125" style="275" customWidth="1"/>
    <col min="29" max="38" width="12.5703125" style="275" customWidth="1"/>
    <col min="39" max="39" width="12.5703125" style="192" customWidth="1"/>
    <col min="40" max="16384" width="12.5703125" style="192"/>
  </cols>
  <sheetData>
    <row r="1" spans="1:38" ht="18" customHeight="1">
      <c r="A1" s="410" t="s">
        <v>15</v>
      </c>
      <c r="B1" s="411"/>
      <c r="E1" s="190"/>
      <c r="F1" s="190"/>
      <c r="G1" s="190"/>
      <c r="H1" s="190"/>
      <c r="I1" s="190"/>
      <c r="J1" s="190"/>
      <c r="K1" s="190"/>
      <c r="L1" s="190"/>
      <c r="M1" s="190"/>
      <c r="N1" s="190"/>
      <c r="O1" s="190"/>
      <c r="P1" s="190"/>
      <c r="Q1" s="190"/>
      <c r="R1" s="190"/>
      <c r="S1" s="190"/>
      <c r="T1" s="190"/>
      <c r="U1" s="190"/>
      <c r="V1" s="190"/>
      <c r="W1" s="190"/>
      <c r="X1" s="190"/>
      <c r="Y1" s="190"/>
      <c r="Z1" s="190"/>
      <c r="AA1" s="191" t="s">
        <v>16</v>
      </c>
      <c r="AB1" s="191" t="s">
        <v>17</v>
      </c>
      <c r="AC1" s="191" t="s">
        <v>18</v>
      </c>
      <c r="AD1" s="191" t="s">
        <v>19</v>
      </c>
      <c r="AE1" s="191" t="s">
        <v>20</v>
      </c>
      <c r="AF1" s="191" t="s">
        <v>21</v>
      </c>
      <c r="AG1" s="191" t="s">
        <v>22</v>
      </c>
      <c r="AH1" s="191" t="s">
        <v>23</v>
      </c>
      <c r="AI1" s="191" t="s">
        <v>24</v>
      </c>
      <c r="AJ1" s="191" t="s">
        <v>25</v>
      </c>
      <c r="AK1" s="191" t="s">
        <v>26</v>
      </c>
      <c r="AL1" s="191" t="s">
        <v>27</v>
      </c>
    </row>
    <row r="2" spans="1:38" ht="12.75" customHeight="1">
      <c r="A2" s="193"/>
      <c r="B2" s="190"/>
      <c r="C2" s="277"/>
      <c r="E2" s="190"/>
      <c r="F2" s="190"/>
      <c r="G2" s="190"/>
      <c r="H2" s="190"/>
      <c r="I2" s="190"/>
      <c r="J2" s="190"/>
      <c r="K2" s="190"/>
      <c r="L2" s="190"/>
      <c r="M2" s="190"/>
      <c r="N2" s="190"/>
      <c r="O2" s="190"/>
      <c r="P2" s="190"/>
      <c r="Q2" s="190"/>
      <c r="R2" s="190"/>
      <c r="S2" s="190"/>
      <c r="T2" s="190"/>
      <c r="U2" s="190"/>
      <c r="V2" s="190"/>
      <c r="W2" s="190"/>
      <c r="X2" s="190"/>
      <c r="Y2" s="190"/>
      <c r="Z2" s="190"/>
      <c r="AA2" s="193" t="s">
        <v>28</v>
      </c>
      <c r="AB2" s="275" t="s">
        <v>29</v>
      </c>
      <c r="AC2" s="275" t="str">
        <f>IF($D$4&lt;&gt;"",$D$4,"")</f>
        <v>Stacy</v>
      </c>
      <c r="AD2" s="275" t="s">
        <v>30</v>
      </c>
      <c r="AE2" s="275" t="s">
        <v>31</v>
      </c>
      <c r="AF2" s="275" t="s">
        <v>32</v>
      </c>
      <c r="AG2" s="275" t="s">
        <v>32</v>
      </c>
      <c r="AH2" s="275" t="s">
        <v>32</v>
      </c>
      <c r="AI2" s="275" t="s">
        <v>32</v>
      </c>
      <c r="AJ2" s="275" t="s">
        <v>32</v>
      </c>
      <c r="AK2" s="275" t="s">
        <v>32</v>
      </c>
      <c r="AL2" s="275" t="s">
        <v>33</v>
      </c>
    </row>
    <row r="3" spans="1:38" ht="12.75" customHeight="1">
      <c r="A3" s="194" t="s">
        <v>34</v>
      </c>
      <c r="B3" s="195" t="s">
        <v>35</v>
      </c>
      <c r="C3" s="277"/>
      <c r="D3" s="277"/>
      <c r="E3" s="190"/>
      <c r="F3" s="190"/>
      <c r="G3" s="190"/>
      <c r="H3" s="190"/>
      <c r="I3" s="190"/>
      <c r="J3" s="190"/>
      <c r="K3" s="190"/>
      <c r="L3" s="190"/>
      <c r="M3" s="190"/>
      <c r="N3" s="190"/>
      <c r="O3" s="190"/>
      <c r="P3" s="190"/>
      <c r="Q3" s="190"/>
      <c r="R3" s="190"/>
      <c r="S3" s="190"/>
      <c r="T3" s="190"/>
      <c r="U3" s="190"/>
      <c r="V3" s="190"/>
      <c r="W3" s="190"/>
      <c r="X3" s="190"/>
      <c r="Y3" s="190"/>
      <c r="Z3" s="190"/>
      <c r="AA3" s="193" t="s">
        <v>36</v>
      </c>
      <c r="AB3" s="275" t="s">
        <v>37</v>
      </c>
      <c r="AC3" s="275" t="str">
        <f>IF($D$5&lt;&gt;"",$D$5,"")</f>
        <v>Lynch</v>
      </c>
      <c r="AD3" s="275" t="s">
        <v>30</v>
      </c>
      <c r="AE3" s="275" t="s">
        <v>31</v>
      </c>
      <c r="AF3" s="275" t="s">
        <v>32</v>
      </c>
      <c r="AG3" s="275" t="s">
        <v>32</v>
      </c>
      <c r="AH3" s="275" t="s">
        <v>32</v>
      </c>
      <c r="AI3" s="275" t="s">
        <v>32</v>
      </c>
      <c r="AJ3" s="275" t="s">
        <v>32</v>
      </c>
      <c r="AK3" s="275" t="s">
        <v>32</v>
      </c>
      <c r="AL3" s="275" t="s">
        <v>33</v>
      </c>
    </row>
    <row r="4" spans="1:38" ht="12.75" customHeight="1">
      <c r="B4" s="193" t="s">
        <v>29</v>
      </c>
      <c r="C4" s="277"/>
      <c r="D4" s="196" t="s">
        <v>38</v>
      </c>
      <c r="E4" s="190"/>
      <c r="F4" s="190"/>
      <c r="G4" s="190"/>
      <c r="H4" s="190"/>
      <c r="I4" s="190"/>
      <c r="J4" s="190"/>
      <c r="K4" s="190"/>
      <c r="L4" s="190"/>
      <c r="M4" s="190"/>
      <c r="N4" s="190"/>
      <c r="O4" s="190"/>
      <c r="P4" s="190"/>
      <c r="Q4" s="190"/>
      <c r="R4" s="190"/>
      <c r="S4" s="190"/>
      <c r="T4" s="190"/>
      <c r="U4" s="190"/>
      <c r="V4" s="190"/>
      <c r="W4" s="190"/>
      <c r="X4" s="190"/>
      <c r="Y4" s="190"/>
      <c r="Z4" s="190"/>
      <c r="AA4" s="193" t="s">
        <v>39</v>
      </c>
      <c r="AB4" s="275" t="s">
        <v>40</v>
      </c>
      <c r="AC4" s="275" t="str">
        <f>IF($D$6&lt;&gt;"",$D$6,"")</f>
        <v>Director of Institutional Research and Records Management</v>
      </c>
      <c r="AD4" s="275" t="s">
        <v>30</v>
      </c>
      <c r="AE4" s="275" t="s">
        <v>31</v>
      </c>
      <c r="AF4" s="275" t="s">
        <v>32</v>
      </c>
      <c r="AG4" s="275" t="s">
        <v>32</v>
      </c>
      <c r="AH4" s="275" t="s">
        <v>32</v>
      </c>
      <c r="AI4" s="275" t="s">
        <v>32</v>
      </c>
      <c r="AJ4" s="275" t="s">
        <v>32</v>
      </c>
      <c r="AK4" s="275" t="s">
        <v>32</v>
      </c>
      <c r="AL4" s="275" t="s">
        <v>33</v>
      </c>
    </row>
    <row r="5" spans="1:38" ht="12.75" customHeight="1">
      <c r="B5" s="190" t="s">
        <v>37</v>
      </c>
      <c r="C5" s="277"/>
      <c r="D5" s="196" t="s">
        <v>41</v>
      </c>
      <c r="E5" s="190"/>
      <c r="F5" s="190"/>
      <c r="G5" s="190"/>
      <c r="H5" s="190"/>
      <c r="I5" s="190"/>
      <c r="J5" s="190"/>
      <c r="K5" s="190"/>
      <c r="L5" s="190"/>
      <c r="M5" s="190"/>
      <c r="N5" s="190"/>
      <c r="O5" s="190"/>
      <c r="P5" s="190"/>
      <c r="Q5" s="190"/>
      <c r="R5" s="190"/>
      <c r="S5" s="190"/>
      <c r="T5" s="190"/>
      <c r="U5" s="190"/>
      <c r="V5" s="190"/>
      <c r="W5" s="190"/>
      <c r="X5" s="190"/>
      <c r="Y5" s="190"/>
      <c r="Z5" s="190"/>
      <c r="AA5" s="193" t="s">
        <v>42</v>
      </c>
      <c r="AB5" s="275" t="s">
        <v>43</v>
      </c>
      <c r="AC5" s="275" t="str">
        <f>IF($D$7&lt;&gt;"",$D$7,"")</f>
        <v>Office of Institutional Effectiveness, Research, and Planning</v>
      </c>
      <c r="AD5" s="275" t="s">
        <v>30</v>
      </c>
      <c r="AE5" s="275" t="s">
        <v>31</v>
      </c>
      <c r="AF5" s="275" t="s">
        <v>32</v>
      </c>
      <c r="AG5" s="275" t="s">
        <v>32</v>
      </c>
      <c r="AH5" s="275" t="s">
        <v>32</v>
      </c>
      <c r="AI5" s="275" t="s">
        <v>32</v>
      </c>
      <c r="AJ5" s="275" t="s">
        <v>32</v>
      </c>
      <c r="AK5" s="275" t="s">
        <v>32</v>
      </c>
      <c r="AL5" s="275" t="s">
        <v>33</v>
      </c>
    </row>
    <row r="6" spans="1:38" ht="12.75" customHeight="1">
      <c r="B6" s="190" t="s">
        <v>40</v>
      </c>
      <c r="C6" s="277"/>
      <c r="D6" s="196" t="s">
        <v>44</v>
      </c>
      <c r="E6" s="190"/>
      <c r="F6" s="190"/>
      <c r="G6" s="190"/>
      <c r="H6" s="190"/>
      <c r="I6" s="190"/>
      <c r="J6" s="190"/>
      <c r="K6" s="190"/>
      <c r="L6" s="190"/>
      <c r="M6" s="190"/>
      <c r="N6" s="190"/>
      <c r="O6" s="190"/>
      <c r="P6" s="190"/>
      <c r="Q6" s="190"/>
      <c r="R6" s="190"/>
      <c r="S6" s="190"/>
      <c r="T6" s="190"/>
      <c r="U6" s="190"/>
      <c r="V6" s="190"/>
      <c r="W6" s="190"/>
      <c r="X6" s="190"/>
      <c r="Y6" s="190"/>
      <c r="Z6" s="190"/>
      <c r="AA6" s="193" t="s">
        <v>45</v>
      </c>
      <c r="AB6" s="275" t="s">
        <v>46</v>
      </c>
      <c r="AC6" s="275" t="str">
        <f>IF($D$8&lt;&gt;"",$D$8,"")</f>
        <v>P. O. Box 3148</v>
      </c>
      <c r="AD6" s="275" t="s">
        <v>30</v>
      </c>
      <c r="AE6" s="275" t="s">
        <v>31</v>
      </c>
      <c r="AF6" s="275" t="s">
        <v>32</v>
      </c>
      <c r="AG6" s="275" t="s">
        <v>32</v>
      </c>
      <c r="AH6" s="275" t="s">
        <v>32</v>
      </c>
      <c r="AI6" s="275" t="s">
        <v>32</v>
      </c>
      <c r="AJ6" s="275" t="s">
        <v>32</v>
      </c>
      <c r="AK6" s="275" t="s">
        <v>32</v>
      </c>
      <c r="AL6" s="275" t="s">
        <v>33</v>
      </c>
    </row>
    <row r="7" spans="1:38" ht="12.75" customHeight="1">
      <c r="B7" s="190" t="s">
        <v>43</v>
      </c>
      <c r="C7" s="277"/>
      <c r="D7" s="196" t="s">
        <v>47</v>
      </c>
      <c r="E7" s="190"/>
      <c r="F7" s="190"/>
      <c r="G7" s="190"/>
      <c r="H7" s="190"/>
      <c r="I7" s="190"/>
      <c r="J7" s="190"/>
      <c r="K7" s="190"/>
      <c r="L7" s="190"/>
      <c r="M7" s="190"/>
      <c r="N7" s="190"/>
      <c r="O7" s="190"/>
      <c r="P7" s="190"/>
      <c r="Q7" s="190"/>
      <c r="R7" s="190"/>
      <c r="S7" s="190"/>
      <c r="T7" s="190"/>
      <c r="U7" s="190"/>
      <c r="V7" s="190"/>
      <c r="W7" s="190"/>
      <c r="X7" s="190"/>
      <c r="Y7" s="190"/>
      <c r="Z7" s="190"/>
      <c r="AA7" s="193" t="s">
        <v>48</v>
      </c>
      <c r="AB7" s="275" t="s">
        <v>49</v>
      </c>
      <c r="AC7" s="275" t="str">
        <f>IF($D$9&lt;&gt;"",$D$9,"")</f>
        <v/>
      </c>
      <c r="AD7" s="275" t="s">
        <v>30</v>
      </c>
      <c r="AE7" s="275" t="s">
        <v>31</v>
      </c>
      <c r="AF7" s="275" t="s">
        <v>32</v>
      </c>
      <c r="AG7" s="275" t="s">
        <v>32</v>
      </c>
      <c r="AH7" s="275" t="s">
        <v>32</v>
      </c>
      <c r="AI7" s="275" t="s">
        <v>32</v>
      </c>
      <c r="AJ7" s="275" t="s">
        <v>32</v>
      </c>
      <c r="AK7" s="275" t="s">
        <v>32</v>
      </c>
      <c r="AL7" s="275" t="s">
        <v>33</v>
      </c>
    </row>
    <row r="8" spans="1:38" ht="12.75" customHeight="1">
      <c r="B8" s="190" t="s">
        <v>46</v>
      </c>
      <c r="C8" s="277"/>
      <c r="D8" s="196" t="s">
        <v>50</v>
      </c>
      <c r="E8" s="190"/>
      <c r="F8" s="190"/>
      <c r="G8" s="190"/>
      <c r="H8" s="190"/>
      <c r="I8" s="190"/>
      <c r="J8" s="190"/>
      <c r="K8" s="190"/>
      <c r="L8" s="190"/>
      <c r="M8" s="190"/>
      <c r="N8" s="190"/>
      <c r="O8" s="190"/>
      <c r="P8" s="190"/>
      <c r="Q8" s="190"/>
      <c r="R8" s="190"/>
      <c r="S8" s="190"/>
      <c r="T8" s="190"/>
      <c r="U8" s="190"/>
      <c r="V8" s="190"/>
      <c r="W8" s="190"/>
      <c r="X8" s="190"/>
      <c r="Y8" s="190"/>
      <c r="Z8" s="190"/>
      <c r="AA8" s="193" t="s">
        <v>51</v>
      </c>
      <c r="AB8" s="275" t="s">
        <v>52</v>
      </c>
      <c r="AC8" s="275" t="str">
        <f>IF($D$10&lt;&gt;"",$D$10,"")</f>
        <v/>
      </c>
      <c r="AL8" s="275" t="s">
        <v>33</v>
      </c>
    </row>
    <row r="9" spans="1:38" ht="12.75" customHeight="1">
      <c r="B9" s="190" t="s">
        <v>49</v>
      </c>
      <c r="C9" s="277"/>
      <c r="D9" s="196"/>
      <c r="E9" s="190"/>
      <c r="F9" s="190"/>
      <c r="G9" s="190"/>
      <c r="H9" s="190"/>
      <c r="I9" s="190"/>
      <c r="J9" s="190"/>
      <c r="K9" s="190"/>
      <c r="L9" s="190"/>
      <c r="M9" s="190"/>
      <c r="N9" s="190"/>
      <c r="O9" s="190"/>
      <c r="P9" s="190"/>
      <c r="Q9" s="190"/>
      <c r="R9" s="190"/>
      <c r="S9" s="190"/>
      <c r="T9" s="190"/>
      <c r="U9" s="190"/>
      <c r="V9" s="190"/>
      <c r="W9" s="190"/>
      <c r="X9" s="190"/>
      <c r="Y9" s="190"/>
      <c r="Z9" s="190"/>
      <c r="AA9" s="193" t="s">
        <v>53</v>
      </c>
      <c r="AB9" s="275" t="s">
        <v>54</v>
      </c>
      <c r="AC9" s="275" t="str">
        <f>IF($D$11&lt;&gt;"",$D$11,"")</f>
        <v>Ruston</v>
      </c>
      <c r="AL9" s="275" t="s">
        <v>33</v>
      </c>
    </row>
    <row r="10" spans="1:38" ht="12.75" customHeight="1">
      <c r="B10" s="190" t="s">
        <v>52</v>
      </c>
      <c r="C10" s="277"/>
      <c r="D10" s="196"/>
      <c r="E10" s="190"/>
      <c r="F10" s="190"/>
      <c r="G10" s="190"/>
      <c r="H10" s="190"/>
      <c r="I10" s="190"/>
      <c r="J10" s="190"/>
      <c r="K10" s="190"/>
      <c r="L10" s="190"/>
      <c r="M10" s="190"/>
      <c r="N10" s="190"/>
      <c r="O10" s="190"/>
      <c r="P10" s="190"/>
      <c r="Q10" s="190"/>
      <c r="R10" s="190"/>
      <c r="S10" s="190"/>
      <c r="T10" s="190"/>
      <c r="U10" s="190"/>
      <c r="V10" s="190"/>
      <c r="W10" s="190"/>
      <c r="X10" s="190"/>
      <c r="Y10" s="190"/>
      <c r="Z10" s="190"/>
      <c r="AA10" s="193" t="s">
        <v>55</v>
      </c>
      <c r="AB10" s="275" t="s">
        <v>56</v>
      </c>
      <c r="AC10" s="275" t="str">
        <f>IF($D$12&lt;&gt;"",$D$12,"")</f>
        <v>LA</v>
      </c>
      <c r="AL10" s="275" t="s">
        <v>33</v>
      </c>
    </row>
    <row r="11" spans="1:38" ht="12.75" customHeight="1">
      <c r="B11" s="190" t="s">
        <v>54</v>
      </c>
      <c r="C11" s="277"/>
      <c r="D11" s="196" t="s">
        <v>57</v>
      </c>
      <c r="E11" s="190"/>
      <c r="F11" s="190"/>
      <c r="G11" s="190"/>
      <c r="H11" s="190"/>
      <c r="I11" s="190"/>
      <c r="J11" s="190"/>
      <c r="K11" s="190"/>
      <c r="L11" s="190"/>
      <c r="M11" s="190"/>
      <c r="N11" s="190"/>
      <c r="O11" s="190"/>
      <c r="P11" s="190"/>
      <c r="Q11" s="190"/>
      <c r="R11" s="190"/>
      <c r="S11" s="190"/>
      <c r="T11" s="190"/>
      <c r="U11" s="190"/>
      <c r="V11" s="190"/>
      <c r="W11" s="190"/>
      <c r="X11" s="190"/>
      <c r="Y11" s="190"/>
      <c r="Z11" s="190"/>
      <c r="AA11" s="193" t="s">
        <v>58</v>
      </c>
      <c r="AB11" s="275" t="s">
        <v>59</v>
      </c>
      <c r="AC11" s="275">
        <f>IF($D$13&lt;&gt;"",$D$13,"")</f>
        <v>71272</v>
      </c>
      <c r="AD11" s="275" t="s">
        <v>30</v>
      </c>
      <c r="AE11" s="275" t="s">
        <v>31</v>
      </c>
      <c r="AF11" s="275" t="s">
        <v>32</v>
      </c>
      <c r="AG11" s="275" t="s">
        <v>32</v>
      </c>
      <c r="AH11" s="275" t="s">
        <v>32</v>
      </c>
      <c r="AI11" s="275" t="s">
        <v>32</v>
      </c>
      <c r="AJ11" s="275" t="s">
        <v>32</v>
      </c>
      <c r="AK11" s="275" t="s">
        <v>32</v>
      </c>
      <c r="AL11" s="275" t="s">
        <v>60</v>
      </c>
    </row>
    <row r="12" spans="1:38" ht="12.75" customHeight="1">
      <c r="B12" s="190" t="s">
        <v>56</v>
      </c>
      <c r="C12" s="277"/>
      <c r="D12" s="196" t="s">
        <v>61</v>
      </c>
      <c r="E12" s="190"/>
      <c r="F12" s="190"/>
      <c r="G12" s="190"/>
      <c r="H12" s="190"/>
      <c r="I12" s="190"/>
      <c r="J12" s="190"/>
      <c r="K12" s="190"/>
      <c r="L12" s="190"/>
      <c r="M12" s="190"/>
      <c r="N12" s="190"/>
      <c r="O12" s="190"/>
      <c r="P12" s="190"/>
      <c r="Q12" s="190"/>
      <c r="R12" s="190"/>
      <c r="S12" s="190"/>
      <c r="T12" s="190"/>
      <c r="U12" s="190"/>
      <c r="V12" s="190"/>
      <c r="W12" s="190"/>
      <c r="X12" s="190"/>
      <c r="Y12" s="190"/>
      <c r="Z12" s="190"/>
      <c r="AA12" s="193" t="s">
        <v>62</v>
      </c>
      <c r="AB12" s="275" t="s">
        <v>63</v>
      </c>
      <c r="AC12" s="275" t="str">
        <f>IF($D$14&lt;&gt;"",$D$14,"")</f>
        <v>United States</v>
      </c>
      <c r="AD12" s="275" t="s">
        <v>30</v>
      </c>
      <c r="AE12" s="275" t="s">
        <v>31</v>
      </c>
      <c r="AF12" s="275" t="s">
        <v>32</v>
      </c>
      <c r="AG12" s="275" t="s">
        <v>32</v>
      </c>
      <c r="AH12" s="275" t="s">
        <v>32</v>
      </c>
      <c r="AI12" s="275" t="s">
        <v>32</v>
      </c>
      <c r="AJ12" s="275" t="s">
        <v>32</v>
      </c>
      <c r="AK12" s="275" t="s">
        <v>32</v>
      </c>
      <c r="AL12" s="275" t="s">
        <v>33</v>
      </c>
    </row>
    <row r="13" spans="1:38" ht="12.75" customHeight="1">
      <c r="B13" s="190" t="s">
        <v>59</v>
      </c>
      <c r="C13" s="277"/>
      <c r="D13" s="196">
        <v>71272</v>
      </c>
      <c r="E13" s="190"/>
      <c r="F13" s="190"/>
      <c r="G13" s="190"/>
      <c r="H13" s="190"/>
      <c r="I13" s="190"/>
      <c r="J13" s="190"/>
      <c r="K13" s="190"/>
      <c r="L13" s="190"/>
      <c r="M13" s="190"/>
      <c r="N13" s="190"/>
      <c r="O13" s="190"/>
      <c r="P13" s="190"/>
      <c r="Q13" s="190"/>
      <c r="R13" s="190"/>
      <c r="S13" s="190"/>
      <c r="T13" s="190"/>
      <c r="U13" s="190"/>
      <c r="V13" s="190"/>
      <c r="W13" s="190"/>
      <c r="X13" s="190"/>
      <c r="Y13" s="190"/>
      <c r="Z13" s="190"/>
      <c r="AA13" s="193" t="s">
        <v>64</v>
      </c>
      <c r="AB13" s="275" t="s">
        <v>65</v>
      </c>
      <c r="AC13" s="275" t="str">
        <f>IF($D$15&lt;&gt;"",$D$15,"")</f>
        <v>(318) 257 - 2372</v>
      </c>
      <c r="AD13" s="275" t="s">
        <v>30</v>
      </c>
      <c r="AE13" s="275" t="s">
        <v>31</v>
      </c>
      <c r="AF13" s="275" t="s">
        <v>32</v>
      </c>
      <c r="AG13" s="275" t="s">
        <v>32</v>
      </c>
      <c r="AH13" s="275" t="s">
        <v>32</v>
      </c>
      <c r="AI13" s="275" t="s">
        <v>32</v>
      </c>
      <c r="AJ13" s="275" t="s">
        <v>32</v>
      </c>
      <c r="AK13" s="275" t="s">
        <v>32</v>
      </c>
      <c r="AL13" s="275" t="s">
        <v>60</v>
      </c>
    </row>
    <row r="14" spans="1:38" ht="12.6" customHeight="1">
      <c r="B14" s="190" t="s">
        <v>63</v>
      </c>
      <c r="C14" s="277"/>
      <c r="D14" s="196" t="s">
        <v>66</v>
      </c>
      <c r="E14" s="190"/>
      <c r="F14" s="190"/>
      <c r="G14" s="190"/>
      <c r="H14" s="190"/>
      <c r="I14" s="190"/>
      <c r="J14" s="190"/>
      <c r="K14" s="190"/>
      <c r="L14" s="190"/>
      <c r="M14" s="190"/>
      <c r="N14" s="190"/>
      <c r="O14" s="190"/>
      <c r="P14" s="190"/>
      <c r="Q14" s="190"/>
      <c r="R14" s="190"/>
      <c r="S14" s="190"/>
      <c r="T14" s="190"/>
      <c r="U14" s="190"/>
      <c r="V14" s="190"/>
      <c r="W14" s="190"/>
      <c r="X14" s="190"/>
      <c r="Y14" s="190"/>
      <c r="Z14" s="190"/>
      <c r="AA14" s="193" t="s">
        <v>67</v>
      </c>
      <c r="AB14" s="275" t="s">
        <v>68</v>
      </c>
      <c r="AC14" s="275" t="str">
        <f>IF($D$16&lt;&gt;"",$D$16,"")</f>
        <v>slynch@latech.edu</v>
      </c>
      <c r="AD14" s="275" t="s">
        <v>30</v>
      </c>
      <c r="AE14" s="275" t="s">
        <v>31</v>
      </c>
      <c r="AF14" s="275" t="s">
        <v>32</v>
      </c>
      <c r="AG14" s="275" t="s">
        <v>32</v>
      </c>
      <c r="AH14" s="275" t="s">
        <v>32</v>
      </c>
      <c r="AI14" s="275" t="s">
        <v>32</v>
      </c>
      <c r="AJ14" s="275" t="s">
        <v>32</v>
      </c>
      <c r="AK14" s="275" t="s">
        <v>32</v>
      </c>
      <c r="AL14" s="275" t="s">
        <v>69</v>
      </c>
    </row>
    <row r="15" spans="1:38" ht="12.75" customHeight="1">
      <c r="B15" s="190" t="s">
        <v>65</v>
      </c>
      <c r="C15" s="277"/>
      <c r="D15" s="196" t="s">
        <v>70</v>
      </c>
      <c r="E15" s="190"/>
      <c r="F15" s="190"/>
      <c r="G15" s="190"/>
      <c r="H15" s="190"/>
      <c r="I15" s="190"/>
      <c r="J15" s="190"/>
      <c r="K15" s="190"/>
      <c r="L15" s="190"/>
      <c r="M15" s="190"/>
      <c r="N15" s="190"/>
      <c r="O15" s="190"/>
      <c r="P15" s="190"/>
      <c r="Q15" s="190"/>
      <c r="R15" s="190"/>
      <c r="S15" s="190"/>
      <c r="T15" s="190"/>
      <c r="U15" s="190"/>
      <c r="V15" s="190"/>
      <c r="W15" s="190"/>
      <c r="X15" s="190"/>
      <c r="Y15" s="190"/>
      <c r="Z15" s="190"/>
      <c r="AA15" s="193" t="s">
        <v>71</v>
      </c>
      <c r="AB15" s="275" t="s">
        <v>72</v>
      </c>
      <c r="AC15" s="275" t="str">
        <f>IF($C$20&lt;&gt;"",$C$20,"")</f>
        <v>Yes</v>
      </c>
      <c r="AD15" s="275" t="s">
        <v>30</v>
      </c>
      <c r="AE15" s="275" t="s">
        <v>31</v>
      </c>
      <c r="AF15" s="275" t="s">
        <v>32</v>
      </c>
      <c r="AG15" s="275" t="s">
        <v>32</v>
      </c>
      <c r="AH15" s="275" t="s">
        <v>32</v>
      </c>
      <c r="AI15" s="275" t="s">
        <v>32</v>
      </c>
      <c r="AJ15" s="275" t="s">
        <v>32</v>
      </c>
      <c r="AK15" s="275" t="s">
        <v>32</v>
      </c>
      <c r="AL15" s="275" t="s">
        <v>73</v>
      </c>
    </row>
    <row r="16" spans="1:38" ht="12.75" customHeight="1">
      <c r="B16" s="190" t="s">
        <v>68</v>
      </c>
      <c r="C16" s="277"/>
      <c r="D16" s="263" t="s">
        <v>74</v>
      </c>
      <c r="E16" s="190"/>
      <c r="F16" s="190"/>
      <c r="G16" s="190"/>
      <c r="H16" s="190"/>
      <c r="I16" s="190"/>
      <c r="J16" s="190"/>
      <c r="K16" s="190"/>
      <c r="L16" s="190"/>
      <c r="M16" s="190"/>
      <c r="N16" s="190"/>
      <c r="O16" s="190"/>
      <c r="P16" s="190"/>
      <c r="Q16" s="190"/>
      <c r="R16" s="190"/>
      <c r="S16" s="190"/>
      <c r="T16" s="190"/>
      <c r="U16" s="190"/>
      <c r="V16" s="190"/>
      <c r="W16" s="190"/>
      <c r="X16" s="190"/>
      <c r="Y16" s="190"/>
      <c r="Z16" s="190"/>
      <c r="AA16" s="193" t="s">
        <v>75</v>
      </c>
      <c r="AB16" s="275" t="s">
        <v>76</v>
      </c>
      <c r="AC16" s="275" t="str">
        <f>IF($B$24&lt;&gt;"",$B$24,"")</f>
        <v>https://oierp.latech.edu/common-data-set/</v>
      </c>
      <c r="AD16" s="275" t="s">
        <v>30</v>
      </c>
      <c r="AE16" s="275" t="s">
        <v>31</v>
      </c>
      <c r="AF16" s="275" t="s">
        <v>32</v>
      </c>
      <c r="AG16" s="275" t="s">
        <v>32</v>
      </c>
      <c r="AH16" s="275" t="s">
        <v>32</v>
      </c>
      <c r="AI16" s="275" t="s">
        <v>32</v>
      </c>
      <c r="AJ16" s="275" t="s">
        <v>32</v>
      </c>
      <c r="AK16" s="275" t="s">
        <v>32</v>
      </c>
      <c r="AL16" s="275" t="s">
        <v>77</v>
      </c>
    </row>
    <row r="17" spans="1:38" ht="12.75" customHeight="1">
      <c r="E17" s="190"/>
      <c r="F17" s="190"/>
      <c r="G17" s="190"/>
      <c r="H17" s="190"/>
      <c r="I17" s="190"/>
      <c r="J17" s="190"/>
      <c r="K17" s="190"/>
      <c r="L17" s="190"/>
      <c r="M17" s="190"/>
      <c r="N17" s="190"/>
      <c r="O17" s="190"/>
      <c r="P17" s="190"/>
      <c r="Q17" s="190"/>
      <c r="R17" s="190"/>
      <c r="S17" s="190"/>
      <c r="T17" s="190"/>
      <c r="U17" s="190"/>
      <c r="V17" s="190"/>
      <c r="W17" s="190"/>
      <c r="X17" s="190"/>
      <c r="Y17" s="190"/>
      <c r="Z17" s="190"/>
      <c r="AA17" s="193" t="s">
        <v>78</v>
      </c>
      <c r="AB17" s="275" t="s">
        <v>79</v>
      </c>
      <c r="AC17" s="275" t="str">
        <f>IF($B$27&lt;&gt;"",$B$27,"")</f>
        <v/>
      </c>
      <c r="AL17" s="275" t="s">
        <v>33</v>
      </c>
    </row>
    <row r="18" spans="1:38" ht="12.75" customHeight="1">
      <c r="B18" s="190"/>
      <c r="C18" s="277"/>
      <c r="D18" s="277"/>
      <c r="E18" s="190"/>
      <c r="F18" s="190"/>
      <c r="G18" s="190"/>
      <c r="H18" s="190"/>
      <c r="I18" s="190"/>
      <c r="J18" s="190"/>
      <c r="K18" s="190"/>
      <c r="L18" s="190"/>
      <c r="M18" s="190"/>
      <c r="N18" s="190"/>
      <c r="O18" s="190"/>
      <c r="P18" s="190"/>
      <c r="Q18" s="190"/>
      <c r="R18" s="190"/>
      <c r="S18" s="190"/>
      <c r="T18" s="190"/>
      <c r="U18" s="190"/>
      <c r="V18" s="190"/>
      <c r="W18" s="190"/>
      <c r="X18" s="190"/>
      <c r="Y18" s="190"/>
      <c r="Z18" s="190"/>
      <c r="AA18" s="193" t="s">
        <v>80</v>
      </c>
      <c r="AB18" s="275" t="s">
        <v>81</v>
      </c>
      <c r="AC18" s="275" t="str">
        <f>IF($D$30&lt;&gt;"",$D$30,"")</f>
        <v>Louisiana Tech University</v>
      </c>
      <c r="AD18" s="275" t="s">
        <v>30</v>
      </c>
      <c r="AE18" s="275" t="s">
        <v>82</v>
      </c>
      <c r="AF18" s="275" t="s">
        <v>32</v>
      </c>
      <c r="AG18" s="275" t="s">
        <v>32</v>
      </c>
      <c r="AH18" s="275" t="s">
        <v>32</v>
      </c>
      <c r="AI18" s="275" t="s">
        <v>32</v>
      </c>
      <c r="AJ18" s="275" t="s">
        <v>32</v>
      </c>
      <c r="AK18" s="275" t="s">
        <v>32</v>
      </c>
      <c r="AL18" s="275" t="s">
        <v>33</v>
      </c>
    </row>
    <row r="19" spans="1:38" ht="12.75" customHeight="1">
      <c r="B19" s="190"/>
      <c r="C19" s="277"/>
      <c r="D19" s="198"/>
      <c r="E19" s="190"/>
      <c r="F19" s="190"/>
      <c r="G19" s="190"/>
      <c r="H19" s="190"/>
      <c r="I19" s="190"/>
      <c r="J19" s="190"/>
      <c r="K19" s="190"/>
      <c r="L19" s="190"/>
      <c r="M19" s="190"/>
      <c r="N19" s="190"/>
      <c r="O19" s="190"/>
      <c r="P19" s="190"/>
      <c r="Q19" s="190"/>
      <c r="R19" s="190"/>
      <c r="S19" s="190"/>
      <c r="T19" s="190"/>
      <c r="U19" s="190"/>
      <c r="V19" s="190"/>
      <c r="W19" s="190"/>
      <c r="X19" s="190"/>
      <c r="Y19" s="190"/>
      <c r="Z19" s="190"/>
      <c r="AA19" s="193" t="s">
        <v>83</v>
      </c>
      <c r="AB19" s="275" t="s">
        <v>84</v>
      </c>
      <c r="AC19" s="275" t="str">
        <f>IF($D$31&lt;&gt;"",$D$31,"")</f>
        <v>305 Wisteria Street</v>
      </c>
      <c r="AE19" s="275" t="s">
        <v>82</v>
      </c>
      <c r="AL19" s="275" t="s">
        <v>33</v>
      </c>
    </row>
    <row r="20" spans="1:38" ht="12.75" customHeight="1">
      <c r="B20" s="277" t="s">
        <v>72</v>
      </c>
      <c r="C20" s="15" t="s">
        <v>85</v>
      </c>
      <c r="D20" s="277" t="s">
        <v>86</v>
      </c>
      <c r="E20" s="199"/>
      <c r="F20" s="199"/>
      <c r="G20" s="190"/>
      <c r="H20" s="190"/>
      <c r="I20" s="190"/>
      <c r="J20" s="190"/>
      <c r="K20" s="190"/>
      <c r="L20" s="190"/>
      <c r="M20" s="190"/>
      <c r="N20" s="190"/>
      <c r="O20" s="190"/>
      <c r="P20" s="190"/>
      <c r="Q20" s="190"/>
      <c r="R20" s="190"/>
      <c r="S20" s="190"/>
      <c r="T20" s="190"/>
      <c r="U20" s="190"/>
      <c r="V20" s="190"/>
      <c r="W20" s="190"/>
      <c r="X20" s="190"/>
      <c r="Y20" s="190"/>
      <c r="Z20" s="190"/>
      <c r="AA20" s="193" t="s">
        <v>87</v>
      </c>
      <c r="AB20" s="275" t="s">
        <v>88</v>
      </c>
      <c r="AC20" s="275" t="str">
        <f>IF($D$32&lt;&gt;"",$D$32,"")</f>
        <v/>
      </c>
      <c r="AD20" s="275" t="s">
        <v>30</v>
      </c>
      <c r="AE20" s="275" t="s">
        <v>82</v>
      </c>
      <c r="AF20" s="275" t="s">
        <v>32</v>
      </c>
      <c r="AG20" s="275" t="s">
        <v>32</v>
      </c>
      <c r="AH20" s="275" t="s">
        <v>32</v>
      </c>
      <c r="AI20" s="275" t="s">
        <v>32</v>
      </c>
      <c r="AJ20" s="275" t="s">
        <v>32</v>
      </c>
      <c r="AK20" s="275" t="s">
        <v>32</v>
      </c>
      <c r="AL20" s="275" t="s">
        <v>33</v>
      </c>
    </row>
    <row r="21" spans="1:38" ht="12.75" customHeight="1">
      <c r="C21" s="125"/>
      <c r="D21" s="277"/>
      <c r="E21" s="199"/>
      <c r="F21" s="199"/>
      <c r="G21" s="190"/>
      <c r="H21" s="190"/>
      <c r="I21" s="190"/>
      <c r="J21" s="190"/>
      <c r="K21" s="190"/>
      <c r="L21" s="190"/>
      <c r="M21" s="190"/>
      <c r="N21" s="190"/>
      <c r="O21" s="190"/>
      <c r="P21" s="190"/>
      <c r="Q21" s="190"/>
      <c r="R21" s="190"/>
      <c r="S21" s="190"/>
      <c r="T21" s="190"/>
      <c r="U21" s="190"/>
      <c r="V21" s="190"/>
      <c r="W21" s="190"/>
      <c r="X21" s="190"/>
      <c r="Y21" s="190"/>
      <c r="Z21" s="190"/>
      <c r="AA21" s="193" t="s">
        <v>89</v>
      </c>
      <c r="AB21" s="275" t="s">
        <v>90</v>
      </c>
      <c r="AC21" s="275" t="str">
        <f>IF($D$33&lt;&gt;"",$D$33,"")</f>
        <v/>
      </c>
      <c r="AD21" s="275" t="s">
        <v>30</v>
      </c>
      <c r="AE21" s="275" t="s">
        <v>82</v>
      </c>
      <c r="AF21" s="275" t="s">
        <v>32</v>
      </c>
      <c r="AG21" s="275" t="s">
        <v>32</v>
      </c>
      <c r="AH21" s="275" t="s">
        <v>32</v>
      </c>
      <c r="AI21" s="275" t="s">
        <v>32</v>
      </c>
      <c r="AJ21" s="275" t="s">
        <v>32</v>
      </c>
      <c r="AK21" s="275" t="s">
        <v>32</v>
      </c>
      <c r="AL21" s="275" t="s">
        <v>33</v>
      </c>
    </row>
    <row r="22" spans="1:38" ht="12.75" customHeight="1">
      <c r="B22" s="200"/>
      <c r="C22" s="277"/>
      <c r="D22" s="277"/>
      <c r="E22" s="199"/>
      <c r="F22" s="199"/>
      <c r="G22" s="190"/>
      <c r="H22" s="190"/>
      <c r="I22" s="190"/>
      <c r="J22" s="190"/>
      <c r="K22" s="190"/>
      <c r="L22" s="190"/>
      <c r="M22" s="190"/>
      <c r="N22" s="190"/>
      <c r="O22" s="190"/>
      <c r="P22" s="190"/>
      <c r="Q22" s="190"/>
      <c r="R22" s="190"/>
      <c r="S22" s="190"/>
      <c r="T22" s="190"/>
      <c r="U22" s="190"/>
      <c r="V22" s="190"/>
      <c r="W22" s="190"/>
      <c r="X22" s="190"/>
      <c r="Y22" s="190"/>
      <c r="Z22" s="190"/>
      <c r="AA22" s="193" t="s">
        <v>91</v>
      </c>
      <c r="AB22" s="275" t="s">
        <v>92</v>
      </c>
      <c r="AC22" s="275" t="str">
        <f>IF($D$34&lt;&gt;"",$D$34,"")</f>
        <v>Ruston</v>
      </c>
      <c r="AD22" s="275" t="s">
        <v>30</v>
      </c>
      <c r="AE22" s="275" t="s">
        <v>82</v>
      </c>
      <c r="AF22" s="275" t="s">
        <v>32</v>
      </c>
      <c r="AG22" s="275" t="s">
        <v>32</v>
      </c>
      <c r="AH22" s="275" t="s">
        <v>32</v>
      </c>
      <c r="AI22" s="275" t="s">
        <v>32</v>
      </c>
      <c r="AJ22" s="275" t="s">
        <v>32</v>
      </c>
      <c r="AK22" s="275" t="s">
        <v>32</v>
      </c>
      <c r="AL22" s="275" t="s">
        <v>33</v>
      </c>
    </row>
    <row r="23" spans="1:38" ht="12.75" customHeight="1">
      <c r="B23" s="190" t="s">
        <v>76</v>
      </c>
      <c r="C23" s="277"/>
      <c r="E23" s="190"/>
      <c r="F23" s="190"/>
      <c r="G23" s="190"/>
      <c r="H23" s="190"/>
      <c r="I23" s="190"/>
      <c r="J23" s="190"/>
      <c r="K23" s="190"/>
      <c r="L23" s="190"/>
      <c r="M23" s="190"/>
      <c r="N23" s="190"/>
      <c r="O23" s="190"/>
      <c r="P23" s="190"/>
      <c r="Q23" s="190"/>
      <c r="R23" s="190"/>
      <c r="S23" s="190"/>
      <c r="T23" s="190"/>
      <c r="U23" s="190"/>
      <c r="V23" s="190"/>
      <c r="W23" s="190"/>
      <c r="X23" s="190"/>
      <c r="Y23" s="190"/>
      <c r="Z23" s="190"/>
      <c r="AA23" s="193" t="s">
        <v>93</v>
      </c>
      <c r="AB23" s="275" t="s">
        <v>56</v>
      </c>
      <c r="AC23" s="275" t="str">
        <f>IF($D$35&lt;&gt;"",$D$35,"")</f>
        <v>LA</v>
      </c>
      <c r="AD23" s="275" t="s">
        <v>30</v>
      </c>
      <c r="AE23" s="275" t="s">
        <v>82</v>
      </c>
      <c r="AF23" s="275" t="s">
        <v>32</v>
      </c>
      <c r="AG23" s="275" t="s">
        <v>32</v>
      </c>
      <c r="AH23" s="275" t="s">
        <v>32</v>
      </c>
      <c r="AI23" s="275" t="s">
        <v>32</v>
      </c>
      <c r="AJ23" s="275" t="s">
        <v>32</v>
      </c>
      <c r="AK23" s="275" t="s">
        <v>32</v>
      </c>
      <c r="AL23" s="275" t="s">
        <v>33</v>
      </c>
    </row>
    <row r="24" spans="1:38" ht="12.75" customHeight="1">
      <c r="B24" s="264" t="s">
        <v>94</v>
      </c>
      <c r="C24" s="125"/>
      <c r="D24" s="277"/>
      <c r="E24" s="190"/>
      <c r="F24" s="190"/>
      <c r="G24" s="190"/>
      <c r="H24" s="190"/>
      <c r="I24" s="190"/>
      <c r="J24" s="190"/>
      <c r="K24" s="190"/>
      <c r="L24" s="190"/>
      <c r="M24" s="190"/>
      <c r="N24" s="190"/>
      <c r="O24" s="190"/>
      <c r="P24" s="190"/>
      <c r="Q24" s="190"/>
      <c r="R24" s="190"/>
      <c r="S24" s="190"/>
      <c r="T24" s="190"/>
      <c r="U24" s="190"/>
      <c r="V24" s="190"/>
      <c r="W24" s="190"/>
      <c r="X24" s="190"/>
      <c r="Y24" s="190"/>
      <c r="Z24" s="190"/>
      <c r="AA24" s="193" t="s">
        <v>95</v>
      </c>
      <c r="AB24" s="275" t="s">
        <v>96</v>
      </c>
      <c r="AC24" s="275">
        <f>IF($D$36&lt;&gt;"",$D$36,"")</f>
        <v>71272</v>
      </c>
      <c r="AD24" s="275" t="s">
        <v>30</v>
      </c>
      <c r="AE24" s="275" t="s">
        <v>82</v>
      </c>
      <c r="AF24" s="275" t="s">
        <v>32</v>
      </c>
      <c r="AG24" s="275" t="s">
        <v>32</v>
      </c>
      <c r="AH24" s="275" t="s">
        <v>32</v>
      </c>
      <c r="AI24" s="275" t="s">
        <v>32</v>
      </c>
      <c r="AJ24" s="275" t="s">
        <v>32</v>
      </c>
      <c r="AK24" s="275" t="s">
        <v>32</v>
      </c>
      <c r="AL24" s="275" t="s">
        <v>60</v>
      </c>
    </row>
    <row r="25" spans="1:38" ht="12.75" customHeight="1">
      <c r="B25" s="190"/>
      <c r="C25" s="277"/>
      <c r="D25" s="277"/>
      <c r="E25" s="190"/>
      <c r="F25" s="190"/>
      <c r="G25" s="190"/>
      <c r="H25" s="190"/>
      <c r="I25" s="190"/>
      <c r="J25" s="190"/>
      <c r="K25" s="190"/>
      <c r="L25" s="190"/>
      <c r="M25" s="190"/>
      <c r="N25" s="190"/>
      <c r="O25" s="190"/>
      <c r="P25" s="190"/>
      <c r="Q25" s="190"/>
      <c r="R25" s="190"/>
      <c r="S25" s="190"/>
      <c r="T25" s="190"/>
      <c r="U25" s="190"/>
      <c r="V25" s="190"/>
      <c r="W25" s="190"/>
      <c r="X25" s="190"/>
      <c r="Y25" s="190"/>
      <c r="Z25" s="190"/>
      <c r="AA25" s="193" t="s">
        <v>97</v>
      </c>
      <c r="AB25" s="275" t="s">
        <v>63</v>
      </c>
      <c r="AC25" s="275" t="str">
        <f>IF($D$37&lt;&gt;"",$D$37,"")</f>
        <v>United States</v>
      </c>
      <c r="AD25" s="275" t="s">
        <v>30</v>
      </c>
      <c r="AE25" s="275" t="s">
        <v>82</v>
      </c>
      <c r="AF25" s="275" t="s">
        <v>32</v>
      </c>
      <c r="AG25" s="275" t="s">
        <v>32</v>
      </c>
      <c r="AH25" s="275" t="s">
        <v>32</v>
      </c>
      <c r="AI25" s="275" t="s">
        <v>32</v>
      </c>
      <c r="AJ25" s="275" t="s">
        <v>32</v>
      </c>
      <c r="AK25" s="275" t="s">
        <v>32</v>
      </c>
      <c r="AL25" s="275" t="s">
        <v>33</v>
      </c>
    </row>
    <row r="26" spans="1:38" ht="89.25" customHeight="1">
      <c r="A26" s="194" t="s">
        <v>98</v>
      </c>
      <c r="B26" s="201" t="s">
        <v>79</v>
      </c>
      <c r="C26" s="125"/>
      <c r="D26" s="125"/>
      <c r="E26" s="190"/>
      <c r="F26" s="190"/>
      <c r="G26" s="190"/>
      <c r="H26" s="190"/>
      <c r="I26" s="190"/>
      <c r="J26" s="190"/>
      <c r="K26" s="190"/>
      <c r="L26" s="190"/>
      <c r="M26" s="190"/>
      <c r="N26" s="190"/>
      <c r="O26" s="190"/>
      <c r="P26" s="190"/>
      <c r="Q26" s="190"/>
      <c r="R26" s="190"/>
      <c r="S26" s="190"/>
      <c r="T26" s="190"/>
      <c r="U26" s="190"/>
      <c r="V26" s="190"/>
      <c r="W26" s="190"/>
      <c r="X26" s="190"/>
      <c r="Y26" s="190"/>
      <c r="Z26" s="190"/>
      <c r="AA26" s="193" t="s">
        <v>99</v>
      </c>
      <c r="AB26" s="275" t="s">
        <v>100</v>
      </c>
      <c r="AC26" s="275">
        <f>IF($D$38&lt;&gt;"",$D$38,"")</f>
        <v>318</v>
      </c>
      <c r="AD26" s="275" t="s">
        <v>30</v>
      </c>
      <c r="AE26" s="275" t="s">
        <v>82</v>
      </c>
      <c r="AF26" s="275" t="s">
        <v>32</v>
      </c>
      <c r="AG26" s="275" t="s">
        <v>32</v>
      </c>
      <c r="AH26" s="275" t="s">
        <v>32</v>
      </c>
      <c r="AI26" s="275" t="s">
        <v>32</v>
      </c>
      <c r="AJ26" s="275" t="s">
        <v>32</v>
      </c>
      <c r="AK26" s="275" t="s">
        <v>32</v>
      </c>
      <c r="AL26" s="275" t="s">
        <v>60</v>
      </c>
    </row>
    <row r="27" spans="1:38" ht="29.25" customHeight="1">
      <c r="B27" s="202"/>
      <c r="C27" s="125"/>
      <c r="D27" s="125"/>
      <c r="E27" s="190"/>
      <c r="F27" s="190"/>
      <c r="G27" s="190"/>
      <c r="H27" s="190"/>
      <c r="I27" s="190"/>
      <c r="J27" s="190"/>
      <c r="K27" s="190"/>
      <c r="L27" s="190"/>
      <c r="M27" s="190"/>
      <c r="N27" s="190"/>
      <c r="O27" s="190"/>
      <c r="P27" s="190"/>
      <c r="Q27" s="190"/>
      <c r="R27" s="190"/>
      <c r="S27" s="190"/>
      <c r="T27" s="190"/>
      <c r="U27" s="190"/>
      <c r="V27" s="190"/>
      <c r="W27" s="190"/>
      <c r="X27" s="190"/>
      <c r="Y27" s="190"/>
      <c r="Z27" s="190"/>
      <c r="AA27" s="193" t="s">
        <v>101</v>
      </c>
      <c r="AB27" s="275" t="s">
        <v>102</v>
      </c>
      <c r="AC27" s="275" t="str">
        <f>IF($D$39&lt;&gt;"",$D$39,"")</f>
        <v>(318) 257-0211</v>
      </c>
      <c r="AD27" s="275" t="s">
        <v>30</v>
      </c>
      <c r="AE27" s="275" t="s">
        <v>82</v>
      </c>
      <c r="AF27" s="275" t="s">
        <v>32</v>
      </c>
      <c r="AG27" s="275" t="s">
        <v>32</v>
      </c>
      <c r="AH27" s="275" t="s">
        <v>32</v>
      </c>
      <c r="AI27" s="275" t="s">
        <v>32</v>
      </c>
      <c r="AJ27" s="275" t="s">
        <v>32</v>
      </c>
      <c r="AK27" s="275" t="s">
        <v>32</v>
      </c>
      <c r="AL27" s="275" t="s">
        <v>60</v>
      </c>
    </row>
    <row r="28" spans="1:38" ht="12.75" customHeight="1">
      <c r="A28" s="193"/>
      <c r="B28" s="190"/>
      <c r="C28" s="277"/>
      <c r="D28" s="277"/>
      <c r="E28" s="190"/>
      <c r="F28" s="190"/>
      <c r="G28" s="190"/>
      <c r="H28" s="190"/>
      <c r="I28" s="190"/>
      <c r="J28" s="190"/>
      <c r="K28" s="190"/>
      <c r="L28" s="190"/>
      <c r="M28" s="190"/>
      <c r="N28" s="190"/>
      <c r="O28" s="190"/>
      <c r="P28" s="190"/>
      <c r="Q28" s="190"/>
      <c r="R28" s="190"/>
      <c r="S28" s="190"/>
      <c r="T28" s="190"/>
      <c r="U28" s="190"/>
      <c r="V28" s="190"/>
      <c r="W28" s="190"/>
      <c r="X28" s="190"/>
      <c r="Y28" s="190"/>
      <c r="Z28" s="190"/>
      <c r="AA28" s="193" t="s">
        <v>103</v>
      </c>
      <c r="AB28" s="275" t="s">
        <v>104</v>
      </c>
      <c r="AC28" s="275" t="str">
        <f>IF($D$40&lt;&gt;"",$D$40,"")</f>
        <v/>
      </c>
      <c r="AD28" s="275" t="s">
        <v>30</v>
      </c>
      <c r="AE28" s="275" t="s">
        <v>82</v>
      </c>
      <c r="AF28" s="275" t="s">
        <v>32</v>
      </c>
      <c r="AG28" s="275" t="s">
        <v>32</v>
      </c>
      <c r="AH28" s="275" t="s">
        <v>32</v>
      </c>
      <c r="AI28" s="275" t="s">
        <v>32</v>
      </c>
      <c r="AJ28" s="275" t="s">
        <v>32</v>
      </c>
      <c r="AK28" s="275" t="s">
        <v>32</v>
      </c>
      <c r="AL28" s="275" t="s">
        <v>60</v>
      </c>
    </row>
    <row r="29" spans="1:38" ht="12.75" customHeight="1">
      <c r="A29" s="203" t="s">
        <v>105</v>
      </c>
      <c r="B29" s="195" t="s">
        <v>82</v>
      </c>
      <c r="C29" s="201"/>
      <c r="D29" s="204"/>
      <c r="E29" s="190"/>
      <c r="F29" s="190"/>
      <c r="G29" s="190"/>
      <c r="H29" s="190"/>
      <c r="I29" s="190"/>
      <c r="J29" s="190"/>
      <c r="K29" s="190"/>
      <c r="L29" s="190"/>
      <c r="M29" s="190"/>
      <c r="N29" s="190"/>
      <c r="O29" s="190"/>
      <c r="P29" s="190"/>
      <c r="Q29" s="190"/>
      <c r="R29" s="190"/>
      <c r="S29" s="190"/>
      <c r="T29" s="190"/>
      <c r="U29" s="190"/>
      <c r="V29" s="190"/>
      <c r="W29" s="190"/>
      <c r="X29" s="190"/>
      <c r="Y29" s="190"/>
      <c r="Z29" s="190"/>
      <c r="AA29" s="193" t="s">
        <v>106</v>
      </c>
      <c r="AB29" s="275" t="s">
        <v>107</v>
      </c>
      <c r="AC29" s="275" t="str">
        <f>IF($D$41&lt;&gt;"",$D$41,"")</f>
        <v>https://www.latech.edu/</v>
      </c>
      <c r="AD29" s="275" t="s">
        <v>30</v>
      </c>
      <c r="AE29" s="275" t="s">
        <v>82</v>
      </c>
      <c r="AF29" s="275" t="s">
        <v>32</v>
      </c>
      <c r="AG29" s="275" t="s">
        <v>32</v>
      </c>
      <c r="AH29" s="275" t="s">
        <v>32</v>
      </c>
      <c r="AI29" s="275" t="s">
        <v>32</v>
      </c>
      <c r="AJ29" s="275" t="s">
        <v>32</v>
      </c>
      <c r="AK29" s="275" t="s">
        <v>32</v>
      </c>
      <c r="AL29" s="275" t="s">
        <v>77</v>
      </c>
    </row>
    <row r="30" spans="1:38" ht="12.75" customHeight="1">
      <c r="B30" s="190" t="s">
        <v>81</v>
      </c>
      <c r="C30" s="205"/>
      <c r="D30" s="206" t="s">
        <v>108</v>
      </c>
      <c r="E30" s="190"/>
      <c r="F30" s="190"/>
      <c r="G30" s="190"/>
      <c r="H30" s="190"/>
      <c r="I30" s="190"/>
      <c r="J30" s="190"/>
      <c r="K30" s="190"/>
      <c r="L30" s="190"/>
      <c r="M30" s="190"/>
      <c r="N30" s="190"/>
      <c r="O30" s="190"/>
      <c r="P30" s="190"/>
      <c r="Q30" s="190"/>
      <c r="R30" s="190"/>
      <c r="S30" s="190"/>
      <c r="T30" s="190"/>
      <c r="U30" s="190"/>
      <c r="V30" s="190"/>
      <c r="W30" s="190"/>
      <c r="X30" s="190"/>
      <c r="Y30" s="190"/>
      <c r="Z30" s="190"/>
      <c r="AA30" s="193" t="s">
        <v>109</v>
      </c>
      <c r="AB30" s="275" t="s">
        <v>110</v>
      </c>
      <c r="AC30" s="275" t="str">
        <f>IF($D$42&lt;&gt;"",$D$42,"")</f>
        <v/>
      </c>
      <c r="AD30" s="275" t="s">
        <v>30</v>
      </c>
      <c r="AE30" s="275" t="s">
        <v>82</v>
      </c>
      <c r="AF30" s="275" t="s">
        <v>32</v>
      </c>
      <c r="AG30" s="275" t="s">
        <v>32</v>
      </c>
      <c r="AH30" s="275" t="s">
        <v>32</v>
      </c>
      <c r="AI30" s="275" t="s">
        <v>32</v>
      </c>
      <c r="AJ30" s="275" t="s">
        <v>32</v>
      </c>
      <c r="AK30" s="275" t="s">
        <v>32</v>
      </c>
      <c r="AL30" s="275" t="s">
        <v>69</v>
      </c>
    </row>
    <row r="31" spans="1:38" ht="12.75" customHeight="1">
      <c r="B31" s="190" t="s">
        <v>84</v>
      </c>
      <c r="C31" s="205"/>
      <c r="D31" s="196" t="s">
        <v>111</v>
      </c>
      <c r="E31" s="190"/>
      <c r="F31" s="190"/>
      <c r="G31" s="190"/>
      <c r="H31" s="190"/>
      <c r="I31" s="190"/>
      <c r="J31" s="190"/>
      <c r="K31" s="190"/>
      <c r="L31" s="190"/>
      <c r="M31" s="190"/>
      <c r="N31" s="190"/>
      <c r="O31" s="190"/>
      <c r="P31" s="190"/>
      <c r="Q31" s="190"/>
      <c r="R31" s="190"/>
      <c r="S31" s="190"/>
      <c r="T31" s="190"/>
      <c r="U31" s="190"/>
      <c r="V31" s="190"/>
      <c r="W31" s="190"/>
      <c r="X31" s="190"/>
      <c r="Y31" s="190"/>
      <c r="Z31" s="190"/>
      <c r="AA31" s="193" t="s">
        <v>112</v>
      </c>
      <c r="AB31" s="275" t="s">
        <v>113</v>
      </c>
      <c r="AC31" s="275" t="str">
        <f>IF($D$45&lt;&gt;"",$D$45,"")</f>
        <v>201 Mayfield Ave</v>
      </c>
      <c r="AD31" s="275" t="s">
        <v>30</v>
      </c>
      <c r="AE31" s="275" t="s">
        <v>114</v>
      </c>
      <c r="AF31" s="275" t="s">
        <v>32</v>
      </c>
      <c r="AG31" s="275" t="s">
        <v>32</v>
      </c>
      <c r="AH31" s="275" t="s">
        <v>32</v>
      </c>
      <c r="AI31" s="275" t="s">
        <v>32</v>
      </c>
      <c r="AJ31" s="275" t="s">
        <v>32</v>
      </c>
      <c r="AK31" s="275" t="s">
        <v>32</v>
      </c>
      <c r="AL31" s="275" t="s">
        <v>33</v>
      </c>
    </row>
    <row r="32" spans="1:38" ht="12.75" customHeight="1">
      <c r="B32" s="190" t="s">
        <v>88</v>
      </c>
      <c r="C32" s="205"/>
      <c r="D32" s="196"/>
      <c r="E32" s="190"/>
      <c r="F32" s="190"/>
      <c r="G32" s="190"/>
      <c r="H32" s="190"/>
      <c r="I32" s="190"/>
      <c r="J32" s="190"/>
      <c r="K32" s="190"/>
      <c r="L32" s="190"/>
      <c r="M32" s="190"/>
      <c r="N32" s="190"/>
      <c r="O32" s="190"/>
      <c r="P32" s="190"/>
      <c r="Q32" s="190"/>
      <c r="R32" s="190"/>
      <c r="S32" s="190"/>
      <c r="T32" s="190"/>
      <c r="U32" s="190"/>
      <c r="V32" s="190"/>
      <c r="W32" s="190"/>
      <c r="X32" s="190"/>
      <c r="Y32" s="190"/>
      <c r="Z32" s="190"/>
      <c r="AA32" s="193" t="s">
        <v>115</v>
      </c>
      <c r="AB32" s="275" t="s">
        <v>116</v>
      </c>
      <c r="AC32" s="275" t="str">
        <f>IF($D$46&lt;&gt;"",$D$46,"")</f>
        <v/>
      </c>
      <c r="AD32" s="275" t="s">
        <v>30</v>
      </c>
      <c r="AE32" s="275" t="s">
        <v>114</v>
      </c>
      <c r="AF32" s="275" t="s">
        <v>32</v>
      </c>
      <c r="AG32" s="275" t="s">
        <v>32</v>
      </c>
      <c r="AH32" s="275" t="s">
        <v>32</v>
      </c>
      <c r="AI32" s="275" t="s">
        <v>32</v>
      </c>
      <c r="AJ32" s="275" t="s">
        <v>32</v>
      </c>
      <c r="AK32" s="275" t="s">
        <v>32</v>
      </c>
      <c r="AL32" s="275" t="s">
        <v>33</v>
      </c>
    </row>
    <row r="33" spans="2:38" ht="12.75" customHeight="1">
      <c r="B33" s="190" t="s">
        <v>90</v>
      </c>
      <c r="C33" s="205"/>
      <c r="D33" s="196"/>
      <c r="E33" s="190"/>
      <c r="F33" s="190"/>
      <c r="G33" s="190"/>
      <c r="H33" s="190"/>
      <c r="I33" s="190"/>
      <c r="J33" s="190"/>
      <c r="K33" s="190"/>
      <c r="L33" s="190"/>
      <c r="M33" s="190"/>
      <c r="N33" s="190"/>
      <c r="O33" s="190"/>
      <c r="P33" s="190"/>
      <c r="Q33" s="190"/>
      <c r="R33" s="190"/>
      <c r="S33" s="190"/>
      <c r="T33" s="190"/>
      <c r="U33" s="190"/>
      <c r="V33" s="190"/>
      <c r="W33" s="190"/>
      <c r="X33" s="190"/>
      <c r="Y33" s="190"/>
      <c r="Z33" s="190"/>
      <c r="AA33" s="193" t="s">
        <v>117</v>
      </c>
      <c r="AB33" s="275" t="s">
        <v>118</v>
      </c>
      <c r="AC33" s="275" t="str">
        <f>IF($D$47&lt;&gt;"",$D$47,"")</f>
        <v/>
      </c>
      <c r="AD33" s="275" t="s">
        <v>30</v>
      </c>
      <c r="AE33" s="275" t="s">
        <v>114</v>
      </c>
      <c r="AF33" s="275" t="s">
        <v>32</v>
      </c>
      <c r="AG33" s="275" t="s">
        <v>32</v>
      </c>
      <c r="AH33" s="275" t="s">
        <v>32</v>
      </c>
      <c r="AI33" s="275" t="s">
        <v>32</v>
      </c>
      <c r="AJ33" s="275" t="s">
        <v>32</v>
      </c>
      <c r="AK33" s="275" t="s">
        <v>32</v>
      </c>
      <c r="AL33" s="275" t="s">
        <v>33</v>
      </c>
    </row>
    <row r="34" spans="2:38" ht="12.75" customHeight="1">
      <c r="B34" s="277" t="s">
        <v>92</v>
      </c>
      <c r="C34" s="205"/>
      <c r="D34" s="196" t="s">
        <v>57</v>
      </c>
      <c r="E34" s="190"/>
      <c r="F34" s="190"/>
      <c r="G34" s="190"/>
      <c r="H34" s="190"/>
      <c r="I34" s="190"/>
      <c r="J34" s="190"/>
      <c r="K34" s="190"/>
      <c r="L34" s="190"/>
      <c r="M34" s="190"/>
      <c r="N34" s="190"/>
      <c r="O34" s="190"/>
      <c r="P34" s="190"/>
      <c r="Q34" s="190"/>
      <c r="R34" s="190"/>
      <c r="S34" s="190"/>
      <c r="T34" s="190"/>
      <c r="U34" s="190"/>
      <c r="V34" s="190"/>
      <c r="W34" s="190"/>
      <c r="X34" s="190"/>
      <c r="Y34" s="190"/>
      <c r="Z34" s="190"/>
      <c r="AA34" s="193" t="s">
        <v>119</v>
      </c>
      <c r="AB34" s="275" t="s">
        <v>92</v>
      </c>
      <c r="AC34" s="275" t="str">
        <f>IF($D$48&lt;&gt;"",$D$48,"")</f>
        <v>Ruston</v>
      </c>
      <c r="AD34" s="275" t="s">
        <v>30</v>
      </c>
      <c r="AE34" s="275" t="s">
        <v>114</v>
      </c>
      <c r="AF34" s="275" t="s">
        <v>32</v>
      </c>
      <c r="AG34" s="275" t="s">
        <v>32</v>
      </c>
      <c r="AH34" s="275" t="s">
        <v>32</v>
      </c>
      <c r="AI34" s="275" t="s">
        <v>32</v>
      </c>
      <c r="AJ34" s="275" t="s">
        <v>32</v>
      </c>
      <c r="AK34" s="275" t="s">
        <v>32</v>
      </c>
      <c r="AL34" s="275" t="s">
        <v>33</v>
      </c>
    </row>
    <row r="35" spans="2:38" ht="12.75" customHeight="1">
      <c r="B35" s="277" t="s">
        <v>56</v>
      </c>
      <c r="C35" s="205"/>
      <c r="D35" s="196" t="s">
        <v>61</v>
      </c>
      <c r="E35" s="190"/>
      <c r="F35" s="190"/>
      <c r="G35" s="190"/>
      <c r="H35" s="190"/>
      <c r="I35" s="190"/>
      <c r="J35" s="190"/>
      <c r="K35" s="190"/>
      <c r="L35" s="190"/>
      <c r="M35" s="190"/>
      <c r="N35" s="190"/>
      <c r="O35" s="190"/>
      <c r="P35" s="190"/>
      <c r="Q35" s="190"/>
      <c r="R35" s="190"/>
      <c r="S35" s="190"/>
      <c r="T35" s="190"/>
      <c r="U35" s="190"/>
      <c r="V35" s="190"/>
      <c r="W35" s="190"/>
      <c r="X35" s="190"/>
      <c r="Y35" s="190"/>
      <c r="Z35" s="190"/>
      <c r="AA35" s="193" t="s">
        <v>120</v>
      </c>
      <c r="AB35" s="275" t="s">
        <v>56</v>
      </c>
      <c r="AC35" s="275" t="str">
        <f>IF($D$49&lt;&gt;"",$D$49,"")</f>
        <v>LA</v>
      </c>
      <c r="AD35" s="275" t="s">
        <v>30</v>
      </c>
      <c r="AE35" s="275" t="s">
        <v>114</v>
      </c>
      <c r="AF35" s="275" t="s">
        <v>32</v>
      </c>
      <c r="AG35" s="275" t="s">
        <v>32</v>
      </c>
      <c r="AH35" s="275" t="s">
        <v>32</v>
      </c>
      <c r="AI35" s="275" t="s">
        <v>32</v>
      </c>
      <c r="AJ35" s="275" t="s">
        <v>32</v>
      </c>
      <c r="AK35" s="275" t="s">
        <v>32</v>
      </c>
      <c r="AL35" s="275" t="s">
        <v>33</v>
      </c>
    </row>
    <row r="36" spans="2:38" ht="12.75" customHeight="1">
      <c r="B36" s="277" t="s">
        <v>96</v>
      </c>
      <c r="C36" s="205"/>
      <c r="D36" s="196">
        <v>71272</v>
      </c>
      <c r="E36" s="190"/>
      <c r="F36" s="190"/>
      <c r="G36" s="190"/>
      <c r="H36" s="190"/>
      <c r="I36" s="190"/>
      <c r="J36" s="190"/>
      <c r="K36" s="190"/>
      <c r="L36" s="190"/>
      <c r="M36" s="190"/>
      <c r="N36" s="190"/>
      <c r="O36" s="190"/>
      <c r="P36" s="190"/>
      <c r="Q36" s="190"/>
      <c r="R36" s="190"/>
      <c r="S36" s="190"/>
      <c r="T36" s="190"/>
      <c r="U36" s="190"/>
      <c r="V36" s="190"/>
      <c r="W36" s="190"/>
      <c r="X36" s="190"/>
      <c r="Y36" s="190"/>
      <c r="Z36" s="190"/>
      <c r="AA36" s="193" t="s">
        <v>121</v>
      </c>
      <c r="AB36" s="275" t="s">
        <v>96</v>
      </c>
      <c r="AC36" s="275">
        <f>IF($D$50&lt;&gt;"",$D$50,"")</f>
        <v>71272</v>
      </c>
      <c r="AD36" s="275" t="s">
        <v>30</v>
      </c>
      <c r="AE36" s="275" t="s">
        <v>114</v>
      </c>
      <c r="AF36" s="275" t="s">
        <v>32</v>
      </c>
      <c r="AG36" s="275" t="s">
        <v>32</v>
      </c>
      <c r="AH36" s="275" t="s">
        <v>32</v>
      </c>
      <c r="AI36" s="275" t="s">
        <v>32</v>
      </c>
      <c r="AJ36" s="275" t="s">
        <v>32</v>
      </c>
      <c r="AK36" s="275" t="s">
        <v>32</v>
      </c>
      <c r="AL36" s="275" t="s">
        <v>60</v>
      </c>
    </row>
    <row r="37" spans="2:38" ht="12.75" customHeight="1">
      <c r="B37" s="277" t="s">
        <v>63</v>
      </c>
      <c r="C37" s="205"/>
      <c r="D37" s="196" t="s">
        <v>66</v>
      </c>
      <c r="E37" s="190"/>
      <c r="F37" s="190"/>
      <c r="G37" s="190"/>
      <c r="H37" s="190"/>
      <c r="I37" s="190"/>
      <c r="J37" s="190"/>
      <c r="K37" s="190"/>
      <c r="L37" s="190"/>
      <c r="M37" s="190"/>
      <c r="N37" s="190"/>
      <c r="O37" s="190"/>
      <c r="P37" s="190"/>
      <c r="Q37" s="190"/>
      <c r="R37" s="190"/>
      <c r="S37" s="190"/>
      <c r="T37" s="190"/>
      <c r="U37" s="190"/>
      <c r="V37" s="190"/>
      <c r="W37" s="190"/>
      <c r="X37" s="190"/>
      <c r="Y37" s="190"/>
      <c r="Z37" s="190"/>
      <c r="AA37" s="193" t="s">
        <v>122</v>
      </c>
      <c r="AB37" s="275" t="s">
        <v>63</v>
      </c>
      <c r="AC37" s="275" t="str">
        <f>IF($D$51&lt;&gt;"",$D$51,"")</f>
        <v>United States</v>
      </c>
      <c r="AD37" s="275" t="s">
        <v>30</v>
      </c>
      <c r="AE37" s="275" t="s">
        <v>114</v>
      </c>
      <c r="AF37" s="275" t="s">
        <v>32</v>
      </c>
      <c r="AG37" s="275" t="s">
        <v>32</v>
      </c>
      <c r="AH37" s="275" t="s">
        <v>32</v>
      </c>
      <c r="AI37" s="275" t="s">
        <v>32</v>
      </c>
      <c r="AJ37" s="275" t="s">
        <v>32</v>
      </c>
      <c r="AK37" s="275" t="s">
        <v>32</v>
      </c>
      <c r="AL37" s="275" t="s">
        <v>33</v>
      </c>
    </row>
    <row r="38" spans="2:38" ht="12.75" customHeight="1">
      <c r="B38" s="190" t="s">
        <v>100</v>
      </c>
      <c r="C38" s="205"/>
      <c r="D38" s="206">
        <v>318</v>
      </c>
      <c r="E38" s="190"/>
      <c r="F38" s="190"/>
      <c r="G38" s="190"/>
      <c r="H38" s="190"/>
      <c r="I38" s="190"/>
      <c r="J38" s="190"/>
      <c r="K38" s="190"/>
      <c r="L38" s="190"/>
      <c r="M38" s="190"/>
      <c r="N38" s="190"/>
      <c r="O38" s="190"/>
      <c r="P38" s="190"/>
      <c r="Q38" s="190"/>
      <c r="R38" s="190"/>
      <c r="S38" s="190"/>
      <c r="T38" s="190"/>
      <c r="U38" s="190"/>
      <c r="V38" s="190"/>
      <c r="W38" s="190"/>
      <c r="X38" s="190"/>
      <c r="Y38" s="190"/>
      <c r="Z38" s="190"/>
      <c r="AA38" s="193" t="s">
        <v>123</v>
      </c>
      <c r="AB38" s="275" t="s">
        <v>124</v>
      </c>
      <c r="AC38" s="275">
        <f>IF($D$52&lt;&gt;"",$D$52,"")</f>
        <v>318</v>
      </c>
      <c r="AD38" s="275" t="s">
        <v>30</v>
      </c>
      <c r="AE38" s="275" t="s">
        <v>114</v>
      </c>
      <c r="AF38" s="275" t="s">
        <v>32</v>
      </c>
      <c r="AG38" s="275" t="s">
        <v>32</v>
      </c>
      <c r="AH38" s="275" t="s">
        <v>32</v>
      </c>
      <c r="AI38" s="275" t="s">
        <v>32</v>
      </c>
      <c r="AJ38" s="275" t="s">
        <v>32</v>
      </c>
      <c r="AK38" s="275" t="s">
        <v>32</v>
      </c>
      <c r="AL38" s="275" t="s">
        <v>60</v>
      </c>
    </row>
    <row r="39" spans="2:38" ht="12.75" customHeight="1">
      <c r="B39" s="190" t="s">
        <v>102</v>
      </c>
      <c r="C39" s="205"/>
      <c r="D39" s="206" t="s">
        <v>125</v>
      </c>
      <c r="E39" s="190"/>
      <c r="F39" s="190"/>
      <c r="G39" s="190"/>
      <c r="H39" s="190"/>
      <c r="I39" s="190"/>
      <c r="J39" s="190"/>
      <c r="K39" s="190"/>
      <c r="L39" s="190"/>
      <c r="M39" s="190"/>
      <c r="N39" s="190"/>
      <c r="O39" s="190"/>
      <c r="P39" s="190"/>
      <c r="Q39" s="190"/>
      <c r="R39" s="190"/>
      <c r="S39" s="190"/>
      <c r="T39" s="190"/>
      <c r="U39" s="190"/>
      <c r="V39" s="190"/>
      <c r="W39" s="190"/>
      <c r="X39" s="190"/>
      <c r="Y39" s="190"/>
      <c r="Z39" s="190"/>
      <c r="AA39" s="193" t="s">
        <v>126</v>
      </c>
      <c r="AB39" s="275" t="s">
        <v>127</v>
      </c>
      <c r="AC39" s="275" t="str">
        <f>IF($D$53&lt;&gt;"",$D$53,"")</f>
        <v>(318) 257-3036</v>
      </c>
      <c r="AD39" s="275" t="s">
        <v>30</v>
      </c>
      <c r="AE39" s="275" t="s">
        <v>114</v>
      </c>
      <c r="AF39" s="275" t="s">
        <v>32</v>
      </c>
      <c r="AG39" s="275" t="s">
        <v>32</v>
      </c>
      <c r="AH39" s="275" t="s">
        <v>32</v>
      </c>
      <c r="AI39" s="275" t="s">
        <v>32</v>
      </c>
      <c r="AJ39" s="275" t="s">
        <v>32</v>
      </c>
      <c r="AK39" s="275" t="s">
        <v>32</v>
      </c>
      <c r="AL39" s="275" t="s">
        <v>60</v>
      </c>
    </row>
    <row r="40" spans="2:38" ht="12.75" customHeight="1">
      <c r="B40" s="190" t="s">
        <v>104</v>
      </c>
      <c r="C40" s="205"/>
      <c r="D40" s="206"/>
      <c r="E40" s="190"/>
      <c r="F40" s="190"/>
      <c r="G40" s="190"/>
      <c r="H40" s="190"/>
      <c r="I40" s="190"/>
      <c r="J40" s="190"/>
      <c r="K40" s="190"/>
      <c r="L40" s="190"/>
      <c r="M40" s="190"/>
      <c r="N40" s="190"/>
      <c r="O40" s="190"/>
      <c r="P40" s="190"/>
      <c r="Q40" s="190"/>
      <c r="R40" s="190"/>
      <c r="S40" s="190"/>
      <c r="T40" s="190"/>
      <c r="U40" s="190"/>
      <c r="V40" s="190"/>
      <c r="W40" s="190"/>
      <c r="X40" s="190"/>
      <c r="Y40" s="190"/>
      <c r="Z40" s="190"/>
      <c r="AA40" s="193" t="s">
        <v>128</v>
      </c>
      <c r="AB40" s="275" t="s">
        <v>129</v>
      </c>
      <c r="AC40" s="275" t="str">
        <f>IF($D$54&lt;&gt;"",$D$54,"")</f>
        <v/>
      </c>
      <c r="AD40" s="275" t="s">
        <v>30</v>
      </c>
      <c r="AE40" s="275" t="s">
        <v>114</v>
      </c>
      <c r="AF40" s="275" t="s">
        <v>32</v>
      </c>
      <c r="AG40" s="275" t="s">
        <v>32</v>
      </c>
      <c r="AH40" s="275" t="s">
        <v>32</v>
      </c>
      <c r="AI40" s="275" t="s">
        <v>32</v>
      </c>
      <c r="AJ40" s="275" t="s">
        <v>32</v>
      </c>
      <c r="AK40" s="275" t="s">
        <v>32</v>
      </c>
      <c r="AL40" s="275" t="s">
        <v>60</v>
      </c>
    </row>
    <row r="41" spans="2:38" ht="12.75" customHeight="1">
      <c r="B41" s="190" t="s">
        <v>107</v>
      </c>
      <c r="C41" s="205"/>
      <c r="D41" s="266" t="s">
        <v>130</v>
      </c>
      <c r="E41" s="190"/>
      <c r="F41" s="190"/>
      <c r="G41" s="190"/>
      <c r="H41" s="190"/>
      <c r="I41" s="190"/>
      <c r="J41" s="190"/>
      <c r="K41" s="190"/>
      <c r="L41" s="190"/>
      <c r="M41" s="190"/>
      <c r="N41" s="190"/>
      <c r="O41" s="190"/>
      <c r="P41" s="190"/>
      <c r="Q41" s="190"/>
      <c r="R41" s="190"/>
      <c r="S41" s="190"/>
      <c r="T41" s="190"/>
      <c r="U41" s="190"/>
      <c r="V41" s="190"/>
      <c r="W41" s="190"/>
      <c r="X41" s="190"/>
      <c r="Y41" s="190"/>
      <c r="Z41" s="190"/>
      <c r="AA41" s="193" t="s">
        <v>131</v>
      </c>
      <c r="AB41" s="275" t="s">
        <v>132</v>
      </c>
      <c r="AC41" s="275" t="str">
        <f>IF($D$55&lt;&gt;"",$D$55,"")</f>
        <v/>
      </c>
      <c r="AD41" s="275" t="s">
        <v>30</v>
      </c>
      <c r="AE41" s="275" t="s">
        <v>114</v>
      </c>
      <c r="AF41" s="275" t="s">
        <v>32</v>
      </c>
      <c r="AG41" s="275" t="s">
        <v>32</v>
      </c>
      <c r="AH41" s="275" t="s">
        <v>32</v>
      </c>
      <c r="AI41" s="275" t="s">
        <v>32</v>
      </c>
      <c r="AJ41" s="275" t="s">
        <v>32</v>
      </c>
      <c r="AK41" s="275" t="s">
        <v>32</v>
      </c>
      <c r="AL41" s="275" t="s">
        <v>60</v>
      </c>
    </row>
    <row r="42" spans="2:38" ht="12.75" customHeight="1">
      <c r="B42" s="190" t="s">
        <v>110</v>
      </c>
      <c r="C42" s="205"/>
      <c r="D42" s="250"/>
      <c r="E42" s="190"/>
      <c r="F42" s="190"/>
      <c r="G42" s="190"/>
      <c r="H42" s="190"/>
      <c r="I42" s="190"/>
      <c r="J42" s="190"/>
      <c r="K42" s="190"/>
      <c r="L42" s="190"/>
      <c r="M42" s="190"/>
      <c r="N42" s="190"/>
      <c r="O42" s="190"/>
      <c r="P42" s="190"/>
      <c r="Q42" s="190"/>
      <c r="R42" s="190"/>
      <c r="S42" s="190"/>
      <c r="T42" s="190"/>
      <c r="U42" s="190"/>
      <c r="V42" s="190"/>
      <c r="W42" s="190"/>
      <c r="X42" s="190"/>
      <c r="Y42" s="190"/>
      <c r="Z42" s="190"/>
      <c r="AA42" s="193" t="s">
        <v>133</v>
      </c>
      <c r="AB42" s="275" t="s">
        <v>134</v>
      </c>
      <c r="AC42" s="275" t="str">
        <f>IF($D$56&lt;&gt;"",$D$56,"")</f>
        <v>1800LATECH1</v>
      </c>
      <c r="AD42" s="275" t="s">
        <v>30</v>
      </c>
      <c r="AE42" s="275" t="s">
        <v>114</v>
      </c>
      <c r="AF42" s="275" t="s">
        <v>32</v>
      </c>
      <c r="AG42" s="275" t="s">
        <v>32</v>
      </c>
      <c r="AH42" s="275" t="s">
        <v>32</v>
      </c>
      <c r="AI42" s="275" t="s">
        <v>32</v>
      </c>
      <c r="AJ42" s="275" t="s">
        <v>32</v>
      </c>
      <c r="AK42" s="275" t="s">
        <v>32</v>
      </c>
      <c r="AL42" s="275" t="s">
        <v>60</v>
      </c>
    </row>
    <row r="43" spans="2:38" ht="12.6" customHeight="1">
      <c r="B43" s="190"/>
      <c r="C43" s="205"/>
      <c r="D43" s="249"/>
      <c r="E43" s="190"/>
      <c r="F43" s="190"/>
      <c r="G43" s="190"/>
      <c r="H43" s="190"/>
      <c r="I43" s="190"/>
      <c r="J43" s="190"/>
      <c r="K43" s="190"/>
      <c r="L43" s="190"/>
      <c r="M43" s="190"/>
      <c r="N43" s="190"/>
      <c r="O43" s="190"/>
      <c r="P43" s="190"/>
      <c r="Q43" s="190"/>
      <c r="R43" s="190"/>
      <c r="S43" s="190"/>
      <c r="T43" s="190"/>
      <c r="U43" s="190"/>
      <c r="V43" s="190"/>
      <c r="W43" s="190"/>
      <c r="X43" s="190"/>
      <c r="Y43" s="190"/>
      <c r="Z43" s="190"/>
      <c r="AA43" s="193" t="s">
        <v>135</v>
      </c>
      <c r="AB43" s="275" t="s">
        <v>136</v>
      </c>
      <c r="AC43" s="275" t="str">
        <f>IF($D$57&lt;&gt;"",$D$57,"")</f>
        <v/>
      </c>
      <c r="AD43" s="275" t="s">
        <v>30</v>
      </c>
      <c r="AE43" s="275" t="s">
        <v>114</v>
      </c>
      <c r="AF43" s="275" t="s">
        <v>32</v>
      </c>
      <c r="AG43" s="275" t="s">
        <v>32</v>
      </c>
      <c r="AH43" s="275" t="s">
        <v>32</v>
      </c>
      <c r="AI43" s="275" t="s">
        <v>32</v>
      </c>
      <c r="AJ43" s="275" t="s">
        <v>32</v>
      </c>
      <c r="AK43" s="275" t="s">
        <v>32</v>
      </c>
      <c r="AL43" s="275" t="s">
        <v>60</v>
      </c>
    </row>
    <row r="44" spans="2:38" ht="12.6" customHeight="1">
      <c r="B44" s="195" t="s">
        <v>114</v>
      </c>
      <c r="C44" s="205"/>
      <c r="D44" s="125"/>
      <c r="E44" s="190"/>
      <c r="F44" s="190"/>
      <c r="G44" s="190"/>
      <c r="H44" s="190"/>
      <c r="I44" s="190"/>
      <c r="J44" s="190"/>
      <c r="K44" s="190"/>
      <c r="L44" s="190"/>
      <c r="M44" s="190"/>
      <c r="N44" s="190"/>
      <c r="O44" s="190"/>
      <c r="P44" s="190"/>
      <c r="Q44" s="190"/>
      <c r="R44" s="190"/>
      <c r="S44" s="190"/>
      <c r="T44" s="190"/>
      <c r="U44" s="190"/>
      <c r="V44" s="190"/>
      <c r="W44" s="190"/>
      <c r="X44" s="190"/>
      <c r="Y44" s="190"/>
      <c r="Z44" s="190"/>
      <c r="AA44" s="193" t="s">
        <v>137</v>
      </c>
      <c r="AB44" s="275" t="s">
        <v>138</v>
      </c>
      <c r="AC44" s="275" t="str">
        <f>IF($D$58&lt;&gt;"",$D$58,"")</f>
        <v>bulldog@latech.edu</v>
      </c>
      <c r="AE44" s="275" t="s">
        <v>114</v>
      </c>
      <c r="AL44" s="275" t="s">
        <v>69</v>
      </c>
    </row>
    <row r="45" spans="2:38" ht="12.75" customHeight="1">
      <c r="B45" s="190" t="s">
        <v>139</v>
      </c>
      <c r="C45" s="205"/>
      <c r="D45" s="265" t="s">
        <v>140</v>
      </c>
      <c r="E45" s="190"/>
      <c r="F45" s="190"/>
      <c r="G45" s="190"/>
      <c r="H45" s="190"/>
      <c r="I45" s="190"/>
      <c r="J45" s="190"/>
      <c r="K45" s="190"/>
      <c r="L45" s="190"/>
      <c r="M45" s="190"/>
      <c r="N45" s="190"/>
      <c r="O45" s="190"/>
      <c r="P45" s="190"/>
      <c r="Q45" s="190"/>
      <c r="R45" s="190"/>
      <c r="S45" s="190"/>
      <c r="T45" s="190"/>
      <c r="U45" s="190"/>
      <c r="V45" s="190"/>
      <c r="W45" s="190"/>
      <c r="X45" s="190"/>
      <c r="Y45" s="190"/>
      <c r="Z45" s="190"/>
      <c r="AA45" s="193" t="s">
        <v>141</v>
      </c>
      <c r="AB45" s="275" t="s">
        <v>142</v>
      </c>
      <c r="AC45" s="275" t="str">
        <f>IF($B$60&lt;&gt;"",$B$60,"")</f>
        <v/>
      </c>
      <c r="AE45" s="275" t="s">
        <v>114</v>
      </c>
      <c r="AL45" s="275" t="s">
        <v>77</v>
      </c>
    </row>
    <row r="46" spans="2:38" ht="12.75" customHeight="1">
      <c r="B46" s="201" t="s">
        <v>116</v>
      </c>
      <c r="C46" s="205"/>
      <c r="D46" s="206"/>
      <c r="E46" s="190"/>
      <c r="F46" s="190"/>
      <c r="G46" s="190"/>
      <c r="H46" s="190"/>
      <c r="I46" s="190"/>
      <c r="J46" s="190"/>
      <c r="K46" s="190"/>
      <c r="L46" s="190"/>
      <c r="M46" s="190"/>
      <c r="N46" s="190"/>
      <c r="O46" s="190"/>
      <c r="P46" s="190"/>
      <c r="Q46" s="190"/>
      <c r="R46" s="190"/>
      <c r="S46" s="190"/>
      <c r="T46" s="190"/>
      <c r="U46" s="190"/>
      <c r="V46" s="190"/>
      <c r="W46" s="190"/>
      <c r="X46" s="190"/>
      <c r="Y46" s="190"/>
      <c r="Z46" s="190"/>
      <c r="AA46" s="193" t="s">
        <v>143</v>
      </c>
      <c r="AB46" s="275" t="s">
        <v>144</v>
      </c>
      <c r="AC46" s="275" t="str">
        <f>IF($B$62&lt;&gt;"",$B$62,"")</f>
        <v/>
      </c>
      <c r="AD46" s="275" t="s">
        <v>30</v>
      </c>
      <c r="AE46" s="275" t="s">
        <v>114</v>
      </c>
      <c r="AF46" s="275" t="s">
        <v>32</v>
      </c>
      <c r="AG46" s="275" t="s">
        <v>32</v>
      </c>
      <c r="AH46" s="275" t="s">
        <v>32</v>
      </c>
      <c r="AI46" s="275" t="s">
        <v>32</v>
      </c>
      <c r="AJ46" s="275" t="s">
        <v>32</v>
      </c>
      <c r="AK46" s="275" t="s">
        <v>32</v>
      </c>
      <c r="AL46" s="275" t="s">
        <v>33</v>
      </c>
    </row>
    <row r="47" spans="2:38" ht="12.75" customHeight="1">
      <c r="B47" s="201" t="s">
        <v>118</v>
      </c>
      <c r="C47" s="205"/>
      <c r="D47" s="206"/>
      <c r="E47" s="190"/>
      <c r="F47" s="190"/>
      <c r="G47" s="190"/>
      <c r="H47" s="190"/>
      <c r="I47" s="190"/>
      <c r="J47" s="190"/>
      <c r="K47" s="190"/>
      <c r="L47" s="190"/>
      <c r="M47" s="190"/>
      <c r="N47" s="190"/>
      <c r="O47" s="190"/>
      <c r="P47" s="190"/>
      <c r="Q47" s="190"/>
      <c r="R47" s="190"/>
      <c r="S47" s="190"/>
      <c r="T47" s="190"/>
      <c r="U47" s="190"/>
      <c r="V47" s="190"/>
      <c r="W47" s="190"/>
      <c r="X47" s="190"/>
      <c r="Y47" s="190"/>
      <c r="Z47" s="190"/>
      <c r="AA47" s="275" t="s">
        <v>145</v>
      </c>
      <c r="AB47" s="275" t="s">
        <v>146</v>
      </c>
      <c r="AC47" s="275" t="str">
        <f>IF($A$66&lt;&gt;"",$B$66,IF($A$67&lt;&gt;"",$B$67,IF($A$68&lt;&gt;"",$B$68,"")))</f>
        <v>Public</v>
      </c>
      <c r="AD47" s="275" t="s">
        <v>30</v>
      </c>
      <c r="AE47" s="275" t="s">
        <v>147</v>
      </c>
      <c r="AF47" s="275" t="s">
        <v>32</v>
      </c>
      <c r="AG47" s="275" t="s">
        <v>32</v>
      </c>
      <c r="AH47" s="275" t="s">
        <v>32</v>
      </c>
      <c r="AI47" s="275" t="s">
        <v>32</v>
      </c>
      <c r="AJ47" s="275" t="s">
        <v>32</v>
      </c>
      <c r="AK47" s="275" t="s">
        <v>32</v>
      </c>
      <c r="AL47" s="275" t="s">
        <v>33</v>
      </c>
    </row>
    <row r="48" spans="2:38" ht="12.75" customHeight="1">
      <c r="B48" s="201" t="s">
        <v>92</v>
      </c>
      <c r="C48" s="205"/>
      <c r="D48" s="196" t="s">
        <v>57</v>
      </c>
      <c r="E48" s="190"/>
      <c r="F48" s="190"/>
      <c r="G48" s="190"/>
      <c r="H48" s="190"/>
      <c r="I48" s="190"/>
      <c r="J48" s="190"/>
      <c r="K48" s="190"/>
      <c r="L48" s="190"/>
      <c r="M48" s="190"/>
      <c r="N48" s="190"/>
      <c r="O48" s="190"/>
      <c r="P48" s="190"/>
      <c r="Q48" s="190"/>
      <c r="R48" s="190"/>
      <c r="S48" s="190"/>
      <c r="T48" s="190"/>
      <c r="U48" s="190"/>
      <c r="V48" s="190"/>
      <c r="W48" s="190"/>
      <c r="X48" s="190"/>
      <c r="Y48" s="190"/>
      <c r="Z48" s="190"/>
      <c r="AA48" s="275" t="s">
        <v>148</v>
      </c>
      <c r="AB48" s="275" t="s">
        <v>149</v>
      </c>
      <c r="AC48" s="275" t="str">
        <f>IF($A$72&lt;&gt;"",$B$72,IF($A$73&lt;&gt;"",$B$73,IF($A$74&lt;&gt;"",$B$74,"")))</f>
        <v>Coeducational college</v>
      </c>
      <c r="AD48" s="275" t="s">
        <v>30</v>
      </c>
      <c r="AE48" s="275" t="s">
        <v>150</v>
      </c>
      <c r="AF48" s="275" t="s">
        <v>32</v>
      </c>
      <c r="AG48" s="275" t="s">
        <v>32</v>
      </c>
      <c r="AH48" s="275" t="s">
        <v>32</v>
      </c>
      <c r="AI48" s="275" t="s">
        <v>32</v>
      </c>
      <c r="AJ48" s="275" t="s">
        <v>32</v>
      </c>
      <c r="AK48" s="275" t="s">
        <v>32</v>
      </c>
      <c r="AL48" s="275" t="s">
        <v>33</v>
      </c>
    </row>
    <row r="49" spans="1:38" ht="12.75" customHeight="1">
      <c r="B49" s="201" t="s">
        <v>56</v>
      </c>
      <c r="C49" s="205"/>
      <c r="D49" s="196" t="s">
        <v>61</v>
      </c>
      <c r="E49" s="190"/>
      <c r="F49" s="190"/>
      <c r="G49" s="190"/>
      <c r="H49" s="190"/>
      <c r="I49" s="190"/>
      <c r="J49" s="190"/>
      <c r="K49" s="190"/>
      <c r="L49" s="190"/>
      <c r="M49" s="190"/>
      <c r="N49" s="190"/>
      <c r="O49" s="190"/>
      <c r="P49" s="190"/>
      <c r="Q49" s="190"/>
      <c r="R49" s="190"/>
      <c r="S49" s="190"/>
      <c r="T49" s="190"/>
      <c r="U49" s="190"/>
      <c r="V49" s="190"/>
      <c r="W49" s="190"/>
      <c r="X49" s="190"/>
      <c r="Y49" s="190"/>
      <c r="Z49" s="190"/>
      <c r="AA49" s="275" t="s">
        <v>151</v>
      </c>
      <c r="AB49" s="275" t="s">
        <v>152</v>
      </c>
      <c r="AC49" s="275" t="str">
        <f>IF($A$78&lt;&gt;"",$B$78,IF($A$79&lt;&gt;"",$B$79,IF($A$80&lt;&gt;"",$B$80,IF($A$81&lt;&gt;"",$B$81,IF($A$82&lt;&gt;"",$B$82,IF($A$83&lt;&gt;"",$B$83,IF($A$86&lt;&gt;"",$B$86,"")))))))</f>
        <v>Quarter</v>
      </c>
      <c r="AD49" s="275" t="s">
        <v>30</v>
      </c>
      <c r="AE49" s="275" t="s">
        <v>153</v>
      </c>
      <c r="AF49" s="275" t="s">
        <v>32</v>
      </c>
      <c r="AG49" s="275" t="s">
        <v>32</v>
      </c>
      <c r="AH49" s="275" t="s">
        <v>32</v>
      </c>
      <c r="AI49" s="275" t="s">
        <v>32</v>
      </c>
      <c r="AJ49" s="275" t="s">
        <v>32</v>
      </c>
      <c r="AK49" s="275" t="s">
        <v>32</v>
      </c>
      <c r="AL49" s="275" t="s">
        <v>33</v>
      </c>
    </row>
    <row r="50" spans="1:38" ht="12.75" customHeight="1">
      <c r="B50" s="190" t="s">
        <v>96</v>
      </c>
      <c r="C50" s="205"/>
      <c r="D50" s="196">
        <v>71272</v>
      </c>
      <c r="E50" s="190"/>
      <c r="F50" s="190"/>
      <c r="G50" s="190"/>
      <c r="H50" s="190"/>
      <c r="I50" s="190"/>
      <c r="J50" s="190"/>
      <c r="K50" s="190"/>
      <c r="L50" s="190"/>
      <c r="M50" s="190"/>
      <c r="N50" s="190"/>
      <c r="O50" s="190"/>
      <c r="P50" s="190"/>
      <c r="Q50" s="190"/>
      <c r="R50" s="190"/>
      <c r="S50" s="190"/>
      <c r="T50" s="190"/>
      <c r="U50" s="190"/>
      <c r="V50" s="190"/>
      <c r="W50" s="190"/>
      <c r="X50" s="190"/>
      <c r="Y50" s="190"/>
      <c r="Z50" s="190"/>
      <c r="AA50" s="275" t="s">
        <v>154</v>
      </c>
      <c r="AB50" s="275" t="s">
        <v>155</v>
      </c>
      <c r="AC50" s="275" t="str">
        <f>IF($B$84&lt;&gt;"",$B$84,"")</f>
        <v/>
      </c>
      <c r="AE50" s="275" t="s">
        <v>156</v>
      </c>
      <c r="AL50" s="275" t="s">
        <v>33</v>
      </c>
    </row>
    <row r="51" spans="1:38" ht="12.75" customHeight="1">
      <c r="B51" s="190" t="s">
        <v>63</v>
      </c>
      <c r="C51" s="205"/>
      <c r="D51" s="196" t="s">
        <v>66</v>
      </c>
      <c r="E51" s="190"/>
      <c r="F51" s="190"/>
      <c r="G51" s="190"/>
      <c r="H51" s="190"/>
      <c r="I51" s="190"/>
      <c r="J51" s="190"/>
      <c r="K51" s="190"/>
      <c r="L51" s="190"/>
      <c r="M51" s="190"/>
      <c r="N51" s="190"/>
      <c r="O51" s="190"/>
      <c r="P51" s="190"/>
      <c r="Q51" s="190"/>
      <c r="R51" s="190"/>
      <c r="S51" s="190"/>
      <c r="T51" s="190"/>
      <c r="U51" s="190"/>
      <c r="V51" s="190"/>
      <c r="W51" s="190"/>
      <c r="X51" s="190"/>
      <c r="Y51" s="190"/>
      <c r="Z51" s="190"/>
      <c r="AA51" s="275" t="s">
        <v>157</v>
      </c>
      <c r="AB51" s="275" t="s">
        <v>158</v>
      </c>
      <c r="AC51" s="275" t="str">
        <f>IF($B$87&lt;&gt;"",$B$87,"")</f>
        <v/>
      </c>
      <c r="AE51" s="275" t="s">
        <v>156</v>
      </c>
      <c r="AL51" s="275" t="s">
        <v>33</v>
      </c>
    </row>
    <row r="52" spans="1:38" ht="12.6" customHeight="1">
      <c r="B52" s="190" t="s">
        <v>124</v>
      </c>
      <c r="C52" s="205"/>
      <c r="D52" s="206">
        <v>318</v>
      </c>
      <c r="E52" s="190"/>
      <c r="F52" s="190"/>
      <c r="G52" s="190"/>
      <c r="H52" s="190"/>
      <c r="I52" s="190"/>
      <c r="J52" s="190"/>
      <c r="K52" s="190"/>
      <c r="L52" s="190"/>
      <c r="M52" s="190"/>
      <c r="N52" s="190"/>
      <c r="O52" s="190"/>
      <c r="P52" s="190"/>
      <c r="Q52" s="190"/>
      <c r="R52" s="190"/>
      <c r="S52" s="190"/>
      <c r="T52" s="190"/>
      <c r="U52" s="190"/>
      <c r="V52" s="190"/>
      <c r="W52" s="190"/>
      <c r="X52" s="190"/>
      <c r="Y52" s="190"/>
      <c r="Z52" s="190"/>
      <c r="AA52" s="275" t="s">
        <v>159</v>
      </c>
      <c r="AB52" s="275" t="s">
        <v>160</v>
      </c>
      <c r="AC52" s="275" t="str">
        <f>IF($A$91&lt;&gt;"",$A$91,"")</f>
        <v>X</v>
      </c>
      <c r="AD52" s="275" t="s">
        <v>30</v>
      </c>
      <c r="AE52" s="275" t="s">
        <v>156</v>
      </c>
      <c r="AF52" s="275" t="s">
        <v>32</v>
      </c>
      <c r="AG52" s="275" t="s">
        <v>32</v>
      </c>
      <c r="AH52" s="275" t="s">
        <v>32</v>
      </c>
      <c r="AI52" s="275" t="s">
        <v>32</v>
      </c>
      <c r="AJ52" s="275" t="s">
        <v>32</v>
      </c>
      <c r="AK52" s="275" t="s">
        <v>32</v>
      </c>
      <c r="AL52" s="275" t="s">
        <v>161</v>
      </c>
    </row>
    <row r="53" spans="1:38" ht="12.6" customHeight="1">
      <c r="B53" s="190" t="s">
        <v>127</v>
      </c>
      <c r="C53" s="205"/>
      <c r="D53" s="206" t="s">
        <v>162</v>
      </c>
      <c r="E53" s="190"/>
      <c r="F53" s="190"/>
      <c r="G53" s="190"/>
      <c r="H53" s="190"/>
      <c r="I53" s="190"/>
      <c r="J53" s="190"/>
      <c r="K53" s="190"/>
      <c r="L53" s="190"/>
      <c r="M53" s="190"/>
      <c r="N53" s="190"/>
      <c r="O53" s="190"/>
      <c r="P53" s="190"/>
      <c r="Q53" s="190"/>
      <c r="R53" s="190"/>
      <c r="S53" s="190"/>
      <c r="T53" s="190"/>
      <c r="U53" s="190"/>
      <c r="V53" s="190"/>
      <c r="W53" s="190"/>
      <c r="X53" s="190"/>
      <c r="Y53" s="190"/>
      <c r="Z53" s="190"/>
      <c r="AA53" s="275" t="s">
        <v>163</v>
      </c>
      <c r="AB53" s="275" t="s">
        <v>164</v>
      </c>
      <c r="AC53" s="275" t="str">
        <f>IF($A$92&lt;&gt;"",$A$92,"")</f>
        <v/>
      </c>
      <c r="AD53" s="275" t="s">
        <v>30</v>
      </c>
      <c r="AE53" s="275" t="s">
        <v>156</v>
      </c>
      <c r="AF53" s="275" t="s">
        <v>32</v>
      </c>
      <c r="AG53" s="275" t="s">
        <v>32</v>
      </c>
      <c r="AH53" s="275" t="s">
        <v>32</v>
      </c>
      <c r="AI53" s="275" t="s">
        <v>32</v>
      </c>
      <c r="AJ53" s="275" t="s">
        <v>32</v>
      </c>
      <c r="AK53" s="275" t="s">
        <v>32</v>
      </c>
      <c r="AL53" s="275" t="s">
        <v>161</v>
      </c>
    </row>
    <row r="54" spans="1:38" ht="12.6" customHeight="1">
      <c r="B54" s="190" t="s">
        <v>129</v>
      </c>
      <c r="C54" s="205"/>
      <c r="D54" s="206"/>
      <c r="E54" s="190"/>
      <c r="F54" s="190"/>
      <c r="G54" s="190"/>
      <c r="H54" s="190"/>
      <c r="I54" s="190"/>
      <c r="J54" s="190"/>
      <c r="K54" s="190"/>
      <c r="L54" s="190"/>
      <c r="M54" s="190"/>
      <c r="N54" s="190"/>
      <c r="O54" s="190"/>
      <c r="P54" s="190"/>
      <c r="Q54" s="190"/>
      <c r="R54" s="190"/>
      <c r="S54" s="190"/>
      <c r="T54" s="190"/>
      <c r="U54" s="190"/>
      <c r="V54" s="190"/>
      <c r="W54" s="190"/>
      <c r="X54" s="190"/>
      <c r="Y54" s="190"/>
      <c r="Z54" s="190"/>
      <c r="AA54" s="275" t="s">
        <v>165</v>
      </c>
      <c r="AB54" s="275" t="s">
        <v>166</v>
      </c>
      <c r="AC54" s="275" t="str">
        <f>IF($A$93&lt;&gt;"",$A$93,"")</f>
        <v>X</v>
      </c>
      <c r="AD54" s="275" t="s">
        <v>30</v>
      </c>
      <c r="AE54" s="275" t="s">
        <v>156</v>
      </c>
      <c r="AF54" s="275" t="s">
        <v>32</v>
      </c>
      <c r="AG54" s="275" t="s">
        <v>32</v>
      </c>
      <c r="AH54" s="275" t="s">
        <v>32</v>
      </c>
      <c r="AI54" s="275" t="s">
        <v>32</v>
      </c>
      <c r="AJ54" s="275" t="s">
        <v>32</v>
      </c>
      <c r="AK54" s="275" t="s">
        <v>32</v>
      </c>
      <c r="AL54" s="275" t="s">
        <v>161</v>
      </c>
    </row>
    <row r="55" spans="1:38" ht="12.75" customHeight="1">
      <c r="B55" s="190" t="s">
        <v>132</v>
      </c>
      <c r="C55" s="205"/>
      <c r="D55" s="206"/>
      <c r="E55" s="190"/>
      <c r="F55" s="190"/>
      <c r="G55" s="190"/>
      <c r="H55" s="190"/>
      <c r="I55" s="190"/>
      <c r="J55" s="190"/>
      <c r="K55" s="190"/>
      <c r="L55" s="190"/>
      <c r="M55" s="190"/>
      <c r="N55" s="190"/>
      <c r="O55" s="190"/>
      <c r="P55" s="190"/>
      <c r="Q55" s="190"/>
      <c r="R55" s="190"/>
      <c r="S55" s="190"/>
      <c r="T55" s="190"/>
      <c r="U55" s="190"/>
      <c r="V55" s="190"/>
      <c r="W55" s="190"/>
      <c r="X55" s="190"/>
      <c r="Y55" s="190"/>
      <c r="Z55" s="190"/>
      <c r="AA55" s="275" t="s">
        <v>167</v>
      </c>
      <c r="AB55" s="275" t="s">
        <v>168</v>
      </c>
      <c r="AC55" s="275" t="str">
        <f>IF($A$94&lt;&gt;"",$A$94,"")</f>
        <v/>
      </c>
      <c r="AD55" s="275" t="s">
        <v>30</v>
      </c>
      <c r="AE55" s="275" t="s">
        <v>156</v>
      </c>
      <c r="AF55" s="275" t="s">
        <v>32</v>
      </c>
      <c r="AG55" s="275" t="s">
        <v>32</v>
      </c>
      <c r="AH55" s="275" t="s">
        <v>32</v>
      </c>
      <c r="AI55" s="275" t="s">
        <v>32</v>
      </c>
      <c r="AJ55" s="275" t="s">
        <v>32</v>
      </c>
      <c r="AK55" s="275" t="s">
        <v>32</v>
      </c>
      <c r="AL55" s="275" t="s">
        <v>161</v>
      </c>
    </row>
    <row r="56" spans="1:38" ht="12.75" customHeight="1">
      <c r="B56" s="190" t="s">
        <v>134</v>
      </c>
      <c r="C56" s="205"/>
      <c r="D56" s="206" t="s">
        <v>169</v>
      </c>
      <c r="E56" s="190"/>
      <c r="F56" s="190"/>
      <c r="G56" s="190"/>
      <c r="H56" s="190"/>
      <c r="I56" s="190"/>
      <c r="J56" s="190"/>
      <c r="K56" s="190"/>
      <c r="L56" s="190"/>
      <c r="M56" s="190"/>
      <c r="N56" s="190"/>
      <c r="O56" s="190"/>
      <c r="P56" s="190"/>
      <c r="Q56" s="190"/>
      <c r="R56" s="190"/>
      <c r="S56" s="190"/>
      <c r="T56" s="190"/>
      <c r="U56" s="190"/>
      <c r="V56" s="190"/>
      <c r="W56" s="190"/>
      <c r="X56" s="190"/>
      <c r="Y56" s="190"/>
      <c r="Z56" s="190"/>
      <c r="AA56" s="275" t="s">
        <v>170</v>
      </c>
      <c r="AB56" s="275" t="s">
        <v>171</v>
      </c>
      <c r="AC56" s="275" t="str">
        <f>IF($A$95&lt;&gt;"",$A$95,"")</f>
        <v>X</v>
      </c>
      <c r="AD56" s="275" t="s">
        <v>30</v>
      </c>
      <c r="AE56" s="275" t="s">
        <v>156</v>
      </c>
      <c r="AF56" s="275" t="s">
        <v>32</v>
      </c>
      <c r="AG56" s="275" t="s">
        <v>32</v>
      </c>
      <c r="AH56" s="275" t="s">
        <v>32</v>
      </c>
      <c r="AI56" s="275" t="s">
        <v>32</v>
      </c>
      <c r="AJ56" s="275" t="s">
        <v>32</v>
      </c>
      <c r="AK56" s="275" t="s">
        <v>32</v>
      </c>
      <c r="AL56" s="275" t="s">
        <v>161</v>
      </c>
    </row>
    <row r="57" spans="1:38" ht="12.75" customHeight="1">
      <c r="B57" s="190" t="s">
        <v>136</v>
      </c>
      <c r="C57" s="205"/>
      <c r="D57" s="206"/>
      <c r="E57" s="190"/>
      <c r="F57" s="190"/>
      <c r="G57" s="190"/>
      <c r="H57" s="190"/>
      <c r="I57" s="190"/>
      <c r="J57" s="190"/>
      <c r="K57" s="190"/>
      <c r="L57" s="190"/>
      <c r="M57" s="190"/>
      <c r="N57" s="190"/>
      <c r="O57" s="190"/>
      <c r="P57" s="190"/>
      <c r="Q57" s="190"/>
      <c r="R57" s="190"/>
      <c r="S57" s="190"/>
      <c r="T57" s="190"/>
      <c r="U57" s="190"/>
      <c r="V57" s="190"/>
      <c r="W57" s="190"/>
      <c r="X57" s="190"/>
      <c r="Y57" s="190"/>
      <c r="Z57" s="190"/>
      <c r="AA57" s="275" t="s">
        <v>172</v>
      </c>
      <c r="AB57" s="275" t="s">
        <v>173</v>
      </c>
      <c r="AC57" s="275" t="str">
        <f>IF($A$96&lt;&gt;"",$A$96,"")</f>
        <v>X</v>
      </c>
      <c r="AD57" s="275" t="s">
        <v>30</v>
      </c>
      <c r="AE57" s="275" t="s">
        <v>156</v>
      </c>
      <c r="AF57" s="275" t="s">
        <v>32</v>
      </c>
      <c r="AG57" s="275" t="s">
        <v>32</v>
      </c>
      <c r="AH57" s="275" t="s">
        <v>32</v>
      </c>
      <c r="AI57" s="275" t="s">
        <v>32</v>
      </c>
      <c r="AJ57" s="275" t="s">
        <v>32</v>
      </c>
      <c r="AK57" s="275" t="s">
        <v>32</v>
      </c>
      <c r="AL57" s="275" t="s">
        <v>161</v>
      </c>
    </row>
    <row r="58" spans="1:38" ht="12.6" customHeight="1">
      <c r="B58" s="190" t="s">
        <v>138</v>
      </c>
      <c r="C58" s="205"/>
      <c r="D58" s="197" t="s">
        <v>174</v>
      </c>
      <c r="E58" s="190"/>
      <c r="F58" s="190"/>
      <c r="G58" s="190"/>
      <c r="H58" s="190"/>
      <c r="I58" s="190"/>
      <c r="J58" s="190"/>
      <c r="K58" s="190"/>
      <c r="L58" s="190"/>
      <c r="M58" s="190"/>
      <c r="N58" s="190"/>
      <c r="O58" s="190"/>
      <c r="P58" s="190"/>
      <c r="Q58" s="190"/>
      <c r="R58" s="190"/>
      <c r="S58" s="190"/>
      <c r="T58" s="190"/>
      <c r="U58" s="190"/>
      <c r="V58" s="190"/>
      <c r="W58" s="190"/>
      <c r="X58" s="190"/>
      <c r="Y58" s="190"/>
      <c r="Z58" s="190"/>
      <c r="AA58" s="275" t="s">
        <v>175</v>
      </c>
      <c r="AB58" s="275" t="s">
        <v>176</v>
      </c>
      <c r="AC58" s="275" t="str">
        <f>IF($A$97&lt;&gt;"",$A$97,"")</f>
        <v>X</v>
      </c>
      <c r="AD58" s="275" t="s">
        <v>30</v>
      </c>
      <c r="AE58" s="275" t="s">
        <v>156</v>
      </c>
      <c r="AF58" s="275" t="s">
        <v>32</v>
      </c>
      <c r="AG58" s="275" t="s">
        <v>32</v>
      </c>
      <c r="AH58" s="275" t="s">
        <v>32</v>
      </c>
      <c r="AI58" s="275" t="s">
        <v>32</v>
      </c>
      <c r="AJ58" s="275" t="s">
        <v>32</v>
      </c>
      <c r="AK58" s="275" t="s">
        <v>32</v>
      </c>
      <c r="AL58" s="275" t="s">
        <v>161</v>
      </c>
    </row>
    <row r="59" spans="1:38" ht="25.5">
      <c r="B59" s="277" t="s">
        <v>142</v>
      </c>
      <c r="E59" s="190"/>
      <c r="F59" s="190"/>
      <c r="G59" s="190"/>
      <c r="H59" s="190"/>
      <c r="I59" s="190"/>
      <c r="J59" s="190"/>
      <c r="K59" s="190"/>
      <c r="L59" s="190"/>
      <c r="M59" s="190"/>
      <c r="N59" s="190"/>
      <c r="O59" s="190"/>
      <c r="P59" s="190"/>
      <c r="Q59" s="190"/>
      <c r="R59" s="190"/>
      <c r="S59" s="190"/>
      <c r="T59" s="190"/>
      <c r="U59" s="190"/>
      <c r="V59" s="190"/>
      <c r="W59" s="190"/>
      <c r="X59" s="190"/>
      <c r="Y59" s="190"/>
      <c r="Z59" s="190"/>
      <c r="AA59" s="275" t="s">
        <v>177</v>
      </c>
      <c r="AB59" s="275" t="s">
        <v>178</v>
      </c>
      <c r="AC59" s="275" t="str">
        <f>IF($A$98&lt;&gt;"",$A$98,"")</f>
        <v>X</v>
      </c>
      <c r="AD59" s="275" t="s">
        <v>30</v>
      </c>
      <c r="AE59" s="275" t="s">
        <v>156</v>
      </c>
      <c r="AF59" s="275" t="s">
        <v>32</v>
      </c>
      <c r="AG59" s="275" t="s">
        <v>32</v>
      </c>
      <c r="AH59" s="275" t="s">
        <v>32</v>
      </c>
      <c r="AI59" s="275" t="s">
        <v>32</v>
      </c>
      <c r="AJ59" s="275" t="s">
        <v>32</v>
      </c>
      <c r="AK59" s="275" t="s">
        <v>32</v>
      </c>
      <c r="AL59" s="275" t="s">
        <v>161</v>
      </c>
    </row>
    <row r="60" spans="1:38" ht="14.25" customHeight="1">
      <c r="B60" s="278"/>
      <c r="E60" s="190"/>
      <c r="F60" s="190"/>
      <c r="G60" s="190"/>
      <c r="H60" s="190"/>
      <c r="I60" s="190"/>
      <c r="J60" s="190"/>
      <c r="K60" s="190"/>
      <c r="L60" s="190"/>
      <c r="M60" s="190"/>
      <c r="N60" s="190"/>
      <c r="O60" s="190"/>
      <c r="P60" s="190"/>
      <c r="Q60" s="190"/>
      <c r="R60" s="190"/>
      <c r="S60" s="190"/>
      <c r="T60" s="190"/>
      <c r="U60" s="190"/>
      <c r="V60" s="190"/>
      <c r="W60" s="190"/>
      <c r="X60" s="190"/>
      <c r="Y60" s="190"/>
      <c r="Z60" s="190"/>
      <c r="AA60" s="275" t="s">
        <v>179</v>
      </c>
      <c r="AB60" s="275" t="s">
        <v>180</v>
      </c>
      <c r="AC60" s="275" t="str">
        <f>IF($A$99&lt;&gt;"",$A$99,"")</f>
        <v>X</v>
      </c>
      <c r="AD60" s="275" t="s">
        <v>30</v>
      </c>
      <c r="AE60" s="275" t="s">
        <v>156</v>
      </c>
      <c r="AF60" s="275" t="s">
        <v>32</v>
      </c>
      <c r="AG60" s="275" t="s">
        <v>32</v>
      </c>
      <c r="AH60" s="275" t="s">
        <v>32</v>
      </c>
      <c r="AI60" s="275" t="s">
        <v>32</v>
      </c>
      <c r="AJ60" s="275" t="s">
        <v>32</v>
      </c>
      <c r="AK60" s="275" t="s">
        <v>32</v>
      </c>
      <c r="AL60" s="275" t="s">
        <v>161</v>
      </c>
    </row>
    <row r="61" spans="1:38" ht="12.75" customHeight="1">
      <c r="B61" s="279" t="s">
        <v>144</v>
      </c>
      <c r="E61" s="190"/>
      <c r="F61" s="190"/>
      <c r="G61" s="190"/>
      <c r="H61" s="190"/>
      <c r="I61" s="190"/>
      <c r="J61" s="190"/>
      <c r="K61" s="190"/>
      <c r="L61" s="190"/>
      <c r="M61" s="190"/>
      <c r="N61" s="190"/>
      <c r="O61" s="190"/>
      <c r="P61" s="190"/>
      <c r="Q61" s="190"/>
      <c r="R61" s="190"/>
      <c r="S61" s="190"/>
      <c r="T61" s="190"/>
      <c r="U61" s="190"/>
      <c r="V61" s="190"/>
      <c r="W61" s="190"/>
      <c r="X61" s="190"/>
      <c r="Y61" s="190"/>
      <c r="Z61" s="190"/>
      <c r="AA61" s="275" t="s">
        <v>181</v>
      </c>
      <c r="AB61" s="275" t="s">
        <v>182</v>
      </c>
      <c r="AC61" s="275" t="str">
        <f>IF($A$100&lt;&gt;"",$A$100,"")</f>
        <v>X</v>
      </c>
      <c r="AD61" s="275" t="s">
        <v>30</v>
      </c>
      <c r="AE61" s="275" t="s">
        <v>156</v>
      </c>
      <c r="AF61" s="275" t="s">
        <v>32</v>
      </c>
      <c r="AG61" s="275" t="s">
        <v>32</v>
      </c>
      <c r="AH61" s="275" t="s">
        <v>32</v>
      </c>
      <c r="AI61" s="275" t="s">
        <v>32</v>
      </c>
      <c r="AJ61" s="275" t="s">
        <v>32</v>
      </c>
      <c r="AK61" s="275" t="s">
        <v>32</v>
      </c>
      <c r="AL61" s="275" t="s">
        <v>161</v>
      </c>
    </row>
    <row r="62" spans="1:38" ht="12.75" customHeight="1">
      <c r="B62" s="273"/>
      <c r="E62" s="190"/>
      <c r="F62" s="190"/>
      <c r="G62" s="190"/>
      <c r="H62" s="190"/>
      <c r="I62" s="190"/>
      <c r="J62" s="190"/>
      <c r="K62" s="190"/>
      <c r="L62" s="190"/>
      <c r="M62" s="190"/>
      <c r="N62" s="190"/>
      <c r="O62" s="190"/>
      <c r="P62" s="190"/>
      <c r="Q62" s="190"/>
      <c r="R62" s="190"/>
      <c r="S62" s="190"/>
      <c r="T62" s="190"/>
      <c r="U62" s="190"/>
      <c r="V62" s="190"/>
      <c r="W62" s="190"/>
      <c r="X62" s="190"/>
      <c r="Y62" s="190"/>
      <c r="Z62" s="190"/>
      <c r="AA62" s="275" t="s">
        <v>183</v>
      </c>
      <c r="AB62" s="275" t="s">
        <v>184</v>
      </c>
      <c r="AC62" s="275" t="str">
        <f>IF($A$101&lt;&gt;"",$A$101,"")</f>
        <v>X</v>
      </c>
      <c r="AD62" s="275" t="s">
        <v>30</v>
      </c>
      <c r="AE62" s="275" t="s">
        <v>156</v>
      </c>
      <c r="AF62" s="275" t="s">
        <v>32</v>
      </c>
      <c r="AG62" s="275" t="s">
        <v>32</v>
      </c>
      <c r="AH62" s="275" t="s">
        <v>32</v>
      </c>
      <c r="AI62" s="275" t="s">
        <v>32</v>
      </c>
      <c r="AJ62" s="275" t="s">
        <v>32</v>
      </c>
      <c r="AK62" s="275" t="s">
        <v>32</v>
      </c>
      <c r="AL62" s="275" t="s">
        <v>161</v>
      </c>
    </row>
    <row r="63" spans="1:38" ht="12.75" customHeight="1">
      <c r="A63" s="193"/>
      <c r="B63" s="190"/>
      <c r="C63" s="190"/>
      <c r="D63" s="190"/>
      <c r="E63" s="190"/>
      <c r="F63" s="190"/>
      <c r="G63" s="190"/>
      <c r="H63" s="190"/>
      <c r="I63" s="190"/>
      <c r="J63" s="190"/>
      <c r="K63" s="190"/>
      <c r="L63" s="190"/>
      <c r="M63" s="190"/>
      <c r="N63" s="190"/>
      <c r="O63" s="190"/>
      <c r="P63" s="190"/>
      <c r="Q63" s="190"/>
      <c r="R63" s="190"/>
      <c r="S63" s="190"/>
      <c r="T63" s="190"/>
      <c r="U63" s="190"/>
      <c r="V63" s="190"/>
      <c r="W63" s="190"/>
      <c r="X63" s="190"/>
      <c r="Y63" s="190"/>
      <c r="Z63" s="190"/>
      <c r="AA63" s="275" t="s">
        <v>185</v>
      </c>
      <c r="AB63" s="275" t="s">
        <v>186</v>
      </c>
      <c r="AC63" s="275" t="str">
        <f>IF($A$102&lt;&gt;"",$A$102,"")</f>
        <v/>
      </c>
      <c r="AD63" s="275" t="s">
        <v>30</v>
      </c>
      <c r="AE63" s="275" t="s">
        <v>156</v>
      </c>
      <c r="AF63" s="275" t="s">
        <v>32</v>
      </c>
      <c r="AG63" s="275" t="s">
        <v>32</v>
      </c>
      <c r="AH63" s="275" t="s">
        <v>32</v>
      </c>
      <c r="AI63" s="275" t="s">
        <v>32</v>
      </c>
      <c r="AJ63" s="275" t="s">
        <v>32</v>
      </c>
      <c r="AK63" s="275" t="s">
        <v>32</v>
      </c>
      <c r="AL63" s="275" t="s">
        <v>161</v>
      </c>
    </row>
    <row r="64" spans="1:38" ht="12.75" customHeight="1">
      <c r="A64" s="194" t="s">
        <v>187</v>
      </c>
      <c r="B64" s="274" t="s">
        <v>146</v>
      </c>
      <c r="E64" s="190"/>
      <c r="F64" s="190"/>
      <c r="G64" s="190"/>
      <c r="H64" s="190"/>
      <c r="I64" s="190"/>
      <c r="J64" s="190"/>
      <c r="K64" s="190"/>
      <c r="L64" s="190"/>
      <c r="M64" s="190"/>
      <c r="N64" s="190"/>
      <c r="O64" s="190"/>
      <c r="P64" s="190"/>
      <c r="Q64" s="190"/>
      <c r="R64" s="190"/>
      <c r="S64" s="190"/>
      <c r="T64" s="190"/>
      <c r="U64" s="190"/>
      <c r="V64" s="190"/>
      <c r="W64" s="190"/>
      <c r="X64" s="190"/>
      <c r="Y64" s="190"/>
      <c r="Z64" s="190"/>
      <c r="AA64" s="275" t="s">
        <v>188</v>
      </c>
      <c r="AB64" s="275" t="s">
        <v>189</v>
      </c>
      <c r="AC64" s="275" t="str">
        <f>IF($B$107&lt;&gt;"",$B$107,"")</f>
        <v/>
      </c>
      <c r="AD64" s="275" t="s">
        <v>30</v>
      </c>
      <c r="AE64" s="275" t="s">
        <v>153</v>
      </c>
      <c r="AF64" s="275" t="s">
        <v>32</v>
      </c>
      <c r="AG64" s="275" t="s">
        <v>32</v>
      </c>
      <c r="AH64" s="275" t="s">
        <v>32</v>
      </c>
      <c r="AI64" s="275" t="s">
        <v>32</v>
      </c>
      <c r="AJ64" s="275" t="s">
        <v>32</v>
      </c>
      <c r="AK64" s="275" t="s">
        <v>32</v>
      </c>
      <c r="AL64" s="275" t="s">
        <v>161</v>
      </c>
    </row>
    <row r="66" spans="1:4" ht="12.75" customHeight="1">
      <c r="A66" s="16" t="s">
        <v>190</v>
      </c>
      <c r="B66" s="193" t="s">
        <v>191</v>
      </c>
      <c r="C66" s="17"/>
      <c r="D66" s="190"/>
    </row>
    <row r="67" spans="1:4" ht="12.75" customHeight="1">
      <c r="A67" s="16"/>
      <c r="B67" s="193" t="s">
        <v>192</v>
      </c>
      <c r="C67" s="17"/>
      <c r="D67" s="190"/>
    </row>
    <row r="68" spans="1:4" ht="12.75" customHeight="1">
      <c r="A68" s="16"/>
      <c r="B68" s="193" t="s">
        <v>193</v>
      </c>
      <c r="C68" s="17"/>
      <c r="D68" s="190"/>
    </row>
    <row r="69" spans="1:4" ht="12.75" customHeight="1">
      <c r="A69" s="194"/>
      <c r="B69" s="195"/>
      <c r="C69" s="190"/>
      <c r="D69" s="190"/>
    </row>
    <row r="70" spans="1:4" ht="12.75" customHeight="1">
      <c r="A70" s="194" t="s">
        <v>194</v>
      </c>
      <c r="B70" s="195" t="s">
        <v>149</v>
      </c>
      <c r="C70" s="190"/>
      <c r="D70" s="190"/>
    </row>
    <row r="71" spans="1:4" ht="12.75" customHeight="1">
      <c r="A71" s="194"/>
      <c r="B71" s="195"/>
      <c r="C71" s="190"/>
      <c r="D71" s="190"/>
    </row>
    <row r="72" spans="1:4" ht="12.75" customHeight="1">
      <c r="A72" s="16" t="s">
        <v>190</v>
      </c>
      <c r="B72" s="193" t="s">
        <v>195</v>
      </c>
      <c r="C72" s="17"/>
      <c r="D72" s="190"/>
    </row>
    <row r="73" spans="1:4" ht="12.75" customHeight="1">
      <c r="A73" s="16"/>
      <c r="B73" s="193" t="s">
        <v>196</v>
      </c>
      <c r="C73" s="17"/>
      <c r="D73" s="190"/>
    </row>
    <row r="74" spans="1:4" ht="12.75" customHeight="1">
      <c r="A74" s="16"/>
      <c r="B74" s="193" t="s">
        <v>197</v>
      </c>
      <c r="C74" s="17"/>
      <c r="D74" s="190"/>
    </row>
    <row r="75" spans="1:4" ht="12.75" customHeight="1">
      <c r="A75" s="194"/>
      <c r="B75" s="195"/>
      <c r="C75" s="190"/>
      <c r="D75" s="190"/>
    </row>
    <row r="76" spans="1:4" ht="12.75" customHeight="1">
      <c r="A76" s="194" t="s">
        <v>198</v>
      </c>
      <c r="B76" s="195" t="s">
        <v>152</v>
      </c>
      <c r="C76" s="207"/>
      <c r="D76" s="190"/>
    </row>
    <row r="77" spans="1:4" ht="12.75" customHeight="1">
      <c r="A77" s="194"/>
      <c r="B77" s="195"/>
      <c r="C77" s="207"/>
      <c r="D77" s="190"/>
    </row>
    <row r="78" spans="1:4" ht="12.75" customHeight="1">
      <c r="A78" s="16"/>
      <c r="B78" s="193" t="s">
        <v>199</v>
      </c>
      <c r="C78" s="17"/>
      <c r="D78" s="276"/>
    </row>
    <row r="79" spans="1:4" ht="12.75" customHeight="1">
      <c r="A79" s="16" t="s">
        <v>190</v>
      </c>
      <c r="B79" s="193" t="s">
        <v>200</v>
      </c>
      <c r="C79" s="17"/>
    </row>
    <row r="80" spans="1:4" ht="12.75" customHeight="1">
      <c r="A80" s="16"/>
      <c r="B80" s="193" t="s">
        <v>201</v>
      </c>
      <c r="C80" s="17"/>
    </row>
    <row r="81" spans="1:2" ht="12.75" customHeight="1">
      <c r="A81" s="16"/>
      <c r="B81" s="208" t="s">
        <v>202</v>
      </c>
    </row>
    <row r="82" spans="1:2" ht="12.75" customHeight="1">
      <c r="A82" s="16"/>
      <c r="B82" s="193" t="s">
        <v>203</v>
      </c>
    </row>
    <row r="83" spans="1:2" ht="12.75" customHeight="1">
      <c r="A83" s="16"/>
      <c r="B83" s="193" t="s">
        <v>155</v>
      </c>
    </row>
    <row r="84" spans="1:2" ht="12.75" customHeight="1">
      <c r="A84" s="194"/>
      <c r="B84" s="209"/>
    </row>
    <row r="85" spans="1:2" ht="12.75" customHeight="1">
      <c r="A85" s="194"/>
      <c r="B85" s="125"/>
    </row>
    <row r="86" spans="1:2" ht="12.75" customHeight="1">
      <c r="A86" s="16"/>
      <c r="B86" s="193" t="s">
        <v>158</v>
      </c>
    </row>
    <row r="87" spans="1:2" s="275" customFormat="1" ht="12.75" customHeight="1">
      <c r="A87" s="194"/>
      <c r="B87" s="210"/>
    </row>
    <row r="88" spans="1:2" s="275" customFormat="1" ht="12.75" customHeight="1">
      <c r="A88" s="194"/>
      <c r="B88" s="195"/>
    </row>
    <row r="89" spans="1:2" s="275" customFormat="1" ht="12.75" customHeight="1">
      <c r="A89" s="194" t="s">
        <v>204</v>
      </c>
      <c r="B89" s="195" t="s">
        <v>205</v>
      </c>
    </row>
    <row r="90" spans="1:2" s="275" customFormat="1" ht="12.75" customHeight="1">
      <c r="A90" s="194"/>
      <c r="B90" s="195"/>
    </row>
    <row r="91" spans="1:2" s="275" customFormat="1" ht="12.75" customHeight="1">
      <c r="A91" s="16" t="s">
        <v>190</v>
      </c>
      <c r="B91" s="193" t="s">
        <v>160</v>
      </c>
    </row>
    <row r="92" spans="1:2" s="275" customFormat="1" ht="12.75" customHeight="1">
      <c r="A92" s="16"/>
      <c r="B92" s="193" t="s">
        <v>164</v>
      </c>
    </row>
    <row r="93" spans="1:2" s="275" customFormat="1" ht="12.75" customHeight="1">
      <c r="A93" s="16" t="s">
        <v>190</v>
      </c>
      <c r="B93" s="193" t="s">
        <v>166</v>
      </c>
    </row>
    <row r="94" spans="1:2" s="275" customFormat="1" ht="12.75" customHeight="1">
      <c r="A94" s="16"/>
      <c r="B94" s="193" t="s">
        <v>168</v>
      </c>
    </row>
    <row r="95" spans="1:2" s="275" customFormat="1" ht="12.75" customHeight="1">
      <c r="A95" s="16" t="s">
        <v>190</v>
      </c>
      <c r="B95" s="193" t="s">
        <v>171</v>
      </c>
    </row>
    <row r="96" spans="1:2" s="275" customFormat="1" ht="12.75" customHeight="1">
      <c r="A96" s="16" t="s">
        <v>190</v>
      </c>
      <c r="B96" s="193" t="s">
        <v>173</v>
      </c>
    </row>
    <row r="97" spans="1:2" s="275" customFormat="1" ht="12.75" customHeight="1">
      <c r="A97" s="16" t="s">
        <v>190</v>
      </c>
      <c r="B97" s="193" t="s">
        <v>176</v>
      </c>
    </row>
    <row r="98" spans="1:2" ht="12.75" customHeight="1">
      <c r="A98" s="16" t="s">
        <v>190</v>
      </c>
      <c r="B98" s="193" t="s">
        <v>178</v>
      </c>
    </row>
    <row r="99" spans="1:2" ht="12.75" customHeight="1">
      <c r="A99" s="16" t="s">
        <v>190</v>
      </c>
      <c r="B99" s="193" t="s">
        <v>180</v>
      </c>
    </row>
    <row r="100" spans="1:2" ht="14.25" customHeight="1">
      <c r="A100" s="16" t="s">
        <v>190</v>
      </c>
      <c r="B100" s="277" t="s">
        <v>182</v>
      </c>
    </row>
    <row r="101" spans="1:2" ht="14.25" customHeight="1">
      <c r="A101" s="16" t="s">
        <v>190</v>
      </c>
      <c r="B101" s="277" t="s">
        <v>184</v>
      </c>
    </row>
    <row r="102" spans="1:2" ht="12.75" customHeight="1">
      <c r="A102" s="16"/>
      <c r="B102" s="193" t="s">
        <v>186</v>
      </c>
    </row>
    <row r="103" spans="1:2" ht="12.75" customHeight="1">
      <c r="A103" s="211" t="s">
        <v>206</v>
      </c>
      <c r="B103" s="212" t="s">
        <v>186</v>
      </c>
    </row>
    <row r="104" spans="1:2" ht="12.75" customHeight="1">
      <c r="A104" s="194" t="s">
        <v>207</v>
      </c>
      <c r="B104" s="195" t="s">
        <v>208</v>
      </c>
    </row>
    <row r="105" spans="1:2" ht="12.75" customHeight="1">
      <c r="A105" s="213"/>
      <c r="B105" s="212"/>
    </row>
    <row r="106" spans="1:2" ht="57.95" customHeight="1">
      <c r="A106" s="193"/>
      <c r="B106" s="201" t="s">
        <v>209</v>
      </c>
    </row>
  </sheetData>
  <sheetProtection algorithmName="SHA-512" hashValue="zLr7uaWfs1xrgc7QoZAZTQAS3DPJc6nIqqOmIsB4EapjbvDMKe1UVfuRUL7x7fMnicX+lyYi/HxRsnRxbg9erQ==" saltValue="icpwM7b3xGQZRHYpiujQzw==" spinCount="100000" sheet="1" objects="1" scenarios="1"/>
  <autoFilter ref="AA1:AL77" xr:uid="{00000000-0009-0000-0000-000001000000}"/>
  <hyperlinks>
    <hyperlink ref="D16" r:id="rId1" xr:uid="{00000000-0004-0000-0100-000000000000}"/>
    <hyperlink ref="B24" r:id="rId2" xr:uid="{00000000-0004-0000-0100-000001000000}"/>
    <hyperlink ref="D41" r:id="rId3" xr:uid="{00000000-0004-0000-0100-000002000000}"/>
  </hyperlinks>
  <pageMargins left="0.75" right="0.75" top="1" bottom="1" header="0" footer="0"/>
  <pageSetup scale="75" orientation="portrait"/>
  <headerFooter>
    <oddHeader>&amp;LCommon Data Set 2024-2025</oddHeader>
    <oddFooter>&amp;LCDS-A&amp;RPage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04"/>
  <sheetViews>
    <sheetView workbookViewId="0">
      <selection activeCell="B148" sqref="B148"/>
    </sheetView>
  </sheetViews>
  <sheetFormatPr defaultColWidth="12.5703125" defaultRowHeight="15" customHeight="1"/>
  <cols>
    <col min="1" max="1" width="35.85546875" style="287" customWidth="1"/>
    <col min="2" max="2" width="66" style="287" customWidth="1"/>
    <col min="3" max="3" width="14.140625" style="287" customWidth="1"/>
    <col min="4" max="4" width="14.85546875" style="287" customWidth="1"/>
    <col min="5" max="5" width="16.85546875" style="287" customWidth="1"/>
    <col min="6" max="6" width="16.140625" style="287" customWidth="1"/>
    <col min="7" max="7" width="15.42578125" style="287" customWidth="1"/>
    <col min="8" max="8" width="15.42578125" style="288" customWidth="1"/>
    <col min="9" max="9" width="0.85546875" style="288" customWidth="1"/>
    <col min="10" max="25" width="8.5703125" style="288" customWidth="1"/>
    <col min="26" max="27" width="12.5703125" style="288" customWidth="1"/>
    <col min="28" max="16384" width="12.5703125" style="288"/>
  </cols>
  <sheetData>
    <row r="1" spans="1:38" ht="39.75" customHeight="1">
      <c r="A1" s="338" t="s">
        <v>210</v>
      </c>
      <c r="AA1" s="287" t="s">
        <v>211</v>
      </c>
      <c r="AB1" s="287" t="s">
        <v>17</v>
      </c>
      <c r="AC1" s="287" t="s">
        <v>18</v>
      </c>
      <c r="AD1" s="287" t="s">
        <v>19</v>
      </c>
      <c r="AE1" s="287" t="s">
        <v>20</v>
      </c>
      <c r="AF1" s="287" t="s">
        <v>21</v>
      </c>
      <c r="AG1" s="287" t="s">
        <v>22</v>
      </c>
      <c r="AH1" s="287" t="s">
        <v>23</v>
      </c>
      <c r="AI1" s="287" t="s">
        <v>24</v>
      </c>
      <c r="AJ1" s="287" t="s">
        <v>25</v>
      </c>
      <c r="AK1" s="287" t="s">
        <v>26</v>
      </c>
      <c r="AL1" s="287" t="s">
        <v>27</v>
      </c>
    </row>
    <row r="2" spans="1:38" ht="12.75" customHeight="1">
      <c r="A2" s="300"/>
      <c r="AA2" s="287" t="s">
        <v>212</v>
      </c>
      <c r="AB2" s="287" t="s">
        <v>213</v>
      </c>
      <c r="AC2" s="287">
        <f>IF('CDS-B'!$C$13&lt;&gt;"",'CDS-B'!$C$13,"")</f>
        <v>1272</v>
      </c>
      <c r="AD2" s="287" t="s">
        <v>214</v>
      </c>
      <c r="AE2" s="287" t="s">
        <v>215</v>
      </c>
      <c r="AF2" s="287" t="s">
        <v>216</v>
      </c>
      <c r="AG2" s="287" t="s">
        <v>217</v>
      </c>
      <c r="AH2" s="287" t="s">
        <v>218</v>
      </c>
      <c r="AI2" s="287" t="s">
        <v>32</v>
      </c>
      <c r="AJ2" s="287" t="s">
        <v>219</v>
      </c>
      <c r="AK2" s="287" t="s">
        <v>220</v>
      </c>
      <c r="AL2" s="287" t="s">
        <v>221</v>
      </c>
    </row>
    <row r="3" spans="1:38" ht="39.75" customHeight="1">
      <c r="A3" s="302" t="s">
        <v>222</v>
      </c>
      <c r="B3" s="298" t="s">
        <v>223</v>
      </c>
      <c r="AA3" s="287" t="s">
        <v>224</v>
      </c>
      <c r="AB3" s="287" t="s">
        <v>225</v>
      </c>
      <c r="AC3" s="287">
        <f>IF('CDS-B'!$C$14&lt;&gt;"",'CDS-B'!$C$14,"")</f>
        <v>124</v>
      </c>
      <c r="AD3" s="287" t="s">
        <v>214</v>
      </c>
      <c r="AE3" s="287" t="s">
        <v>215</v>
      </c>
      <c r="AF3" s="287" t="s">
        <v>216</v>
      </c>
      <c r="AG3" s="287" t="s">
        <v>217</v>
      </c>
      <c r="AH3" s="287" t="s">
        <v>226</v>
      </c>
      <c r="AI3" s="287" t="s">
        <v>32</v>
      </c>
      <c r="AJ3" s="287" t="s">
        <v>219</v>
      </c>
      <c r="AK3" s="287" t="s">
        <v>220</v>
      </c>
      <c r="AL3" s="287" t="s">
        <v>221</v>
      </c>
    </row>
    <row r="4" spans="1:38" ht="26.25" customHeight="1">
      <c r="A4" s="302"/>
      <c r="B4" s="322" t="s">
        <v>227</v>
      </c>
      <c r="H4" s="287"/>
      <c r="AA4" s="287" t="s">
        <v>228</v>
      </c>
      <c r="AB4" s="287" t="s">
        <v>229</v>
      </c>
      <c r="AC4" s="287">
        <f>IF('CDS-B'!$C$15&lt;&gt;"",'CDS-B'!$C$15,"")</f>
        <v>3087</v>
      </c>
      <c r="AD4" s="287" t="s">
        <v>214</v>
      </c>
      <c r="AE4" s="287" t="s">
        <v>215</v>
      </c>
      <c r="AF4" s="287" t="s">
        <v>216</v>
      </c>
      <c r="AG4" s="287" t="s">
        <v>217</v>
      </c>
      <c r="AH4" s="287" t="s">
        <v>230</v>
      </c>
      <c r="AI4" s="287" t="s">
        <v>32</v>
      </c>
      <c r="AJ4" s="287" t="s">
        <v>219</v>
      </c>
      <c r="AK4" s="287" t="s">
        <v>220</v>
      </c>
      <c r="AL4" s="287" t="s">
        <v>221</v>
      </c>
    </row>
    <row r="5" spans="1:38" ht="13.5" customHeight="1">
      <c r="A5" s="302"/>
      <c r="B5" s="322" t="s">
        <v>231</v>
      </c>
      <c r="H5" s="287"/>
      <c r="AA5" s="287" t="s">
        <v>232</v>
      </c>
      <c r="AB5" s="287" t="s">
        <v>233</v>
      </c>
      <c r="AC5" s="287">
        <f>IF('CDS-B'!$C$16&lt;&gt;"",'CDS-B'!$C$16,"")</f>
        <v>4483</v>
      </c>
      <c r="AD5" s="287" t="s">
        <v>214</v>
      </c>
      <c r="AE5" s="287" t="s">
        <v>215</v>
      </c>
      <c r="AF5" s="287" t="s">
        <v>216</v>
      </c>
      <c r="AG5" s="287" t="s">
        <v>217</v>
      </c>
      <c r="AH5" s="287" t="s">
        <v>234</v>
      </c>
      <c r="AI5" s="287" t="s">
        <v>32</v>
      </c>
      <c r="AJ5" s="287" t="s">
        <v>219</v>
      </c>
      <c r="AK5" s="287" t="s">
        <v>220</v>
      </c>
      <c r="AL5" s="287" t="s">
        <v>221</v>
      </c>
    </row>
    <row r="6" spans="1:38" ht="12.95" customHeight="1">
      <c r="A6" s="302"/>
      <c r="B6" s="322" t="s">
        <v>235</v>
      </c>
      <c r="H6" s="287"/>
      <c r="AA6" s="287" t="s">
        <v>236</v>
      </c>
      <c r="AB6" s="287" t="s">
        <v>237</v>
      </c>
      <c r="AC6" s="287">
        <f>IF('CDS-B'!$C$17&lt;&gt;"",'CDS-B'!$C$17,"")</f>
        <v>197</v>
      </c>
      <c r="AD6" s="287" t="s">
        <v>214</v>
      </c>
      <c r="AE6" s="287" t="s">
        <v>215</v>
      </c>
      <c r="AF6" s="287" t="s">
        <v>238</v>
      </c>
      <c r="AG6" s="287" t="s">
        <v>217</v>
      </c>
      <c r="AH6" s="287" t="s">
        <v>230</v>
      </c>
      <c r="AI6" s="287" t="s">
        <v>32</v>
      </c>
      <c r="AJ6" s="287" t="s">
        <v>219</v>
      </c>
      <c r="AK6" s="287" t="s">
        <v>220</v>
      </c>
      <c r="AL6" s="287" t="s">
        <v>221</v>
      </c>
    </row>
    <row r="7" spans="1:38" ht="13.5" customHeight="1">
      <c r="A7" s="302"/>
      <c r="B7" s="322" t="s">
        <v>239</v>
      </c>
      <c r="H7" s="287"/>
      <c r="AA7" s="287" t="s">
        <v>240</v>
      </c>
      <c r="AB7" s="287" t="s">
        <v>241</v>
      </c>
      <c r="AC7" s="287">
        <f>IF('CDS-B'!$C$18&lt;&gt;"",'CDS-B'!$C$18,"")</f>
        <v>4680</v>
      </c>
      <c r="AD7" s="287" t="s">
        <v>214</v>
      </c>
      <c r="AE7" s="287" t="s">
        <v>215</v>
      </c>
      <c r="AF7" s="287" t="s">
        <v>32</v>
      </c>
      <c r="AG7" s="287" t="s">
        <v>217</v>
      </c>
      <c r="AH7" s="287" t="s">
        <v>234</v>
      </c>
      <c r="AI7" s="287" t="s">
        <v>32</v>
      </c>
      <c r="AJ7" s="287" t="s">
        <v>219</v>
      </c>
      <c r="AK7" s="287" t="s">
        <v>220</v>
      </c>
      <c r="AL7" s="287" t="s">
        <v>221</v>
      </c>
    </row>
    <row r="8" spans="1:38" ht="13.5" customHeight="1">
      <c r="A8" s="302"/>
      <c r="B8" s="287" t="s">
        <v>242</v>
      </c>
      <c r="H8" s="287"/>
      <c r="AA8" s="287" t="s">
        <v>243</v>
      </c>
      <c r="AB8" s="287" t="s">
        <v>213</v>
      </c>
      <c r="AC8" s="287">
        <f>IF('CDS-B'!$C$21&lt;&gt;"",'CDS-B'!$C$21,"")</f>
        <v>8</v>
      </c>
      <c r="AD8" s="287" t="s">
        <v>214</v>
      </c>
      <c r="AE8" s="287" t="s">
        <v>215</v>
      </c>
      <c r="AF8" s="287" t="s">
        <v>216</v>
      </c>
      <c r="AG8" s="287" t="s">
        <v>217</v>
      </c>
      <c r="AH8" s="287" t="s">
        <v>218</v>
      </c>
      <c r="AI8" s="287" t="s">
        <v>32</v>
      </c>
      <c r="AJ8" s="287" t="s">
        <v>244</v>
      </c>
      <c r="AK8" s="287" t="s">
        <v>220</v>
      </c>
      <c r="AL8" s="287" t="s">
        <v>221</v>
      </c>
    </row>
    <row r="9" spans="1:38" ht="13.5" customHeight="1">
      <c r="A9" s="302"/>
      <c r="B9" s="287" t="s">
        <v>245</v>
      </c>
      <c r="H9" s="287"/>
      <c r="AA9" s="287" t="s">
        <v>246</v>
      </c>
      <c r="AB9" s="287" t="s">
        <v>225</v>
      </c>
      <c r="AC9" s="287">
        <f>IF('CDS-B'!$C$22&lt;&gt;"",'CDS-B'!$C$22,"")</f>
        <v>2</v>
      </c>
      <c r="AD9" s="287" t="s">
        <v>214</v>
      </c>
      <c r="AE9" s="287" t="s">
        <v>215</v>
      </c>
      <c r="AF9" s="287" t="s">
        <v>216</v>
      </c>
      <c r="AG9" s="287" t="s">
        <v>217</v>
      </c>
      <c r="AH9" s="287" t="s">
        <v>226</v>
      </c>
      <c r="AI9" s="287" t="s">
        <v>32</v>
      </c>
      <c r="AJ9" s="287" t="s">
        <v>244</v>
      </c>
      <c r="AK9" s="287" t="s">
        <v>220</v>
      </c>
      <c r="AL9" s="287" t="s">
        <v>221</v>
      </c>
    </row>
    <row r="10" spans="1:38" ht="13.5" customHeight="1">
      <c r="A10" s="302"/>
      <c r="H10" s="287"/>
      <c r="AA10" s="287" t="s">
        <v>247</v>
      </c>
      <c r="AB10" s="287" t="s">
        <v>229</v>
      </c>
      <c r="AC10" s="287">
        <f>IF('CDS-B'!$C$23&lt;&gt;"",'CDS-B'!$C$23,"")</f>
        <v>201</v>
      </c>
      <c r="AD10" s="287" t="s">
        <v>214</v>
      </c>
      <c r="AE10" s="287" t="s">
        <v>215</v>
      </c>
      <c r="AF10" s="287" t="s">
        <v>216</v>
      </c>
      <c r="AG10" s="287" t="s">
        <v>217</v>
      </c>
      <c r="AH10" s="287" t="s">
        <v>230</v>
      </c>
      <c r="AI10" s="287" t="s">
        <v>32</v>
      </c>
      <c r="AJ10" s="287" t="s">
        <v>244</v>
      </c>
      <c r="AK10" s="287" t="s">
        <v>220</v>
      </c>
      <c r="AL10" s="287" t="s">
        <v>221</v>
      </c>
    </row>
    <row r="11" spans="1:38" ht="13.5" customHeight="1">
      <c r="A11" s="302"/>
      <c r="B11" s="285"/>
      <c r="H11" s="287"/>
      <c r="AA11" s="287" t="s">
        <v>248</v>
      </c>
      <c r="AB11" s="287" t="s">
        <v>233</v>
      </c>
      <c r="AC11" s="287">
        <f>IF('CDS-B'!$C$24&lt;&gt;"",'CDS-B'!$C$24,"")</f>
        <v>211</v>
      </c>
      <c r="AD11" s="287" t="s">
        <v>214</v>
      </c>
      <c r="AE11" s="287" t="s">
        <v>215</v>
      </c>
      <c r="AF11" s="287" t="s">
        <v>216</v>
      </c>
      <c r="AG11" s="287" t="s">
        <v>217</v>
      </c>
      <c r="AH11" s="287" t="s">
        <v>234</v>
      </c>
      <c r="AI11" s="287" t="s">
        <v>32</v>
      </c>
      <c r="AJ11" s="287" t="s">
        <v>244</v>
      </c>
      <c r="AK11" s="287" t="s">
        <v>220</v>
      </c>
      <c r="AL11" s="287" t="s">
        <v>221</v>
      </c>
    </row>
    <row r="12" spans="1:38" ht="12.75" customHeight="1">
      <c r="A12" s="302"/>
      <c r="B12" s="166" t="s">
        <v>249</v>
      </c>
      <c r="C12" s="22" t="s">
        <v>220</v>
      </c>
      <c r="D12" s="23" t="s">
        <v>250</v>
      </c>
      <c r="E12" s="24" t="s">
        <v>251</v>
      </c>
      <c r="AA12" s="287" t="s">
        <v>252</v>
      </c>
      <c r="AB12" s="287" t="s">
        <v>237</v>
      </c>
      <c r="AC12" s="287">
        <f>IF('CDS-B'!$C$25&lt;&gt;"",'CDS-B'!$C$25,"")</f>
        <v>817</v>
      </c>
      <c r="AD12" s="287" t="s">
        <v>214</v>
      </c>
      <c r="AE12" s="287" t="s">
        <v>215</v>
      </c>
      <c r="AF12" s="287" t="s">
        <v>238</v>
      </c>
      <c r="AG12" s="287" t="s">
        <v>217</v>
      </c>
      <c r="AH12" s="287" t="s">
        <v>253</v>
      </c>
      <c r="AI12" s="287" t="s">
        <v>32</v>
      </c>
      <c r="AJ12" s="287" t="s">
        <v>244</v>
      </c>
      <c r="AK12" s="287" t="s">
        <v>220</v>
      </c>
      <c r="AL12" s="287" t="s">
        <v>221</v>
      </c>
    </row>
    <row r="13" spans="1:38" ht="24.95" customHeight="1">
      <c r="A13" s="302"/>
      <c r="B13" s="25" t="s">
        <v>254</v>
      </c>
      <c r="C13" s="262">
        <v>1272</v>
      </c>
      <c r="D13" s="168">
        <v>1125</v>
      </c>
      <c r="E13" s="168"/>
      <c r="AA13" s="287" t="s">
        <v>255</v>
      </c>
      <c r="AB13" s="287" t="s">
        <v>256</v>
      </c>
      <c r="AC13" s="287">
        <f>IF('CDS-B'!$C$26&lt;&gt;"",'CDS-B'!$C$26,"")</f>
        <v>1028</v>
      </c>
      <c r="AD13" s="287" t="s">
        <v>214</v>
      </c>
      <c r="AE13" s="287" t="s">
        <v>215</v>
      </c>
      <c r="AF13" s="287" t="s">
        <v>32</v>
      </c>
      <c r="AG13" s="287" t="s">
        <v>217</v>
      </c>
      <c r="AH13" s="287" t="s">
        <v>234</v>
      </c>
      <c r="AI13" s="287" t="s">
        <v>32</v>
      </c>
      <c r="AJ13" s="287" t="s">
        <v>244</v>
      </c>
      <c r="AK13" s="287" t="s">
        <v>220</v>
      </c>
      <c r="AL13" s="287" t="s">
        <v>221</v>
      </c>
    </row>
    <row r="14" spans="1:38" ht="12.75" customHeight="1">
      <c r="A14" s="302"/>
      <c r="B14" s="26" t="s">
        <v>257</v>
      </c>
      <c r="C14" s="168">
        <v>124</v>
      </c>
      <c r="D14" s="168">
        <v>105</v>
      </c>
      <c r="E14" s="168"/>
      <c r="AA14" s="287" t="s">
        <v>258</v>
      </c>
      <c r="AB14" s="287" t="s">
        <v>259</v>
      </c>
      <c r="AC14" s="287">
        <f>IF('CDS-B'!$C$29&lt;&gt;"",'CDS-B'!$C$29,"")</f>
        <v>5708</v>
      </c>
      <c r="AD14" s="287" t="s">
        <v>214</v>
      </c>
      <c r="AE14" s="287" t="s">
        <v>215</v>
      </c>
      <c r="AF14" s="287" t="s">
        <v>32</v>
      </c>
      <c r="AG14" s="287" t="s">
        <v>217</v>
      </c>
      <c r="AH14" s="287" t="s">
        <v>260</v>
      </c>
      <c r="AI14" s="287" t="s">
        <v>32</v>
      </c>
      <c r="AJ14" s="287" t="s">
        <v>32</v>
      </c>
      <c r="AK14" s="287" t="s">
        <v>220</v>
      </c>
      <c r="AL14" s="287" t="s">
        <v>221</v>
      </c>
    </row>
    <row r="15" spans="1:38" ht="12.75" customHeight="1">
      <c r="A15" s="302"/>
      <c r="B15" s="26" t="s">
        <v>261</v>
      </c>
      <c r="C15" s="168">
        <v>3087</v>
      </c>
      <c r="D15" s="168">
        <v>2430</v>
      </c>
      <c r="E15" s="168"/>
      <c r="AA15" s="287" t="s">
        <v>262</v>
      </c>
      <c r="AB15" s="287" t="s">
        <v>263</v>
      </c>
      <c r="AC15" s="287">
        <f>IF('CDS-B'!$C$32&lt;&gt;"",'CDS-B'!$C$32,"")</f>
        <v>55</v>
      </c>
      <c r="AD15" s="287" t="s">
        <v>214</v>
      </c>
      <c r="AE15" s="287" t="s">
        <v>215</v>
      </c>
      <c r="AF15" s="287" t="s">
        <v>216</v>
      </c>
      <c r="AG15" s="287" t="s">
        <v>264</v>
      </c>
      <c r="AH15" s="287" t="s">
        <v>265</v>
      </c>
      <c r="AI15" s="287" t="s">
        <v>32</v>
      </c>
      <c r="AJ15" s="287" t="s">
        <v>219</v>
      </c>
      <c r="AK15" s="287" t="s">
        <v>220</v>
      </c>
      <c r="AL15" s="287" t="s">
        <v>221</v>
      </c>
    </row>
    <row r="16" spans="1:38" ht="12.75" customHeight="1">
      <c r="A16" s="302"/>
      <c r="B16" s="27" t="s">
        <v>266</v>
      </c>
      <c r="C16" s="169">
        <f>SUM($C$13:$C$15)</f>
        <v>4483</v>
      </c>
      <c r="D16" s="169">
        <f>SUM($D$13:$D$15)</f>
        <v>3660</v>
      </c>
      <c r="E16" s="169">
        <f>SUM($E$13:$E$15)</f>
        <v>0</v>
      </c>
      <c r="AA16" s="287" t="s">
        <v>267</v>
      </c>
      <c r="AB16" s="287" t="s">
        <v>229</v>
      </c>
      <c r="AC16" s="287">
        <f>IF('CDS-B'!$C$33&lt;&gt;"",'CDS-B'!$C$33,"")</f>
        <v>282</v>
      </c>
      <c r="AD16" s="287" t="s">
        <v>214</v>
      </c>
      <c r="AE16" s="287" t="s">
        <v>215</v>
      </c>
      <c r="AF16" s="287" t="s">
        <v>216</v>
      </c>
      <c r="AG16" s="287" t="s">
        <v>264</v>
      </c>
      <c r="AH16" s="287" t="s">
        <v>230</v>
      </c>
      <c r="AI16" s="287" t="s">
        <v>32</v>
      </c>
      <c r="AJ16" s="287" t="s">
        <v>219</v>
      </c>
      <c r="AK16" s="287" t="s">
        <v>220</v>
      </c>
      <c r="AL16" s="287" t="s">
        <v>221</v>
      </c>
    </row>
    <row r="17" spans="2:38" ht="25.5" customHeight="1">
      <c r="B17" s="25" t="s">
        <v>268</v>
      </c>
      <c r="C17" s="168">
        <v>197</v>
      </c>
      <c r="D17" s="168">
        <v>255</v>
      </c>
      <c r="E17" s="168"/>
      <c r="AA17" s="287" t="s">
        <v>269</v>
      </c>
      <c r="AB17" s="287" t="s">
        <v>270</v>
      </c>
      <c r="AC17" s="287">
        <f>IF('CDS-B'!$C$34&lt;&gt;"",'CDS-B'!$C$34,"")</f>
        <v>2</v>
      </c>
      <c r="AD17" s="287" t="s">
        <v>214</v>
      </c>
      <c r="AE17" s="287" t="s">
        <v>215</v>
      </c>
      <c r="AF17" s="287" t="s">
        <v>238</v>
      </c>
      <c r="AG17" s="287" t="s">
        <v>264</v>
      </c>
      <c r="AH17" s="287" t="s">
        <v>230</v>
      </c>
      <c r="AI17" s="287" t="s">
        <v>32</v>
      </c>
      <c r="AJ17" s="287" t="s">
        <v>219</v>
      </c>
      <c r="AK17" s="287" t="s">
        <v>220</v>
      </c>
      <c r="AL17" s="287" t="s">
        <v>221</v>
      </c>
    </row>
    <row r="18" spans="2:38" ht="12.75" customHeight="1">
      <c r="B18" s="27" t="s">
        <v>271</v>
      </c>
      <c r="C18" s="169">
        <f>SUM($C$16:$C$17)</f>
        <v>4680</v>
      </c>
      <c r="D18" s="169">
        <f>SUM($D$16:$D$17)</f>
        <v>3915</v>
      </c>
      <c r="E18" s="169">
        <f>SUM($E$16:$E$17)</f>
        <v>0</v>
      </c>
      <c r="AA18" s="287" t="s">
        <v>272</v>
      </c>
      <c r="AB18" s="287" t="s">
        <v>273</v>
      </c>
      <c r="AC18" s="287">
        <f>IF('CDS-B'!$C$35&lt;&gt;"",'CDS-B'!$C$35,"")</f>
        <v>339</v>
      </c>
      <c r="AD18" s="287" t="s">
        <v>214</v>
      </c>
      <c r="AE18" s="287" t="s">
        <v>32</v>
      </c>
      <c r="AF18" s="287" t="s">
        <v>274</v>
      </c>
      <c r="AG18" s="287" t="s">
        <v>264</v>
      </c>
      <c r="AH18" s="287" t="s">
        <v>234</v>
      </c>
      <c r="AI18" s="287" t="s">
        <v>32</v>
      </c>
      <c r="AJ18" s="287" t="s">
        <v>219</v>
      </c>
      <c r="AK18" s="287" t="s">
        <v>220</v>
      </c>
      <c r="AL18" s="287" t="s">
        <v>221</v>
      </c>
    </row>
    <row r="19" spans="2:38" ht="12.75" customHeight="1">
      <c r="AA19" s="287" t="s">
        <v>275</v>
      </c>
      <c r="AB19" s="287" t="s">
        <v>263</v>
      </c>
      <c r="AC19" s="287">
        <f>IF('CDS-B'!$C$38&lt;&gt;"",'CDS-B'!$C$38,"")</f>
        <v>18</v>
      </c>
      <c r="AD19" s="287" t="s">
        <v>214</v>
      </c>
      <c r="AE19" s="287" t="s">
        <v>215</v>
      </c>
      <c r="AF19" s="287" t="s">
        <v>216</v>
      </c>
      <c r="AG19" s="287" t="s">
        <v>264</v>
      </c>
      <c r="AH19" s="287" t="s">
        <v>265</v>
      </c>
      <c r="AI19" s="287" t="s">
        <v>32</v>
      </c>
      <c r="AJ19" s="287" t="s">
        <v>244</v>
      </c>
      <c r="AK19" s="287" t="s">
        <v>220</v>
      </c>
      <c r="AL19" s="287" t="s">
        <v>221</v>
      </c>
    </row>
    <row r="20" spans="2:38" ht="12.75" customHeight="1">
      <c r="B20" s="170" t="s">
        <v>276</v>
      </c>
      <c r="C20" s="22" t="s">
        <v>220</v>
      </c>
      <c r="D20" s="23" t="s">
        <v>250</v>
      </c>
      <c r="E20" s="24" t="s">
        <v>251</v>
      </c>
      <c r="AA20" s="287" t="s">
        <v>277</v>
      </c>
      <c r="AB20" s="287" t="s">
        <v>229</v>
      </c>
      <c r="AC20" s="287">
        <f>IF('CDS-B'!$C$39&lt;&gt;"",'CDS-B'!$C$39,"")</f>
        <v>114</v>
      </c>
      <c r="AD20" s="287" t="s">
        <v>214</v>
      </c>
      <c r="AE20" s="287" t="s">
        <v>215</v>
      </c>
      <c r="AF20" s="287" t="s">
        <v>216</v>
      </c>
      <c r="AG20" s="287" t="s">
        <v>264</v>
      </c>
      <c r="AH20" s="287" t="s">
        <v>230</v>
      </c>
      <c r="AI20" s="287" t="s">
        <v>32</v>
      </c>
      <c r="AJ20" s="287" t="s">
        <v>244</v>
      </c>
      <c r="AK20" s="287" t="s">
        <v>220</v>
      </c>
      <c r="AL20" s="287" t="s">
        <v>221</v>
      </c>
    </row>
    <row r="21" spans="2:38" ht="26.45" customHeight="1">
      <c r="B21" s="28" t="s">
        <v>254</v>
      </c>
      <c r="C21" s="167">
        <v>8</v>
      </c>
      <c r="D21" s="168">
        <v>5</v>
      </c>
      <c r="E21" s="168"/>
      <c r="AA21" s="287" t="s">
        <v>278</v>
      </c>
      <c r="AB21" s="287" t="s">
        <v>270</v>
      </c>
      <c r="AC21" s="287">
        <f>IF('CDS-B'!$C$40&lt;&gt;"",'CDS-B'!$C$40,"")</f>
        <v>0</v>
      </c>
      <c r="AD21" s="287" t="s">
        <v>214</v>
      </c>
      <c r="AE21" s="287" t="s">
        <v>215</v>
      </c>
      <c r="AF21" s="287" t="s">
        <v>238</v>
      </c>
      <c r="AG21" s="287" t="s">
        <v>264</v>
      </c>
      <c r="AH21" s="287" t="s">
        <v>230</v>
      </c>
      <c r="AI21" s="287" t="s">
        <v>32</v>
      </c>
      <c r="AJ21" s="287" t="s">
        <v>244</v>
      </c>
      <c r="AK21" s="287" t="s">
        <v>220</v>
      </c>
      <c r="AL21" s="287" t="s">
        <v>221</v>
      </c>
    </row>
    <row r="22" spans="2:38" ht="12.75" customHeight="1">
      <c r="B22" s="26" t="s">
        <v>257</v>
      </c>
      <c r="C22" s="168">
        <v>2</v>
      </c>
      <c r="D22" s="168">
        <v>6</v>
      </c>
      <c r="E22" s="168"/>
      <c r="AA22" s="287" t="s">
        <v>279</v>
      </c>
      <c r="AB22" s="287" t="s">
        <v>280</v>
      </c>
      <c r="AC22" s="287">
        <f>IF('CDS-B'!$C$41&lt;&gt;"",'CDS-B'!$C$41,"")</f>
        <v>132</v>
      </c>
      <c r="AD22" s="287" t="s">
        <v>214</v>
      </c>
      <c r="AE22" s="287" t="s">
        <v>215</v>
      </c>
      <c r="AF22" s="287" t="s">
        <v>32</v>
      </c>
      <c r="AG22" s="287" t="s">
        <v>264</v>
      </c>
      <c r="AH22" s="287" t="s">
        <v>234</v>
      </c>
      <c r="AI22" s="287" t="s">
        <v>32</v>
      </c>
      <c r="AJ22" s="287" t="s">
        <v>244</v>
      </c>
      <c r="AK22" s="287" t="s">
        <v>220</v>
      </c>
      <c r="AL22" s="287" t="s">
        <v>221</v>
      </c>
    </row>
    <row r="23" spans="2:38" ht="12.75" customHeight="1">
      <c r="B23" s="26" t="s">
        <v>261</v>
      </c>
      <c r="C23" s="168">
        <v>201</v>
      </c>
      <c r="D23" s="168">
        <v>192</v>
      </c>
      <c r="E23" s="168"/>
      <c r="AA23" s="287" t="s">
        <v>281</v>
      </c>
      <c r="AB23" s="287" t="s">
        <v>282</v>
      </c>
      <c r="AC23" s="287" t="str">
        <f>IF('CDS-B'!$C$4&lt;&gt;"",'CDS-B'!$C$44,"")</f>
        <v/>
      </c>
      <c r="AD23" s="287" t="s">
        <v>214</v>
      </c>
      <c r="AE23" s="287" t="s">
        <v>215</v>
      </c>
      <c r="AF23" s="287" t="s">
        <v>32</v>
      </c>
      <c r="AG23" s="287" t="s">
        <v>264</v>
      </c>
      <c r="AH23" s="287" t="s">
        <v>234</v>
      </c>
      <c r="AI23" s="287" t="s">
        <v>32</v>
      </c>
      <c r="AJ23" s="287" t="s">
        <v>32</v>
      </c>
      <c r="AK23" s="287" t="s">
        <v>220</v>
      </c>
      <c r="AL23" s="287" t="s">
        <v>221</v>
      </c>
    </row>
    <row r="24" spans="2:38" ht="12.75" customHeight="1">
      <c r="B24" s="27" t="s">
        <v>266</v>
      </c>
      <c r="C24" s="169">
        <f>SUM($C$21:$C$23)</f>
        <v>211</v>
      </c>
      <c r="D24" s="169">
        <f>SUM($D$21:$D$23)</f>
        <v>203</v>
      </c>
      <c r="E24" s="169">
        <f>SUM($E$21:$E$23)</f>
        <v>0</v>
      </c>
      <c r="AA24" s="287" t="s">
        <v>283</v>
      </c>
      <c r="AB24" s="287" t="s">
        <v>284</v>
      </c>
      <c r="AC24" s="287">
        <f>IF('CDS-B'!$C$47&lt;&gt;"",'CDS-B'!$C$47,"")</f>
        <v>5019</v>
      </c>
      <c r="AD24" s="287" t="s">
        <v>214</v>
      </c>
      <c r="AE24" s="287" t="s">
        <v>215</v>
      </c>
      <c r="AF24" s="287" t="s">
        <v>32</v>
      </c>
      <c r="AG24" s="287" t="s">
        <v>285</v>
      </c>
      <c r="AH24" s="287" t="s">
        <v>234</v>
      </c>
      <c r="AI24" s="287" t="s">
        <v>32</v>
      </c>
      <c r="AJ24" s="287" t="s">
        <v>219</v>
      </c>
      <c r="AK24" s="287" t="s">
        <v>220</v>
      </c>
      <c r="AL24" s="287" t="s">
        <v>221</v>
      </c>
    </row>
    <row r="25" spans="2:38" ht="25.5" customHeight="1">
      <c r="B25" s="25" t="s">
        <v>268</v>
      </c>
      <c r="C25" s="168">
        <v>817</v>
      </c>
      <c r="D25" s="168">
        <v>1142</v>
      </c>
      <c r="E25" s="168"/>
      <c r="AA25" s="287" t="s">
        <v>286</v>
      </c>
      <c r="AB25" s="287" t="s">
        <v>287</v>
      </c>
      <c r="AC25" s="287">
        <f>IF('CDS-B'!$C$48&lt;&gt;"",'CDS-B'!$C$48,"")</f>
        <v>1160</v>
      </c>
      <c r="AD25" s="287" t="s">
        <v>214</v>
      </c>
      <c r="AE25" s="287" t="s">
        <v>215</v>
      </c>
      <c r="AF25" s="287" t="s">
        <v>32</v>
      </c>
      <c r="AG25" s="287" t="s">
        <v>285</v>
      </c>
      <c r="AH25" s="287" t="s">
        <v>234</v>
      </c>
      <c r="AI25" s="287" t="s">
        <v>32</v>
      </c>
      <c r="AJ25" s="287" t="s">
        <v>244</v>
      </c>
      <c r="AK25" s="287" t="s">
        <v>220</v>
      </c>
      <c r="AL25" s="287" t="s">
        <v>221</v>
      </c>
    </row>
    <row r="26" spans="2:38" ht="12.75" customHeight="1">
      <c r="B26" s="27" t="s">
        <v>288</v>
      </c>
      <c r="C26" s="169">
        <f>SUM($C$24:$C$25)</f>
        <v>1028</v>
      </c>
      <c r="D26" s="169">
        <f>SUM($D$24:$D$25)</f>
        <v>1345</v>
      </c>
      <c r="E26" s="169">
        <f>SUM($E$24:$E$25)</f>
        <v>0</v>
      </c>
      <c r="AA26" s="287" t="s">
        <v>289</v>
      </c>
      <c r="AB26" s="287" t="s">
        <v>290</v>
      </c>
      <c r="AC26" s="287">
        <f>IF('CDS-B'!$C$49&lt;&gt;"",'CDS-B'!$C$49,"")</f>
        <v>6179</v>
      </c>
      <c r="AD26" s="287" t="s">
        <v>214</v>
      </c>
      <c r="AE26" s="287" t="s">
        <v>215</v>
      </c>
      <c r="AF26" s="287" t="s">
        <v>32</v>
      </c>
      <c r="AG26" s="287" t="s">
        <v>285</v>
      </c>
      <c r="AH26" s="287" t="s">
        <v>234</v>
      </c>
      <c r="AI26" s="287" t="s">
        <v>32</v>
      </c>
      <c r="AJ26" s="287" t="s">
        <v>32</v>
      </c>
      <c r="AK26" s="287" t="s">
        <v>220</v>
      </c>
      <c r="AL26" s="287" t="s">
        <v>221</v>
      </c>
    </row>
    <row r="27" spans="2:38" ht="12.75" customHeight="1">
      <c r="AA27" s="287" t="s">
        <v>291</v>
      </c>
      <c r="AB27" s="287" t="s">
        <v>292</v>
      </c>
      <c r="AC27" s="287">
        <f>IF('CDS-B'!$D$13&lt;&gt;"",'CDS-B'!$D$13,"")</f>
        <v>1125</v>
      </c>
      <c r="AD27" s="287" t="s">
        <v>214</v>
      </c>
      <c r="AE27" s="287" t="s">
        <v>215</v>
      </c>
      <c r="AF27" s="287" t="s">
        <v>216</v>
      </c>
      <c r="AG27" s="287" t="s">
        <v>217</v>
      </c>
      <c r="AH27" s="287" t="s">
        <v>218</v>
      </c>
      <c r="AI27" s="287" t="s">
        <v>32</v>
      </c>
      <c r="AJ27" s="287" t="s">
        <v>219</v>
      </c>
      <c r="AK27" s="287" t="s">
        <v>250</v>
      </c>
      <c r="AL27" s="287" t="s">
        <v>221</v>
      </c>
    </row>
    <row r="28" spans="2:38" ht="12.75" customHeight="1">
      <c r="B28" s="170" t="s">
        <v>293</v>
      </c>
      <c r="C28" s="22" t="s">
        <v>220</v>
      </c>
      <c r="D28" s="23" t="s">
        <v>250</v>
      </c>
      <c r="E28" s="24" t="s">
        <v>251</v>
      </c>
      <c r="AA28" s="287" t="s">
        <v>294</v>
      </c>
      <c r="AB28" s="287" t="s">
        <v>295</v>
      </c>
      <c r="AC28" s="287">
        <f>IF('CDS-B'!$D$14&lt;&gt;"",'CDS-B'!$D$14,"")</f>
        <v>105</v>
      </c>
      <c r="AD28" s="287" t="s">
        <v>214</v>
      </c>
      <c r="AE28" s="287" t="s">
        <v>215</v>
      </c>
      <c r="AF28" s="287" t="s">
        <v>216</v>
      </c>
      <c r="AG28" s="287" t="s">
        <v>217</v>
      </c>
      <c r="AH28" s="287" t="s">
        <v>226</v>
      </c>
      <c r="AI28" s="287" t="s">
        <v>32</v>
      </c>
      <c r="AJ28" s="287" t="s">
        <v>219</v>
      </c>
      <c r="AK28" s="287" t="s">
        <v>250</v>
      </c>
      <c r="AL28" s="287" t="s">
        <v>221</v>
      </c>
    </row>
    <row r="29" spans="2:38" ht="12.75" customHeight="1">
      <c r="B29" s="27" t="s">
        <v>296</v>
      </c>
      <c r="C29" s="171">
        <f>SUM($C$26,$C$18)</f>
        <v>5708</v>
      </c>
      <c r="D29" s="171">
        <f>SUM($D$26,$D$18)</f>
        <v>5260</v>
      </c>
      <c r="E29" s="171">
        <f>SUM($E$26,$E$18)</f>
        <v>0</v>
      </c>
      <c r="AA29" s="287" t="s">
        <v>297</v>
      </c>
      <c r="AB29" s="287" t="s">
        <v>298</v>
      </c>
      <c r="AC29" s="287">
        <f>IF('CDS-B'!$D$15&lt;&gt;"",'CDS-B'!$D$15,"")</f>
        <v>2430</v>
      </c>
      <c r="AD29" s="287" t="s">
        <v>214</v>
      </c>
      <c r="AE29" s="287" t="s">
        <v>215</v>
      </c>
      <c r="AF29" s="287" t="s">
        <v>216</v>
      </c>
      <c r="AG29" s="287" t="s">
        <v>217</v>
      </c>
      <c r="AH29" s="287" t="s">
        <v>230</v>
      </c>
      <c r="AI29" s="287" t="s">
        <v>32</v>
      </c>
      <c r="AJ29" s="287" t="s">
        <v>219</v>
      </c>
      <c r="AK29" s="287" t="s">
        <v>250</v>
      </c>
      <c r="AL29" s="287" t="s">
        <v>221</v>
      </c>
    </row>
    <row r="30" spans="2:38" ht="13.5" customHeight="1">
      <c r="AA30" s="287" t="s">
        <v>299</v>
      </c>
      <c r="AB30" s="287" t="s">
        <v>300</v>
      </c>
      <c r="AC30" s="287">
        <f>IF('CDS-B'!$D$16&lt;&gt;"",'CDS-B'!$D$16,"")</f>
        <v>3660</v>
      </c>
      <c r="AD30" s="287" t="s">
        <v>214</v>
      </c>
      <c r="AE30" s="287" t="s">
        <v>215</v>
      </c>
      <c r="AF30" s="287" t="s">
        <v>216</v>
      </c>
      <c r="AG30" s="287" t="s">
        <v>217</v>
      </c>
      <c r="AH30" s="287" t="s">
        <v>234</v>
      </c>
      <c r="AI30" s="287" t="s">
        <v>32</v>
      </c>
      <c r="AJ30" s="287" t="s">
        <v>219</v>
      </c>
      <c r="AK30" s="287" t="s">
        <v>250</v>
      </c>
      <c r="AL30" s="287" t="s">
        <v>221</v>
      </c>
    </row>
    <row r="31" spans="2:38" ht="12.75" customHeight="1">
      <c r="B31" s="29" t="s">
        <v>301</v>
      </c>
      <c r="C31" s="22" t="s">
        <v>220</v>
      </c>
      <c r="D31" s="23" t="s">
        <v>250</v>
      </c>
      <c r="E31" s="24" t="s">
        <v>251</v>
      </c>
      <c r="AA31" s="287" t="s">
        <v>302</v>
      </c>
      <c r="AB31" s="287" t="s">
        <v>303</v>
      </c>
      <c r="AC31" s="287">
        <f>IF('CDS-B'!$D$17&lt;&gt;"",'CDS-B'!$D$17,"")</f>
        <v>255</v>
      </c>
      <c r="AD31" s="287" t="s">
        <v>214</v>
      </c>
      <c r="AE31" s="287" t="s">
        <v>215</v>
      </c>
      <c r="AF31" s="287" t="s">
        <v>238</v>
      </c>
      <c r="AG31" s="287" t="s">
        <v>217</v>
      </c>
      <c r="AH31" s="287" t="s">
        <v>230</v>
      </c>
      <c r="AI31" s="287" t="s">
        <v>32</v>
      </c>
      <c r="AJ31" s="287" t="s">
        <v>219</v>
      </c>
      <c r="AK31" s="287" t="s">
        <v>250</v>
      </c>
      <c r="AL31" s="287" t="s">
        <v>221</v>
      </c>
    </row>
    <row r="32" spans="2:38" ht="12.75" customHeight="1">
      <c r="B32" s="26" t="s">
        <v>304</v>
      </c>
      <c r="C32" s="172">
        <v>55</v>
      </c>
      <c r="D32" s="172">
        <v>72</v>
      </c>
      <c r="E32" s="172"/>
      <c r="AA32" s="287" t="s">
        <v>305</v>
      </c>
      <c r="AB32" s="287" t="s">
        <v>306</v>
      </c>
      <c r="AC32" s="287">
        <f>IF('CDS-B'!$D$18&lt;&gt;"",'CDS-B'!$D$18,"")</f>
        <v>3915</v>
      </c>
      <c r="AD32" s="287" t="s">
        <v>214</v>
      </c>
      <c r="AE32" s="287" t="s">
        <v>215</v>
      </c>
      <c r="AF32" s="287" t="s">
        <v>32</v>
      </c>
      <c r="AG32" s="287" t="s">
        <v>217</v>
      </c>
      <c r="AH32" s="287" t="s">
        <v>234</v>
      </c>
      <c r="AI32" s="287" t="s">
        <v>32</v>
      </c>
      <c r="AJ32" s="287" t="s">
        <v>219</v>
      </c>
      <c r="AK32" s="287" t="s">
        <v>250</v>
      </c>
      <c r="AL32" s="287" t="s">
        <v>221</v>
      </c>
    </row>
    <row r="33" spans="2:38" ht="12.75" customHeight="1">
      <c r="B33" s="26" t="s">
        <v>261</v>
      </c>
      <c r="C33" s="172">
        <v>282</v>
      </c>
      <c r="D33" s="172">
        <v>290</v>
      </c>
      <c r="E33" s="172"/>
      <c r="AA33" s="287" t="s">
        <v>307</v>
      </c>
      <c r="AB33" s="287" t="s">
        <v>292</v>
      </c>
      <c r="AC33" s="287">
        <f>IF('CDS-B'!$D$21&lt;&gt;"",'CDS-B'!$D$21,"")</f>
        <v>5</v>
      </c>
      <c r="AD33" s="287" t="s">
        <v>214</v>
      </c>
      <c r="AE33" s="287" t="s">
        <v>215</v>
      </c>
      <c r="AF33" s="287" t="s">
        <v>216</v>
      </c>
      <c r="AG33" s="287" t="s">
        <v>217</v>
      </c>
      <c r="AH33" s="287" t="s">
        <v>218</v>
      </c>
      <c r="AI33" s="287" t="s">
        <v>32</v>
      </c>
      <c r="AJ33" s="287" t="s">
        <v>244</v>
      </c>
      <c r="AK33" s="287" t="s">
        <v>250</v>
      </c>
      <c r="AL33" s="287" t="s">
        <v>221</v>
      </c>
    </row>
    <row r="34" spans="2:38" ht="25.5" customHeight="1">
      <c r="B34" s="25" t="s">
        <v>308</v>
      </c>
      <c r="C34" s="172">
        <v>2</v>
      </c>
      <c r="D34" s="172">
        <v>6</v>
      </c>
      <c r="E34" s="172"/>
      <c r="AA34" s="287" t="s">
        <v>309</v>
      </c>
      <c r="AB34" s="287" t="s">
        <v>295</v>
      </c>
      <c r="AC34" s="287">
        <f>IF('CDS-B'!$D$22&lt;&gt;"",'CDS-B'!$D$22,"")</f>
        <v>6</v>
      </c>
      <c r="AD34" s="287" t="s">
        <v>214</v>
      </c>
      <c r="AE34" s="287" t="s">
        <v>215</v>
      </c>
      <c r="AF34" s="287" t="s">
        <v>216</v>
      </c>
      <c r="AG34" s="287" t="s">
        <v>217</v>
      </c>
      <c r="AH34" s="287" t="s">
        <v>226</v>
      </c>
      <c r="AI34" s="287" t="s">
        <v>32</v>
      </c>
      <c r="AJ34" s="287" t="s">
        <v>244</v>
      </c>
      <c r="AK34" s="287" t="s">
        <v>250</v>
      </c>
      <c r="AL34" s="287" t="s">
        <v>221</v>
      </c>
    </row>
    <row r="35" spans="2:38" ht="12.75" customHeight="1">
      <c r="B35" s="27" t="s">
        <v>310</v>
      </c>
      <c r="C35" s="173">
        <f>SUM($C$32:$C$34)</f>
        <v>339</v>
      </c>
      <c r="D35" s="173">
        <f>SUM($D$32:$D$34)</f>
        <v>368</v>
      </c>
      <c r="E35" s="173">
        <f>SUM($E$32:$E$34)</f>
        <v>0</v>
      </c>
      <c r="AA35" s="287" t="s">
        <v>311</v>
      </c>
      <c r="AB35" s="287" t="s">
        <v>298</v>
      </c>
      <c r="AC35" s="287">
        <f>IF('CDS-B'!$D$23&lt;&gt;"",'CDS-B'!$D$23,"")</f>
        <v>192</v>
      </c>
      <c r="AD35" s="287" t="s">
        <v>214</v>
      </c>
      <c r="AE35" s="287" t="s">
        <v>215</v>
      </c>
      <c r="AF35" s="287" t="s">
        <v>216</v>
      </c>
      <c r="AG35" s="287" t="s">
        <v>217</v>
      </c>
      <c r="AH35" s="287" t="s">
        <v>230</v>
      </c>
      <c r="AI35" s="287" t="s">
        <v>32</v>
      </c>
      <c r="AJ35" s="287" t="s">
        <v>244</v>
      </c>
      <c r="AK35" s="287" t="s">
        <v>250</v>
      </c>
      <c r="AL35" s="287" t="s">
        <v>221</v>
      </c>
    </row>
    <row r="36" spans="2:38" ht="13.5" customHeight="1">
      <c r="AA36" s="287" t="s">
        <v>312</v>
      </c>
      <c r="AB36" s="287" t="s">
        <v>300</v>
      </c>
      <c r="AC36" s="287">
        <f>IF('CDS-B'!$D$24&lt;&gt;"",'CDS-B'!$D$24,"")</f>
        <v>203</v>
      </c>
      <c r="AD36" s="287" t="s">
        <v>214</v>
      </c>
      <c r="AE36" s="287" t="s">
        <v>215</v>
      </c>
      <c r="AF36" s="287" t="s">
        <v>216</v>
      </c>
      <c r="AG36" s="287" t="s">
        <v>217</v>
      </c>
      <c r="AH36" s="287" t="s">
        <v>234</v>
      </c>
      <c r="AI36" s="287" t="s">
        <v>32</v>
      </c>
      <c r="AJ36" s="287" t="s">
        <v>244</v>
      </c>
      <c r="AK36" s="287" t="s">
        <v>250</v>
      </c>
      <c r="AL36" s="287" t="s">
        <v>221</v>
      </c>
    </row>
    <row r="37" spans="2:38" ht="12.75" customHeight="1">
      <c r="B37" s="29" t="s">
        <v>313</v>
      </c>
      <c r="C37" s="22" t="s">
        <v>220</v>
      </c>
      <c r="D37" s="23" t="s">
        <v>250</v>
      </c>
      <c r="E37" s="24" t="s">
        <v>251</v>
      </c>
      <c r="AA37" s="287" t="s">
        <v>314</v>
      </c>
      <c r="AB37" s="287" t="s">
        <v>303</v>
      </c>
      <c r="AC37" s="287">
        <f>IF('CDS-B'!$D$25&lt;&gt;"",'CDS-B'!$D$25,"")</f>
        <v>1142</v>
      </c>
      <c r="AD37" s="287" t="s">
        <v>214</v>
      </c>
      <c r="AE37" s="287" t="s">
        <v>215</v>
      </c>
      <c r="AF37" s="287" t="s">
        <v>238</v>
      </c>
      <c r="AG37" s="287" t="s">
        <v>217</v>
      </c>
      <c r="AH37" s="287" t="s">
        <v>253</v>
      </c>
      <c r="AI37" s="287" t="s">
        <v>32</v>
      </c>
      <c r="AJ37" s="287" t="s">
        <v>244</v>
      </c>
      <c r="AK37" s="287" t="s">
        <v>250</v>
      </c>
      <c r="AL37" s="287" t="s">
        <v>221</v>
      </c>
    </row>
    <row r="38" spans="2:38" ht="12.75" customHeight="1">
      <c r="B38" s="26" t="s">
        <v>304</v>
      </c>
      <c r="C38" s="172">
        <v>18</v>
      </c>
      <c r="D38" s="172">
        <v>20</v>
      </c>
      <c r="E38" s="172"/>
      <c r="AA38" s="287" t="s">
        <v>315</v>
      </c>
      <c r="AB38" s="287" t="s">
        <v>316</v>
      </c>
      <c r="AC38" s="287">
        <f>IF('CDS-B'!$D$26&lt;&gt;"",'CDS-B'!$D$26,"")</f>
        <v>1345</v>
      </c>
      <c r="AD38" s="287" t="s">
        <v>214</v>
      </c>
      <c r="AE38" s="287" t="s">
        <v>215</v>
      </c>
      <c r="AF38" s="287" t="s">
        <v>32</v>
      </c>
      <c r="AG38" s="287" t="s">
        <v>217</v>
      </c>
      <c r="AH38" s="287" t="s">
        <v>234</v>
      </c>
      <c r="AI38" s="287" t="s">
        <v>32</v>
      </c>
      <c r="AJ38" s="287" t="s">
        <v>244</v>
      </c>
      <c r="AK38" s="287" t="s">
        <v>250</v>
      </c>
      <c r="AL38" s="287" t="s">
        <v>221</v>
      </c>
    </row>
    <row r="39" spans="2:38" ht="12.75" customHeight="1">
      <c r="B39" s="26" t="s">
        <v>261</v>
      </c>
      <c r="C39" s="172">
        <v>114</v>
      </c>
      <c r="D39" s="172">
        <v>116</v>
      </c>
      <c r="E39" s="172"/>
      <c r="AA39" s="287" t="s">
        <v>317</v>
      </c>
      <c r="AB39" s="287" t="s">
        <v>318</v>
      </c>
      <c r="AC39" s="287">
        <f>IF('CDS-B'!$D$29&lt;&gt;"",'CDS-B'!$D$29,"")</f>
        <v>5260</v>
      </c>
      <c r="AD39" s="287" t="s">
        <v>214</v>
      </c>
      <c r="AE39" s="287" t="s">
        <v>215</v>
      </c>
      <c r="AF39" s="287" t="s">
        <v>32</v>
      </c>
      <c r="AG39" s="287" t="s">
        <v>217</v>
      </c>
      <c r="AH39" s="287" t="s">
        <v>260</v>
      </c>
      <c r="AI39" s="287" t="s">
        <v>32</v>
      </c>
      <c r="AJ39" s="287" t="s">
        <v>32</v>
      </c>
      <c r="AK39" s="287" t="s">
        <v>250</v>
      </c>
      <c r="AL39" s="287" t="s">
        <v>221</v>
      </c>
    </row>
    <row r="40" spans="2:38" ht="25.5" customHeight="1">
      <c r="B40" s="25" t="s">
        <v>308</v>
      </c>
      <c r="C40" s="172">
        <v>0</v>
      </c>
      <c r="D40" s="172">
        <v>5</v>
      </c>
      <c r="E40" s="172"/>
      <c r="AA40" s="287" t="s">
        <v>319</v>
      </c>
      <c r="AB40" s="287" t="s">
        <v>320</v>
      </c>
      <c r="AC40" s="287">
        <f>IF('CDS-B'!$D$32&lt;&gt;"",'CDS-B'!$D$32,"")</f>
        <v>72</v>
      </c>
      <c r="AD40" s="287" t="s">
        <v>214</v>
      </c>
      <c r="AE40" s="287" t="s">
        <v>215</v>
      </c>
      <c r="AF40" s="287" t="s">
        <v>216</v>
      </c>
      <c r="AG40" s="287" t="s">
        <v>264</v>
      </c>
      <c r="AH40" s="287" t="s">
        <v>265</v>
      </c>
      <c r="AI40" s="287" t="s">
        <v>32</v>
      </c>
      <c r="AJ40" s="287" t="s">
        <v>219</v>
      </c>
      <c r="AK40" s="287" t="s">
        <v>250</v>
      </c>
      <c r="AL40" s="287" t="s">
        <v>221</v>
      </c>
    </row>
    <row r="41" spans="2:38" ht="12.75" customHeight="1">
      <c r="B41" s="27" t="s">
        <v>321</v>
      </c>
      <c r="C41" s="173">
        <f>SUM($C$38:$C$40)</f>
        <v>132</v>
      </c>
      <c r="D41" s="173">
        <f>SUM($D$38:$D$40)</f>
        <v>141</v>
      </c>
      <c r="E41" s="173">
        <f>SUM($E$38:$E$40)</f>
        <v>0</v>
      </c>
      <c r="AA41" s="287" t="s">
        <v>322</v>
      </c>
      <c r="AB41" s="287" t="s">
        <v>298</v>
      </c>
      <c r="AC41" s="287">
        <f>IF('CDS-B'!$D$33&lt;&gt;"",'CDS-B'!$D$33,"")</f>
        <v>290</v>
      </c>
      <c r="AD41" s="287" t="s">
        <v>214</v>
      </c>
      <c r="AE41" s="287" t="s">
        <v>215</v>
      </c>
      <c r="AF41" s="287" t="s">
        <v>216</v>
      </c>
      <c r="AG41" s="287" t="s">
        <v>264</v>
      </c>
      <c r="AH41" s="287" t="s">
        <v>230</v>
      </c>
      <c r="AI41" s="287" t="s">
        <v>32</v>
      </c>
      <c r="AJ41" s="287" t="s">
        <v>219</v>
      </c>
      <c r="AK41" s="287" t="s">
        <v>250</v>
      </c>
      <c r="AL41" s="287" t="s">
        <v>221</v>
      </c>
    </row>
    <row r="42" spans="2:38" ht="12.75" customHeight="1">
      <c r="AA42" s="287" t="s">
        <v>323</v>
      </c>
      <c r="AB42" s="287" t="s">
        <v>324</v>
      </c>
      <c r="AC42" s="287">
        <f>IF('CDS-B'!$D$34&lt;&gt;"",'CDS-B'!$D$34,"")</f>
        <v>6</v>
      </c>
      <c r="AD42" s="287" t="s">
        <v>214</v>
      </c>
      <c r="AE42" s="287" t="s">
        <v>215</v>
      </c>
      <c r="AF42" s="287" t="s">
        <v>238</v>
      </c>
      <c r="AG42" s="287" t="s">
        <v>264</v>
      </c>
      <c r="AH42" s="287" t="s">
        <v>230</v>
      </c>
      <c r="AI42" s="287" t="s">
        <v>32</v>
      </c>
      <c r="AJ42" s="287" t="s">
        <v>219</v>
      </c>
      <c r="AK42" s="287" t="s">
        <v>250</v>
      </c>
      <c r="AL42" s="287" t="s">
        <v>221</v>
      </c>
    </row>
    <row r="43" spans="2:38" ht="12.75" customHeight="1">
      <c r="B43" s="170" t="s">
        <v>325</v>
      </c>
      <c r="C43" s="22" t="s">
        <v>220</v>
      </c>
      <c r="D43" s="23" t="s">
        <v>250</v>
      </c>
      <c r="E43" s="24" t="s">
        <v>251</v>
      </c>
      <c r="AA43" s="287" t="s">
        <v>326</v>
      </c>
      <c r="AB43" s="287" t="s">
        <v>327</v>
      </c>
      <c r="AC43" s="287">
        <f>IF('CDS-B'!$D$35&lt;&gt;"",'CDS-B'!$D$35,"")</f>
        <v>368</v>
      </c>
      <c r="AD43" s="287" t="s">
        <v>214</v>
      </c>
      <c r="AE43" s="287" t="s">
        <v>32</v>
      </c>
      <c r="AF43" s="287" t="s">
        <v>274</v>
      </c>
      <c r="AG43" s="287" t="s">
        <v>264</v>
      </c>
      <c r="AH43" s="287" t="s">
        <v>234</v>
      </c>
      <c r="AI43" s="287" t="s">
        <v>32</v>
      </c>
      <c r="AJ43" s="287" t="s">
        <v>219</v>
      </c>
      <c r="AK43" s="287" t="s">
        <v>250</v>
      </c>
      <c r="AL43" s="287" t="s">
        <v>221</v>
      </c>
    </row>
    <row r="44" spans="2:38" ht="12.75" customHeight="1">
      <c r="B44" s="27" t="s">
        <v>328</v>
      </c>
      <c r="C44" s="174">
        <f>SUM($C$41,$C$35)</f>
        <v>471</v>
      </c>
      <c r="D44" s="174">
        <f>SUM($D$41,$D$35)</f>
        <v>509</v>
      </c>
      <c r="E44" s="169">
        <f>SUM($E$41,$E$35)</f>
        <v>0</v>
      </c>
      <c r="AA44" s="287" t="s">
        <v>329</v>
      </c>
      <c r="AB44" s="287" t="s">
        <v>320</v>
      </c>
      <c r="AC44" s="287">
        <f>IF('CDS-B'!$D$38&lt;&gt;"",'CDS-B'!$D$38,"")</f>
        <v>20</v>
      </c>
      <c r="AD44" s="287" t="s">
        <v>214</v>
      </c>
      <c r="AE44" s="287" t="s">
        <v>215</v>
      </c>
      <c r="AF44" s="287" t="s">
        <v>216</v>
      </c>
      <c r="AG44" s="287" t="s">
        <v>264</v>
      </c>
      <c r="AH44" s="287" t="s">
        <v>265</v>
      </c>
      <c r="AI44" s="287" t="s">
        <v>32</v>
      </c>
      <c r="AJ44" s="287" t="s">
        <v>244</v>
      </c>
      <c r="AK44" s="287" t="s">
        <v>250</v>
      </c>
      <c r="AL44" s="287" t="s">
        <v>221</v>
      </c>
    </row>
    <row r="45" spans="2:38" ht="12.75" customHeight="1">
      <c r="AA45" s="287" t="s">
        <v>330</v>
      </c>
      <c r="AB45" s="287" t="s">
        <v>298</v>
      </c>
      <c r="AC45" s="287">
        <f>IF('CDS-B'!$D$39&lt;&gt;"",'CDS-B'!$D$39,"")</f>
        <v>116</v>
      </c>
      <c r="AD45" s="287" t="s">
        <v>214</v>
      </c>
      <c r="AE45" s="287" t="s">
        <v>215</v>
      </c>
      <c r="AF45" s="287" t="s">
        <v>216</v>
      </c>
      <c r="AG45" s="287" t="s">
        <v>264</v>
      </c>
      <c r="AH45" s="287" t="s">
        <v>230</v>
      </c>
      <c r="AI45" s="287" t="s">
        <v>32</v>
      </c>
      <c r="AJ45" s="287" t="s">
        <v>244</v>
      </c>
      <c r="AK45" s="287" t="s">
        <v>250</v>
      </c>
      <c r="AL45" s="287" t="s">
        <v>221</v>
      </c>
    </row>
    <row r="46" spans="2:38" ht="12.75" customHeight="1">
      <c r="B46" s="170" t="s">
        <v>331</v>
      </c>
      <c r="C46" s="22" t="s">
        <v>220</v>
      </c>
      <c r="D46" s="23" t="s">
        <v>250</v>
      </c>
      <c r="E46" s="24" t="s">
        <v>251</v>
      </c>
      <c r="AA46" s="287" t="s">
        <v>332</v>
      </c>
      <c r="AB46" s="287" t="s">
        <v>324</v>
      </c>
      <c r="AC46" s="287">
        <f>IF('CDS-B'!$D$40&lt;&gt;"",'CDS-B'!$D$40,"")</f>
        <v>5</v>
      </c>
      <c r="AD46" s="287" t="s">
        <v>214</v>
      </c>
      <c r="AE46" s="287" t="s">
        <v>215</v>
      </c>
      <c r="AF46" s="287" t="s">
        <v>238</v>
      </c>
      <c r="AG46" s="287" t="s">
        <v>264</v>
      </c>
      <c r="AH46" s="287" t="s">
        <v>230</v>
      </c>
      <c r="AI46" s="287" t="s">
        <v>32</v>
      </c>
      <c r="AJ46" s="287" t="s">
        <v>244</v>
      </c>
      <c r="AK46" s="287" t="s">
        <v>250</v>
      </c>
      <c r="AL46" s="287" t="s">
        <v>221</v>
      </c>
    </row>
    <row r="47" spans="2:38" ht="12.75" customHeight="1">
      <c r="B47" s="27" t="s">
        <v>333</v>
      </c>
      <c r="C47" s="168">
        <f>SUM($C$18,$C$35)</f>
        <v>5019</v>
      </c>
      <c r="D47" s="168">
        <f>SUM($D$18,$D$35)</f>
        <v>4283</v>
      </c>
      <c r="E47" s="168">
        <f>SUM($E$18,$E$35)</f>
        <v>0</v>
      </c>
      <c r="AA47" s="287" t="s">
        <v>334</v>
      </c>
      <c r="AB47" s="287" t="s">
        <v>335</v>
      </c>
      <c r="AC47" s="287">
        <f>IF('CDS-B'!$D$41&lt;&gt;"",'CDS-B'!$D$41,"")</f>
        <v>141</v>
      </c>
      <c r="AD47" s="287" t="s">
        <v>214</v>
      </c>
      <c r="AE47" s="287" t="s">
        <v>215</v>
      </c>
      <c r="AF47" s="287" t="s">
        <v>32</v>
      </c>
      <c r="AG47" s="287" t="s">
        <v>264</v>
      </c>
      <c r="AH47" s="287" t="s">
        <v>234</v>
      </c>
      <c r="AI47" s="287" t="s">
        <v>32</v>
      </c>
      <c r="AJ47" s="287" t="s">
        <v>244</v>
      </c>
      <c r="AK47" s="287" t="s">
        <v>250</v>
      </c>
      <c r="AL47" s="287" t="s">
        <v>221</v>
      </c>
    </row>
    <row r="48" spans="2:38" ht="12.75" customHeight="1">
      <c r="B48" s="27" t="s">
        <v>336</v>
      </c>
      <c r="C48" s="168">
        <f>SUM($C$26,$C$41)</f>
        <v>1160</v>
      </c>
      <c r="D48" s="168">
        <f>SUM($D$26,$D$41)</f>
        <v>1486</v>
      </c>
      <c r="E48" s="168">
        <f>SUM($E$26,$E$41)</f>
        <v>0</v>
      </c>
      <c r="AA48" s="287" t="s">
        <v>337</v>
      </c>
      <c r="AB48" s="287" t="s">
        <v>338</v>
      </c>
      <c r="AC48" s="287" t="str">
        <f>IF('CDS-B'!$D$4&lt;&gt;"",'CDS-B'!$D$44,"")</f>
        <v/>
      </c>
      <c r="AD48" s="287" t="s">
        <v>214</v>
      </c>
      <c r="AE48" s="287" t="s">
        <v>215</v>
      </c>
      <c r="AF48" s="287" t="s">
        <v>32</v>
      </c>
      <c r="AG48" s="287" t="s">
        <v>264</v>
      </c>
      <c r="AH48" s="287" t="s">
        <v>234</v>
      </c>
      <c r="AI48" s="287" t="s">
        <v>32</v>
      </c>
      <c r="AJ48" s="287" t="s">
        <v>32</v>
      </c>
      <c r="AK48" s="287" t="s">
        <v>250</v>
      </c>
      <c r="AL48" s="287" t="s">
        <v>221</v>
      </c>
    </row>
    <row r="49" spans="1:38" ht="12.75" customHeight="1">
      <c r="A49" s="302"/>
      <c r="B49" s="27" t="s">
        <v>339</v>
      </c>
      <c r="C49" s="169">
        <f>SUM($C$44,$C$29)</f>
        <v>6179</v>
      </c>
      <c r="D49" s="169">
        <f>SUM($D$44,$D$29)</f>
        <v>5769</v>
      </c>
      <c r="E49" s="169">
        <f>SUM($E$44,$E$29)</f>
        <v>0</v>
      </c>
      <c r="AA49" s="287" t="s">
        <v>340</v>
      </c>
      <c r="AB49" s="287" t="s">
        <v>341</v>
      </c>
      <c r="AC49" s="287">
        <f>IF('CDS-B'!$D$47&lt;&gt;"",'CDS-B'!$D$47,"")</f>
        <v>4283</v>
      </c>
      <c r="AD49" s="287" t="s">
        <v>214</v>
      </c>
      <c r="AE49" s="287" t="s">
        <v>215</v>
      </c>
      <c r="AF49" s="287" t="s">
        <v>32</v>
      </c>
      <c r="AG49" s="287" t="s">
        <v>285</v>
      </c>
      <c r="AH49" s="287" t="s">
        <v>234</v>
      </c>
      <c r="AI49" s="287" t="s">
        <v>32</v>
      </c>
      <c r="AJ49" s="287" t="s">
        <v>219</v>
      </c>
      <c r="AK49" s="287" t="s">
        <v>250</v>
      </c>
      <c r="AL49" s="287" t="s">
        <v>221</v>
      </c>
    </row>
    <row r="50" spans="1:38" ht="12.75" customHeight="1">
      <c r="A50" s="302"/>
      <c r="B50" s="30"/>
      <c r="C50" s="175"/>
      <c r="D50" s="176"/>
      <c r="E50" s="176"/>
      <c r="F50" s="176"/>
      <c r="G50" s="176"/>
      <c r="H50" s="176"/>
      <c r="AA50" s="287" t="s">
        <v>342</v>
      </c>
      <c r="AB50" s="287" t="s">
        <v>343</v>
      </c>
      <c r="AC50" s="287">
        <f>IF('CDS-B'!$D$48&lt;&gt;"",'CDS-B'!$D$48,"")</f>
        <v>1486</v>
      </c>
      <c r="AD50" s="287" t="s">
        <v>214</v>
      </c>
      <c r="AE50" s="287" t="s">
        <v>215</v>
      </c>
      <c r="AF50" s="287" t="s">
        <v>32</v>
      </c>
      <c r="AG50" s="287" t="s">
        <v>285</v>
      </c>
      <c r="AH50" s="287" t="s">
        <v>234</v>
      </c>
      <c r="AI50" s="287" t="s">
        <v>32</v>
      </c>
      <c r="AJ50" s="287" t="s">
        <v>244</v>
      </c>
      <c r="AK50" s="287" t="s">
        <v>250</v>
      </c>
      <c r="AL50" s="287" t="s">
        <v>221</v>
      </c>
    </row>
    <row r="51" spans="1:38" ht="12.75" customHeight="1">
      <c r="A51" s="302"/>
      <c r="B51" s="322" t="s">
        <v>344</v>
      </c>
      <c r="C51" s="177">
        <f>SUM($C$29:$E$29)</f>
        <v>10968</v>
      </c>
      <c r="G51" s="178"/>
      <c r="H51" s="178"/>
      <c r="AA51" s="287" t="s">
        <v>345</v>
      </c>
      <c r="AB51" s="287" t="s">
        <v>346</v>
      </c>
      <c r="AC51" s="287">
        <f>IF('CDS-B'!$D$49&lt;&gt;"",'CDS-B'!$D$49,"")</f>
        <v>5769</v>
      </c>
      <c r="AD51" s="287" t="s">
        <v>214</v>
      </c>
      <c r="AE51" s="287" t="s">
        <v>215</v>
      </c>
      <c r="AF51" s="287" t="s">
        <v>32</v>
      </c>
      <c r="AG51" s="287" t="s">
        <v>285</v>
      </c>
      <c r="AH51" s="287" t="s">
        <v>234</v>
      </c>
      <c r="AI51" s="287" t="s">
        <v>32</v>
      </c>
      <c r="AJ51" s="287" t="s">
        <v>32</v>
      </c>
      <c r="AK51" s="287" t="s">
        <v>250</v>
      </c>
      <c r="AL51" s="287" t="s">
        <v>221</v>
      </c>
    </row>
    <row r="52" spans="1:38" ht="12.75" customHeight="1">
      <c r="A52" s="302"/>
      <c r="B52" s="322" t="s">
        <v>347</v>
      </c>
      <c r="C52" s="179">
        <f>SUM($C$44:$E$44)</f>
        <v>980</v>
      </c>
      <c r="G52" s="178"/>
      <c r="H52" s="178"/>
      <c r="AA52" s="287" t="s">
        <v>348</v>
      </c>
      <c r="AB52" s="287" t="s">
        <v>349</v>
      </c>
      <c r="AC52" s="287" t="str">
        <f>IF('CDS-B'!$E$13&lt;&gt;"",'CDS-B'!$E$13,"")</f>
        <v/>
      </c>
      <c r="AD52" s="287" t="s">
        <v>214</v>
      </c>
      <c r="AE52" s="287" t="s">
        <v>215</v>
      </c>
      <c r="AF52" s="287" t="s">
        <v>216</v>
      </c>
      <c r="AG52" s="287" t="s">
        <v>217</v>
      </c>
      <c r="AH52" s="287" t="s">
        <v>218</v>
      </c>
      <c r="AI52" s="287" t="s">
        <v>32</v>
      </c>
      <c r="AJ52" s="287" t="s">
        <v>219</v>
      </c>
      <c r="AK52" s="287" t="s">
        <v>350</v>
      </c>
      <c r="AL52" s="287" t="s">
        <v>221</v>
      </c>
    </row>
    <row r="53" spans="1:38" ht="12.75" customHeight="1">
      <c r="A53" s="302"/>
      <c r="B53" s="127" t="s">
        <v>351</v>
      </c>
      <c r="C53" s="180">
        <f>SUM($C$51:$C$52)</f>
        <v>11948</v>
      </c>
      <c r="D53" s="127"/>
      <c r="E53" s="127"/>
      <c r="F53" s="127"/>
      <c r="G53" s="181"/>
      <c r="H53" s="181"/>
      <c r="AA53" s="287" t="s">
        <v>352</v>
      </c>
      <c r="AB53" s="287" t="s">
        <v>353</v>
      </c>
      <c r="AC53" s="287" t="str">
        <f>IF('CDS-B'!$E$14&lt;&gt;"",'CDS-B'!$E$14,"")</f>
        <v/>
      </c>
      <c r="AD53" s="287" t="s">
        <v>214</v>
      </c>
      <c r="AE53" s="287" t="s">
        <v>215</v>
      </c>
      <c r="AF53" s="287" t="s">
        <v>216</v>
      </c>
      <c r="AG53" s="287" t="s">
        <v>217</v>
      </c>
      <c r="AH53" s="287" t="s">
        <v>226</v>
      </c>
      <c r="AI53" s="287" t="s">
        <v>32</v>
      </c>
      <c r="AJ53" s="287" t="s">
        <v>219</v>
      </c>
      <c r="AK53" s="287" t="s">
        <v>350</v>
      </c>
      <c r="AL53" s="287" t="s">
        <v>221</v>
      </c>
    </row>
    <row r="54" spans="1:38" ht="22.5" customHeight="1">
      <c r="A54" s="302" t="s">
        <v>354</v>
      </c>
      <c r="B54" s="298" t="s">
        <v>355</v>
      </c>
      <c r="AA54" s="287" t="s">
        <v>356</v>
      </c>
      <c r="AB54" s="287" t="s">
        <v>357</v>
      </c>
      <c r="AC54" s="287" t="str">
        <f>IF('CDS-B'!$E$15&lt;&gt;"",'CDS-B'!$E$15,"")</f>
        <v/>
      </c>
      <c r="AD54" s="287" t="s">
        <v>214</v>
      </c>
      <c r="AE54" s="287" t="s">
        <v>215</v>
      </c>
      <c r="AF54" s="287" t="s">
        <v>216</v>
      </c>
      <c r="AG54" s="287" t="s">
        <v>217</v>
      </c>
      <c r="AH54" s="287" t="s">
        <v>230</v>
      </c>
      <c r="AI54" s="287" t="s">
        <v>32</v>
      </c>
      <c r="AJ54" s="287" t="s">
        <v>219</v>
      </c>
      <c r="AK54" s="287" t="s">
        <v>350</v>
      </c>
      <c r="AL54" s="287" t="s">
        <v>221</v>
      </c>
    </row>
    <row r="55" spans="1:38" ht="27.75" customHeight="1">
      <c r="A55" s="302"/>
      <c r="B55" s="322" t="s">
        <v>358</v>
      </c>
      <c r="AA55" s="287" t="s">
        <v>359</v>
      </c>
      <c r="AB55" s="287" t="s">
        <v>360</v>
      </c>
      <c r="AC55" s="287">
        <f>IF('CDS-B'!$E$16&lt;&gt;"",'CDS-B'!$E$16,"")</f>
        <v>0</v>
      </c>
      <c r="AD55" s="287" t="s">
        <v>214</v>
      </c>
      <c r="AE55" s="287" t="s">
        <v>215</v>
      </c>
      <c r="AF55" s="287" t="s">
        <v>216</v>
      </c>
      <c r="AG55" s="287" t="s">
        <v>217</v>
      </c>
      <c r="AH55" s="287" t="s">
        <v>234</v>
      </c>
      <c r="AI55" s="287" t="s">
        <v>32</v>
      </c>
      <c r="AJ55" s="287" t="s">
        <v>219</v>
      </c>
      <c r="AK55" s="287" t="s">
        <v>350</v>
      </c>
      <c r="AL55" s="287" t="s">
        <v>221</v>
      </c>
    </row>
    <row r="56" spans="1:38" ht="15" customHeight="1">
      <c r="A56" s="302"/>
      <c r="B56" s="322" t="s">
        <v>361</v>
      </c>
      <c r="C56" s="322"/>
      <c r="D56" s="322"/>
      <c r="E56" s="322"/>
      <c r="F56" s="322"/>
      <c r="G56" s="322"/>
      <c r="H56" s="322"/>
      <c r="AA56" s="287" t="s">
        <v>362</v>
      </c>
      <c r="AB56" s="287" t="s">
        <v>363</v>
      </c>
      <c r="AC56" s="287" t="str">
        <f>IF('CDS-B'!$E$17&lt;&gt;"",'CDS-B'!$E$17,"")</f>
        <v/>
      </c>
      <c r="AD56" s="287" t="s">
        <v>214</v>
      </c>
      <c r="AE56" s="287" t="s">
        <v>215</v>
      </c>
      <c r="AF56" s="287" t="s">
        <v>238</v>
      </c>
      <c r="AG56" s="287" t="s">
        <v>217</v>
      </c>
      <c r="AH56" s="287" t="s">
        <v>230</v>
      </c>
      <c r="AI56" s="287" t="s">
        <v>32</v>
      </c>
      <c r="AJ56" s="287" t="s">
        <v>219</v>
      </c>
      <c r="AK56" s="287" t="s">
        <v>350</v>
      </c>
      <c r="AL56" s="287" t="s">
        <v>221</v>
      </c>
    </row>
    <row r="57" spans="1:38" ht="15.75" customHeight="1">
      <c r="A57" s="302"/>
      <c r="B57" s="322" t="s">
        <v>364</v>
      </c>
      <c r="C57" s="322"/>
      <c r="D57" s="322"/>
      <c r="E57" s="322"/>
      <c r="F57" s="322"/>
      <c r="G57" s="322"/>
      <c r="H57" s="322"/>
      <c r="AA57" s="287" t="s">
        <v>365</v>
      </c>
      <c r="AB57" s="287" t="s">
        <v>366</v>
      </c>
      <c r="AC57" s="287">
        <f>IF('CDS-B'!$E$18&lt;&gt;"",'CDS-B'!$E$18,"")</f>
        <v>0</v>
      </c>
      <c r="AD57" s="287" t="s">
        <v>214</v>
      </c>
      <c r="AE57" s="287" t="s">
        <v>215</v>
      </c>
      <c r="AF57" s="287" t="s">
        <v>32</v>
      </c>
      <c r="AG57" s="287" t="s">
        <v>217</v>
      </c>
      <c r="AH57" s="287" t="s">
        <v>234</v>
      </c>
      <c r="AI57" s="287" t="s">
        <v>32</v>
      </c>
      <c r="AJ57" s="287" t="s">
        <v>219</v>
      </c>
      <c r="AK57" s="287" t="s">
        <v>350</v>
      </c>
      <c r="AL57" s="287" t="s">
        <v>221</v>
      </c>
    </row>
    <row r="58" spans="1:38" ht="13.5" customHeight="1">
      <c r="A58" s="302"/>
      <c r="B58" s="322" t="s">
        <v>367</v>
      </c>
      <c r="C58" s="322"/>
      <c r="D58" s="322"/>
      <c r="E58" s="322"/>
      <c r="F58" s="322"/>
      <c r="G58" s="322"/>
      <c r="H58" s="322"/>
      <c r="AA58" s="287" t="s">
        <v>368</v>
      </c>
      <c r="AB58" s="287" t="s">
        <v>349</v>
      </c>
      <c r="AC58" s="287" t="str">
        <f>IF('CDS-B'!$E$21&lt;&gt;"",'CDS-B'!$E$21,"")</f>
        <v/>
      </c>
      <c r="AD58" s="287" t="s">
        <v>214</v>
      </c>
      <c r="AE58" s="287" t="s">
        <v>215</v>
      </c>
      <c r="AF58" s="287" t="s">
        <v>216</v>
      </c>
      <c r="AG58" s="287" t="s">
        <v>217</v>
      </c>
      <c r="AH58" s="287" t="s">
        <v>218</v>
      </c>
      <c r="AI58" s="287" t="s">
        <v>32</v>
      </c>
      <c r="AJ58" s="287" t="s">
        <v>244</v>
      </c>
      <c r="AK58" s="287" t="s">
        <v>350</v>
      </c>
      <c r="AL58" s="287" t="s">
        <v>221</v>
      </c>
    </row>
    <row r="59" spans="1:38" ht="13.5" customHeight="1">
      <c r="A59" s="302"/>
      <c r="B59" s="322" t="s">
        <v>369</v>
      </c>
      <c r="C59" s="322"/>
      <c r="D59" s="322"/>
      <c r="E59" s="322"/>
      <c r="F59" s="322"/>
      <c r="G59" s="322"/>
      <c r="H59" s="322"/>
      <c r="AA59" s="287" t="s">
        <v>370</v>
      </c>
      <c r="AB59" s="287" t="s">
        <v>371</v>
      </c>
      <c r="AC59" s="287" t="str">
        <f>IF('CDS-B'!$E$22&lt;&gt;"",'CDS-B'!$E$22,"")</f>
        <v/>
      </c>
      <c r="AD59" s="287" t="s">
        <v>214</v>
      </c>
      <c r="AE59" s="287" t="s">
        <v>215</v>
      </c>
      <c r="AF59" s="287" t="s">
        <v>216</v>
      </c>
      <c r="AG59" s="287" t="s">
        <v>217</v>
      </c>
      <c r="AH59" s="287" t="s">
        <v>226</v>
      </c>
      <c r="AI59" s="287" t="s">
        <v>32</v>
      </c>
      <c r="AJ59" s="287" t="s">
        <v>244</v>
      </c>
      <c r="AK59" s="287" t="s">
        <v>350</v>
      </c>
      <c r="AL59" s="287" t="s">
        <v>221</v>
      </c>
    </row>
    <row r="60" spans="1:38" ht="16.5" customHeight="1">
      <c r="A60" s="302"/>
      <c r="B60" s="322" t="s">
        <v>372</v>
      </c>
      <c r="C60" s="322"/>
      <c r="D60" s="322"/>
      <c r="E60" s="322"/>
      <c r="F60" s="322"/>
      <c r="G60" s="322"/>
      <c r="H60" s="322"/>
      <c r="AA60" s="287" t="s">
        <v>373</v>
      </c>
      <c r="AB60" s="287" t="s">
        <v>357</v>
      </c>
      <c r="AC60" s="287" t="str">
        <f>IF('CDS-B'!$E$23&lt;&gt;"",'CDS-B'!$E$23,"")</f>
        <v/>
      </c>
      <c r="AD60" s="287" t="s">
        <v>214</v>
      </c>
      <c r="AE60" s="287" t="s">
        <v>215</v>
      </c>
      <c r="AF60" s="287" t="s">
        <v>216</v>
      </c>
      <c r="AG60" s="287" t="s">
        <v>217</v>
      </c>
      <c r="AH60" s="287" t="s">
        <v>230</v>
      </c>
      <c r="AI60" s="287" t="s">
        <v>32</v>
      </c>
      <c r="AJ60" s="287" t="s">
        <v>244</v>
      </c>
      <c r="AK60" s="287" t="s">
        <v>350</v>
      </c>
      <c r="AL60" s="287" t="s">
        <v>221</v>
      </c>
    </row>
    <row r="61" spans="1:38" ht="13.5" customHeight="1">
      <c r="A61" s="302"/>
      <c r="B61" s="322" t="s">
        <v>374</v>
      </c>
      <c r="C61" s="322"/>
      <c r="D61" s="322"/>
      <c r="E61" s="322"/>
      <c r="F61" s="322"/>
      <c r="G61" s="322"/>
      <c r="H61" s="322"/>
      <c r="AA61" s="287" t="s">
        <v>375</v>
      </c>
      <c r="AB61" s="287" t="s">
        <v>360</v>
      </c>
      <c r="AC61" s="287">
        <f>IF('CDS-B'!$E$24&lt;&gt;"",'CDS-B'!$E$24,"")</f>
        <v>0</v>
      </c>
      <c r="AD61" s="287" t="s">
        <v>214</v>
      </c>
      <c r="AE61" s="287" t="s">
        <v>215</v>
      </c>
      <c r="AF61" s="287" t="s">
        <v>216</v>
      </c>
      <c r="AG61" s="287" t="s">
        <v>217</v>
      </c>
      <c r="AH61" s="287" t="s">
        <v>234</v>
      </c>
      <c r="AI61" s="287" t="s">
        <v>32</v>
      </c>
      <c r="AJ61" s="287" t="s">
        <v>244</v>
      </c>
      <c r="AK61" s="287" t="s">
        <v>350</v>
      </c>
      <c r="AL61" s="287" t="s">
        <v>221</v>
      </c>
    </row>
    <row r="62" spans="1:38" ht="13.5" customHeight="1">
      <c r="A62" s="302"/>
      <c r="B62" s="322" t="s">
        <v>376</v>
      </c>
      <c r="C62" s="322"/>
      <c r="D62" s="322"/>
      <c r="E62" s="322"/>
      <c r="F62" s="322"/>
      <c r="G62" s="322"/>
      <c r="H62" s="322"/>
      <c r="AA62" s="287" t="s">
        <v>377</v>
      </c>
      <c r="AB62" s="287" t="s">
        <v>363</v>
      </c>
      <c r="AC62" s="287" t="str">
        <f>IF('CDS-B'!$E$25&lt;&gt;"",'CDS-B'!$E$25,"")</f>
        <v/>
      </c>
      <c r="AD62" s="287" t="s">
        <v>214</v>
      </c>
      <c r="AE62" s="287" t="s">
        <v>215</v>
      </c>
      <c r="AF62" s="287" t="s">
        <v>238</v>
      </c>
      <c r="AG62" s="287" t="s">
        <v>217</v>
      </c>
      <c r="AH62" s="287" t="s">
        <v>253</v>
      </c>
      <c r="AI62" s="287" t="s">
        <v>32</v>
      </c>
      <c r="AJ62" s="287" t="s">
        <v>244</v>
      </c>
      <c r="AK62" s="287" t="s">
        <v>350</v>
      </c>
      <c r="AL62" s="287" t="s">
        <v>221</v>
      </c>
    </row>
    <row r="63" spans="1:38" ht="13.5" customHeight="1">
      <c r="A63" s="302"/>
      <c r="B63" s="322" t="s">
        <v>378</v>
      </c>
      <c r="C63" s="322"/>
      <c r="D63" s="322"/>
      <c r="E63" s="322"/>
      <c r="F63" s="322"/>
      <c r="G63" s="322"/>
      <c r="H63" s="322"/>
      <c r="AA63" s="287" t="s">
        <v>379</v>
      </c>
      <c r="AB63" s="287" t="s">
        <v>380</v>
      </c>
      <c r="AC63" s="287">
        <f>IF('CDS-B'!$E$26&lt;&gt;"",'CDS-B'!$E$26,"")</f>
        <v>0</v>
      </c>
      <c r="AD63" s="287" t="s">
        <v>214</v>
      </c>
      <c r="AE63" s="287" t="s">
        <v>215</v>
      </c>
      <c r="AF63" s="287" t="s">
        <v>32</v>
      </c>
      <c r="AG63" s="287" t="s">
        <v>217</v>
      </c>
      <c r="AH63" s="287" t="s">
        <v>234</v>
      </c>
      <c r="AI63" s="287" t="s">
        <v>32</v>
      </c>
      <c r="AJ63" s="287" t="s">
        <v>244</v>
      </c>
      <c r="AK63" s="287" t="s">
        <v>350</v>
      </c>
      <c r="AL63" s="287" t="s">
        <v>221</v>
      </c>
    </row>
    <row r="64" spans="1:38" ht="13.5" customHeight="1">
      <c r="A64" s="302"/>
      <c r="B64" s="297" t="s">
        <v>381</v>
      </c>
      <c r="C64" s="31"/>
      <c r="D64" s="31"/>
      <c r="E64" s="31"/>
      <c r="F64" s="31"/>
      <c r="G64" s="31"/>
      <c r="H64" s="31"/>
      <c r="AA64" s="287" t="s">
        <v>382</v>
      </c>
      <c r="AB64" s="287" t="s">
        <v>383</v>
      </c>
      <c r="AC64" s="287">
        <f>IF('CDS-B'!$E$29&lt;&gt;"",'CDS-B'!$E$29,"")</f>
        <v>0</v>
      </c>
      <c r="AD64" s="287" t="s">
        <v>214</v>
      </c>
      <c r="AE64" s="287" t="s">
        <v>215</v>
      </c>
      <c r="AF64" s="287" t="s">
        <v>32</v>
      </c>
      <c r="AG64" s="287" t="s">
        <v>217</v>
      </c>
      <c r="AH64" s="287" t="s">
        <v>260</v>
      </c>
      <c r="AI64" s="287" t="s">
        <v>32</v>
      </c>
      <c r="AJ64" s="287" t="s">
        <v>32</v>
      </c>
      <c r="AK64" s="287" t="s">
        <v>350</v>
      </c>
      <c r="AL64" s="287" t="s">
        <v>221</v>
      </c>
    </row>
    <row r="65" spans="1:38" ht="34.5" customHeight="1">
      <c r="A65" s="302"/>
      <c r="B65" s="299" t="s">
        <v>384</v>
      </c>
      <c r="AA65" s="287" t="s">
        <v>385</v>
      </c>
      <c r="AB65" s="287" t="s">
        <v>386</v>
      </c>
      <c r="AC65" s="287" t="str">
        <f>IF('CDS-B'!$E$32&lt;&gt;"",'CDS-B'!$E$32,"")</f>
        <v/>
      </c>
      <c r="AD65" s="287" t="s">
        <v>214</v>
      </c>
      <c r="AE65" s="287" t="s">
        <v>215</v>
      </c>
      <c r="AF65" s="287" t="s">
        <v>216</v>
      </c>
      <c r="AG65" s="287" t="s">
        <v>264</v>
      </c>
      <c r="AH65" s="287" t="s">
        <v>265</v>
      </c>
      <c r="AI65" s="287" t="s">
        <v>32</v>
      </c>
      <c r="AJ65" s="287" t="s">
        <v>219</v>
      </c>
      <c r="AK65" s="287" t="s">
        <v>350</v>
      </c>
      <c r="AL65" s="287" t="s">
        <v>221</v>
      </c>
    </row>
    <row r="66" spans="1:38" ht="38.25">
      <c r="A66" s="302"/>
      <c r="B66" s="282" t="s">
        <v>387</v>
      </c>
      <c r="AA66" s="287" t="s">
        <v>388</v>
      </c>
      <c r="AB66" s="287" t="s">
        <v>357</v>
      </c>
      <c r="AC66" s="287" t="str">
        <f>IF('CDS-B'!$E$33&lt;&gt;"",'CDS-B'!$E$33,"")</f>
        <v/>
      </c>
      <c r="AD66" s="287" t="s">
        <v>214</v>
      </c>
      <c r="AE66" s="287" t="s">
        <v>215</v>
      </c>
      <c r="AF66" s="287" t="s">
        <v>216</v>
      </c>
      <c r="AG66" s="287" t="s">
        <v>264</v>
      </c>
      <c r="AH66" s="287" t="s">
        <v>230</v>
      </c>
      <c r="AI66" s="287" t="s">
        <v>32</v>
      </c>
      <c r="AJ66" s="287" t="s">
        <v>219</v>
      </c>
      <c r="AK66" s="287" t="s">
        <v>350</v>
      </c>
      <c r="AL66" s="287" t="s">
        <v>221</v>
      </c>
    </row>
    <row r="67" spans="1:38" ht="29.25" customHeight="1">
      <c r="A67" s="302"/>
      <c r="B67" s="300" t="s">
        <v>389</v>
      </c>
      <c r="C67" s="282"/>
      <c r="D67" s="282"/>
      <c r="E67" s="282"/>
      <c r="F67" s="282"/>
      <c r="G67" s="282"/>
      <c r="H67" s="282"/>
      <c r="AA67" s="287" t="s">
        <v>390</v>
      </c>
      <c r="AB67" s="287" t="s">
        <v>391</v>
      </c>
      <c r="AC67" s="287" t="str">
        <f>IF('CDS-B'!$E$34&lt;&gt;"",'CDS-B'!$E$34,"")</f>
        <v/>
      </c>
      <c r="AD67" s="287" t="s">
        <v>214</v>
      </c>
      <c r="AE67" s="287" t="s">
        <v>215</v>
      </c>
      <c r="AF67" s="287" t="s">
        <v>238</v>
      </c>
      <c r="AG67" s="287" t="s">
        <v>264</v>
      </c>
      <c r="AH67" s="287" t="s">
        <v>230</v>
      </c>
      <c r="AI67" s="287" t="s">
        <v>32</v>
      </c>
      <c r="AJ67" s="287" t="s">
        <v>219</v>
      </c>
      <c r="AK67" s="287" t="s">
        <v>350</v>
      </c>
      <c r="AL67" s="287" t="s">
        <v>221</v>
      </c>
    </row>
    <row r="68" spans="1:38" ht="13.5" customHeight="1">
      <c r="A68" s="302"/>
      <c r="B68" s="300" t="s">
        <v>392</v>
      </c>
      <c r="C68" s="282"/>
      <c r="D68" s="282"/>
      <c r="E68" s="282"/>
      <c r="F68" s="282"/>
      <c r="G68" s="282"/>
      <c r="H68" s="282"/>
      <c r="AA68" s="287" t="s">
        <v>393</v>
      </c>
      <c r="AB68" s="287" t="s">
        <v>394</v>
      </c>
      <c r="AC68" s="287">
        <f>IF('CDS-B'!$E$35&lt;&gt;"",'CDS-B'!$E$35,"")</f>
        <v>0</v>
      </c>
      <c r="AD68" s="287" t="s">
        <v>214</v>
      </c>
      <c r="AE68" s="287" t="s">
        <v>32</v>
      </c>
      <c r="AF68" s="287" t="s">
        <v>274</v>
      </c>
      <c r="AG68" s="287" t="s">
        <v>264</v>
      </c>
      <c r="AH68" s="287" t="s">
        <v>234</v>
      </c>
      <c r="AI68" s="287" t="s">
        <v>32</v>
      </c>
      <c r="AJ68" s="287" t="s">
        <v>219</v>
      </c>
      <c r="AK68" s="287" t="s">
        <v>350</v>
      </c>
      <c r="AL68" s="287" t="s">
        <v>221</v>
      </c>
    </row>
    <row r="69" spans="1:38" ht="13.5" customHeight="1">
      <c r="A69" s="302"/>
      <c r="B69" s="322" t="s">
        <v>395</v>
      </c>
      <c r="C69" s="309"/>
      <c r="D69" s="309"/>
      <c r="E69" s="309"/>
      <c r="F69" s="309"/>
      <c r="G69" s="309"/>
      <c r="H69" s="309"/>
      <c r="AA69" s="287" t="s">
        <v>396</v>
      </c>
      <c r="AB69" s="287" t="s">
        <v>386</v>
      </c>
      <c r="AC69" s="287" t="str">
        <f>IF('CDS-B'!$E$38&lt;&gt;"",'CDS-B'!$E$38,"")</f>
        <v/>
      </c>
      <c r="AD69" s="287" t="s">
        <v>214</v>
      </c>
      <c r="AE69" s="287" t="s">
        <v>215</v>
      </c>
      <c r="AF69" s="287" t="s">
        <v>216</v>
      </c>
      <c r="AG69" s="287" t="s">
        <v>264</v>
      </c>
      <c r="AH69" s="287" t="s">
        <v>265</v>
      </c>
      <c r="AI69" s="287" t="s">
        <v>32</v>
      </c>
      <c r="AJ69" s="287" t="s">
        <v>244</v>
      </c>
      <c r="AK69" s="287" t="s">
        <v>350</v>
      </c>
      <c r="AL69" s="287" t="s">
        <v>221</v>
      </c>
    </row>
    <row r="70" spans="1:38" ht="63" customHeight="1">
      <c r="A70" s="302"/>
      <c r="B70" s="283" t="s">
        <v>397</v>
      </c>
      <c r="AA70" s="287" t="s">
        <v>398</v>
      </c>
      <c r="AB70" s="287" t="s">
        <v>357</v>
      </c>
      <c r="AC70" s="287" t="str">
        <f>IF('CDS-B'!$E$39&lt;&gt;"",'CDS-B'!$E$39,"")</f>
        <v/>
      </c>
      <c r="AD70" s="287" t="s">
        <v>214</v>
      </c>
      <c r="AE70" s="287" t="s">
        <v>215</v>
      </c>
      <c r="AF70" s="287" t="s">
        <v>216</v>
      </c>
      <c r="AG70" s="287" t="s">
        <v>264</v>
      </c>
      <c r="AH70" s="287" t="s">
        <v>230</v>
      </c>
      <c r="AI70" s="287" t="s">
        <v>32</v>
      </c>
      <c r="AJ70" s="287" t="s">
        <v>244</v>
      </c>
      <c r="AK70" s="287" t="s">
        <v>350</v>
      </c>
      <c r="AL70" s="287" t="s">
        <v>221</v>
      </c>
    </row>
    <row r="71" spans="1:38" ht="51.6" customHeight="1">
      <c r="A71" s="302"/>
      <c r="B71" s="339"/>
      <c r="D71" s="32" t="s">
        <v>399</v>
      </c>
      <c r="E71" s="32" t="s">
        <v>400</v>
      </c>
      <c r="F71" s="32" t="s">
        <v>401</v>
      </c>
      <c r="AA71" s="287" t="s">
        <v>402</v>
      </c>
      <c r="AB71" s="287" t="s">
        <v>391</v>
      </c>
      <c r="AC71" s="287" t="str">
        <f>IF('CDS-B'!$E$40&lt;&gt;"",'CDS-B'!$E$40,"")</f>
        <v/>
      </c>
      <c r="AD71" s="287" t="s">
        <v>214</v>
      </c>
      <c r="AE71" s="287" t="s">
        <v>215</v>
      </c>
      <c r="AF71" s="287" t="s">
        <v>238</v>
      </c>
      <c r="AG71" s="287" t="s">
        <v>264</v>
      </c>
      <c r="AH71" s="287" t="s">
        <v>230</v>
      </c>
      <c r="AI71" s="287" t="s">
        <v>32</v>
      </c>
      <c r="AJ71" s="287" t="s">
        <v>244</v>
      </c>
      <c r="AK71" s="287" t="s">
        <v>350</v>
      </c>
      <c r="AL71" s="287" t="s">
        <v>221</v>
      </c>
    </row>
    <row r="72" spans="1:38" ht="12.75" customHeight="1">
      <c r="A72" s="302"/>
      <c r="B72" s="25" t="s">
        <v>403</v>
      </c>
      <c r="D72" s="182">
        <v>87</v>
      </c>
      <c r="E72" s="182">
        <v>281</v>
      </c>
      <c r="F72" s="182">
        <v>296</v>
      </c>
      <c r="AA72" s="287" t="s">
        <v>404</v>
      </c>
      <c r="AB72" s="287" t="s">
        <v>405</v>
      </c>
      <c r="AC72" s="287">
        <f>IF('CDS-B'!$E$41&lt;&gt;"",'CDS-B'!$E$41,"")</f>
        <v>0</v>
      </c>
      <c r="AD72" s="287" t="s">
        <v>214</v>
      </c>
      <c r="AE72" s="287" t="s">
        <v>215</v>
      </c>
      <c r="AF72" s="287" t="s">
        <v>32</v>
      </c>
      <c r="AG72" s="287" t="s">
        <v>264</v>
      </c>
      <c r="AH72" s="287" t="s">
        <v>234</v>
      </c>
      <c r="AI72" s="287" t="s">
        <v>32</v>
      </c>
      <c r="AJ72" s="287" t="s">
        <v>244</v>
      </c>
      <c r="AK72" s="287" t="s">
        <v>350</v>
      </c>
      <c r="AL72" s="287" t="s">
        <v>221</v>
      </c>
    </row>
    <row r="73" spans="1:38" ht="12.75" customHeight="1">
      <c r="A73" s="302"/>
      <c r="B73" s="129" t="s">
        <v>406</v>
      </c>
      <c r="D73" s="182">
        <v>24</v>
      </c>
      <c r="E73" s="182">
        <v>241</v>
      </c>
      <c r="F73" s="182">
        <v>241</v>
      </c>
      <c r="AA73" s="287" t="s">
        <v>407</v>
      </c>
      <c r="AB73" s="287" t="s">
        <v>408</v>
      </c>
      <c r="AC73" s="287" t="str">
        <f>IF('CDS-B'!$E$4&lt;&gt;"",'CDS-B'!$E$44,"")</f>
        <v/>
      </c>
      <c r="AD73" s="287" t="s">
        <v>214</v>
      </c>
      <c r="AE73" s="287" t="s">
        <v>215</v>
      </c>
      <c r="AF73" s="287" t="s">
        <v>32</v>
      </c>
      <c r="AG73" s="287" t="s">
        <v>264</v>
      </c>
      <c r="AH73" s="287" t="s">
        <v>234</v>
      </c>
      <c r="AI73" s="287" t="s">
        <v>32</v>
      </c>
      <c r="AJ73" s="287" t="s">
        <v>32</v>
      </c>
      <c r="AK73" s="287" t="s">
        <v>350</v>
      </c>
      <c r="AL73" s="287" t="s">
        <v>221</v>
      </c>
    </row>
    <row r="74" spans="1:38" ht="12.75" customHeight="1">
      <c r="A74" s="302"/>
      <c r="B74" s="25" t="s">
        <v>409</v>
      </c>
      <c r="D74" s="182">
        <v>358</v>
      </c>
      <c r="E74" s="182">
        <v>1030</v>
      </c>
      <c r="F74" s="182">
        <v>1320</v>
      </c>
      <c r="AA74" s="287" t="s">
        <v>410</v>
      </c>
      <c r="AB74" s="287" t="s">
        <v>411</v>
      </c>
      <c r="AC74" s="287">
        <f>IF('CDS-B'!$E$47&lt;&gt;"",'CDS-B'!$E$47,"")</f>
        <v>0</v>
      </c>
      <c r="AD74" s="287" t="s">
        <v>214</v>
      </c>
      <c r="AE74" s="287" t="s">
        <v>215</v>
      </c>
      <c r="AF74" s="287" t="s">
        <v>32</v>
      </c>
      <c r="AG74" s="287" t="s">
        <v>285</v>
      </c>
      <c r="AH74" s="287" t="s">
        <v>234</v>
      </c>
      <c r="AI74" s="287" t="s">
        <v>32</v>
      </c>
      <c r="AJ74" s="287" t="s">
        <v>219</v>
      </c>
      <c r="AK74" s="287" t="s">
        <v>350</v>
      </c>
      <c r="AL74" s="287" t="s">
        <v>221</v>
      </c>
    </row>
    <row r="75" spans="1:38" ht="12.75" customHeight="1">
      <c r="A75" s="302"/>
      <c r="B75" s="25" t="s">
        <v>412</v>
      </c>
      <c r="D75" s="182">
        <v>1751</v>
      </c>
      <c r="E75" s="182">
        <v>5656</v>
      </c>
      <c r="F75" s="182">
        <v>7457</v>
      </c>
      <c r="L75" s="272"/>
      <c r="AA75" s="287" t="s">
        <v>413</v>
      </c>
      <c r="AB75" s="287" t="s">
        <v>414</v>
      </c>
      <c r="AC75" s="287">
        <f>IF('CDS-B'!$E$48&lt;&gt;"",'CDS-B'!$E$48,"")</f>
        <v>0</v>
      </c>
      <c r="AD75" s="287" t="s">
        <v>214</v>
      </c>
      <c r="AE75" s="287" t="s">
        <v>215</v>
      </c>
      <c r="AF75" s="287" t="s">
        <v>32</v>
      </c>
      <c r="AG75" s="287" t="s">
        <v>285</v>
      </c>
      <c r="AH75" s="287" t="s">
        <v>234</v>
      </c>
      <c r="AI75" s="287" t="s">
        <v>32</v>
      </c>
      <c r="AJ75" s="287" t="s">
        <v>244</v>
      </c>
      <c r="AK75" s="287" t="s">
        <v>350</v>
      </c>
      <c r="AL75" s="287" t="s">
        <v>221</v>
      </c>
    </row>
    <row r="76" spans="1:38" ht="15" customHeight="1">
      <c r="A76" s="302"/>
      <c r="B76" s="25" t="s">
        <v>415</v>
      </c>
      <c r="D76" s="182">
        <v>20</v>
      </c>
      <c r="E76" s="182">
        <v>65</v>
      </c>
      <c r="F76" s="182">
        <v>76</v>
      </c>
      <c r="AA76" s="287" t="s">
        <v>416</v>
      </c>
      <c r="AB76" s="287" t="s">
        <v>417</v>
      </c>
      <c r="AC76" s="287">
        <f>IF('CDS-B'!$E$49&lt;&gt;"",'CDS-B'!$E$49,"")</f>
        <v>0</v>
      </c>
      <c r="AD76" s="287" t="s">
        <v>214</v>
      </c>
      <c r="AE76" s="287" t="s">
        <v>215</v>
      </c>
      <c r="AF76" s="287" t="s">
        <v>32</v>
      </c>
      <c r="AG76" s="287" t="s">
        <v>285</v>
      </c>
      <c r="AH76" s="287" t="s">
        <v>234</v>
      </c>
      <c r="AI76" s="287" t="s">
        <v>32</v>
      </c>
      <c r="AJ76" s="287" t="s">
        <v>32</v>
      </c>
      <c r="AK76" s="287" t="s">
        <v>350</v>
      </c>
      <c r="AL76" s="287" t="s">
        <v>221</v>
      </c>
    </row>
    <row r="77" spans="1:38" ht="12.75" customHeight="1">
      <c r="A77" s="302"/>
      <c r="B77" s="25" t="s">
        <v>418</v>
      </c>
      <c r="D77" s="182">
        <v>41</v>
      </c>
      <c r="E77" s="182">
        <v>146</v>
      </c>
      <c r="F77" s="182">
        <v>200</v>
      </c>
      <c r="AA77" s="287" t="s">
        <v>419</v>
      </c>
      <c r="AB77" s="287" t="s">
        <v>344</v>
      </c>
      <c r="AC77" s="287">
        <f>IF('CDS-B'!$C$51&lt;&gt;"",'CDS-B'!$C$51,"")</f>
        <v>10968</v>
      </c>
      <c r="AD77" s="287" t="s">
        <v>214</v>
      </c>
      <c r="AE77" s="287" t="s">
        <v>215</v>
      </c>
      <c r="AF77" s="287" t="s">
        <v>32</v>
      </c>
      <c r="AG77" s="287" t="s">
        <v>217</v>
      </c>
      <c r="AH77" s="287" t="s">
        <v>234</v>
      </c>
      <c r="AI77" s="287" t="s">
        <v>32</v>
      </c>
      <c r="AJ77" s="287" t="s">
        <v>32</v>
      </c>
      <c r="AK77" s="287" t="s">
        <v>32</v>
      </c>
      <c r="AL77" s="287" t="s">
        <v>221</v>
      </c>
    </row>
    <row r="78" spans="1:38" ht="26.25" customHeight="1">
      <c r="A78" s="302"/>
      <c r="B78" s="25" t="s">
        <v>420</v>
      </c>
      <c r="D78" s="182">
        <v>3</v>
      </c>
      <c r="E78" s="182">
        <v>16</v>
      </c>
      <c r="F78" s="182">
        <v>19</v>
      </c>
      <c r="AA78" s="287" t="s">
        <v>421</v>
      </c>
      <c r="AB78" s="287" t="s">
        <v>347</v>
      </c>
      <c r="AC78" s="287">
        <f>IF('CDS-B'!$C$52&lt;&gt;"",'CDS-B'!$C$52,"")</f>
        <v>980</v>
      </c>
      <c r="AD78" s="287" t="s">
        <v>214</v>
      </c>
      <c r="AE78" s="287" t="s">
        <v>215</v>
      </c>
      <c r="AF78" s="287" t="s">
        <v>32</v>
      </c>
      <c r="AG78" s="287" t="s">
        <v>264</v>
      </c>
      <c r="AH78" s="287" t="s">
        <v>234</v>
      </c>
      <c r="AI78" s="287" t="s">
        <v>32</v>
      </c>
      <c r="AJ78" s="287" t="s">
        <v>32</v>
      </c>
      <c r="AK78" s="287" t="s">
        <v>32</v>
      </c>
      <c r="AL78" s="287" t="s">
        <v>221</v>
      </c>
    </row>
    <row r="79" spans="1:38" ht="12.75" customHeight="1">
      <c r="A79" s="302"/>
      <c r="B79" s="25" t="s">
        <v>422</v>
      </c>
      <c r="D79" s="182">
        <v>18</v>
      </c>
      <c r="E79" s="182">
        <v>45</v>
      </c>
      <c r="F79" s="182">
        <v>46</v>
      </c>
      <c r="AA79" s="287" t="s">
        <v>423</v>
      </c>
      <c r="AB79" s="287" t="s">
        <v>424</v>
      </c>
      <c r="AC79" s="287">
        <f>IF('CDS-B'!$C$53&lt;&gt;"",'CDS-B'!$C$53,"")</f>
        <v>11948</v>
      </c>
      <c r="AD79" s="287" t="s">
        <v>214</v>
      </c>
      <c r="AE79" s="287" t="s">
        <v>215</v>
      </c>
      <c r="AF79" s="287" t="s">
        <v>32</v>
      </c>
      <c r="AG79" s="287" t="s">
        <v>285</v>
      </c>
      <c r="AH79" s="287" t="s">
        <v>234</v>
      </c>
      <c r="AI79" s="287" t="s">
        <v>32</v>
      </c>
      <c r="AJ79" s="287" t="s">
        <v>32</v>
      </c>
      <c r="AK79" s="287" t="s">
        <v>32</v>
      </c>
      <c r="AL79" s="287" t="s">
        <v>221</v>
      </c>
    </row>
    <row r="80" spans="1:38" ht="12.75" customHeight="1">
      <c r="A80" s="302"/>
      <c r="B80" s="25" t="s">
        <v>425</v>
      </c>
      <c r="D80" s="182">
        <v>108</v>
      </c>
      <c r="E80" s="182">
        <v>1075</v>
      </c>
      <c r="F80" s="182">
        <v>1313</v>
      </c>
      <c r="AA80" s="287" t="s">
        <v>426</v>
      </c>
      <c r="AB80" s="287" t="s">
        <v>403</v>
      </c>
      <c r="AC80" s="287">
        <f>IF('CDS-B'!$D$72&lt;&gt;"",'CDS-B'!$D$72,"")</f>
        <v>87</v>
      </c>
      <c r="AD80" s="287" t="s">
        <v>214</v>
      </c>
      <c r="AE80" s="287" t="s">
        <v>427</v>
      </c>
      <c r="AF80" s="287" t="s">
        <v>216</v>
      </c>
      <c r="AG80" s="287" t="s">
        <v>217</v>
      </c>
      <c r="AH80" s="287" t="s">
        <v>218</v>
      </c>
      <c r="AI80" s="287" t="s">
        <v>403</v>
      </c>
      <c r="AJ80" s="287" t="s">
        <v>32</v>
      </c>
      <c r="AK80" s="287" t="s">
        <v>32</v>
      </c>
      <c r="AL80" s="287" t="s">
        <v>221</v>
      </c>
    </row>
    <row r="81" spans="1:38" ht="12.75" customHeight="1">
      <c r="A81" s="302"/>
      <c r="B81" s="340" t="s">
        <v>428</v>
      </c>
      <c r="D81" s="398">
        <f>SUM($D$72:$D$80)</f>
        <v>2410</v>
      </c>
      <c r="E81" s="183">
        <f>SUM($E$72:$E$80)</f>
        <v>8555</v>
      </c>
      <c r="F81" s="183">
        <f>SUM($F$72:$F$80)</f>
        <v>10968</v>
      </c>
      <c r="AA81" s="287" t="s">
        <v>429</v>
      </c>
      <c r="AB81" s="287" t="s">
        <v>406</v>
      </c>
      <c r="AC81" s="287">
        <f>IF('CDS-B'!$D$73&lt;&gt;"",'CDS-B'!$D$73,"")</f>
        <v>24</v>
      </c>
      <c r="AD81" s="287" t="s">
        <v>214</v>
      </c>
      <c r="AE81" s="287" t="s">
        <v>427</v>
      </c>
      <c r="AF81" s="287" t="s">
        <v>216</v>
      </c>
      <c r="AG81" s="287" t="s">
        <v>217</v>
      </c>
      <c r="AH81" s="287" t="s">
        <v>218</v>
      </c>
      <c r="AI81" s="287" t="s">
        <v>430</v>
      </c>
      <c r="AJ81" s="287" t="s">
        <v>32</v>
      </c>
      <c r="AK81" s="287" t="s">
        <v>32</v>
      </c>
      <c r="AL81" s="287" t="s">
        <v>221</v>
      </c>
    </row>
    <row r="82" spans="1:38" ht="12.75" customHeight="1">
      <c r="A82" s="300"/>
      <c r="D82" s="271"/>
      <c r="AA82" s="287" t="s">
        <v>431</v>
      </c>
      <c r="AB82" s="287" t="s">
        <v>409</v>
      </c>
      <c r="AC82" s="287">
        <f>IF('CDS-B'!$D$74&lt;&gt;"",'CDS-B'!$D$74,"")</f>
        <v>358</v>
      </c>
      <c r="AD82" s="287" t="s">
        <v>214</v>
      </c>
      <c r="AE82" s="287" t="s">
        <v>427</v>
      </c>
      <c r="AF82" s="287" t="s">
        <v>216</v>
      </c>
      <c r="AG82" s="287" t="s">
        <v>217</v>
      </c>
      <c r="AH82" s="287" t="s">
        <v>218</v>
      </c>
      <c r="AI82" s="287" t="s">
        <v>430</v>
      </c>
      <c r="AJ82" s="287" t="s">
        <v>32</v>
      </c>
      <c r="AK82" s="287" t="s">
        <v>32</v>
      </c>
      <c r="AL82" s="287" t="s">
        <v>221</v>
      </c>
    </row>
    <row r="83" spans="1:38" ht="12.75" customHeight="1">
      <c r="A83" s="300"/>
      <c r="B83" s="122" t="s">
        <v>432</v>
      </c>
      <c r="AA83" s="287" t="s">
        <v>433</v>
      </c>
      <c r="AB83" s="287" t="s">
        <v>412</v>
      </c>
      <c r="AC83" s="287">
        <f>IF('CDS-B'!$D$75&lt;&gt;"",'CDS-B'!$D$75,"")</f>
        <v>1751</v>
      </c>
      <c r="AD83" s="287" t="s">
        <v>214</v>
      </c>
      <c r="AE83" s="287" t="s">
        <v>427</v>
      </c>
      <c r="AF83" s="287" t="s">
        <v>216</v>
      </c>
      <c r="AG83" s="287" t="s">
        <v>217</v>
      </c>
      <c r="AH83" s="287" t="s">
        <v>218</v>
      </c>
      <c r="AI83" s="287" t="s">
        <v>430</v>
      </c>
      <c r="AJ83" s="287" t="s">
        <v>32</v>
      </c>
      <c r="AK83" s="287" t="s">
        <v>32</v>
      </c>
      <c r="AL83" s="287" t="s">
        <v>221</v>
      </c>
    </row>
    <row r="84" spans="1:38" ht="12.75" customHeight="1">
      <c r="A84" s="302" t="s">
        <v>434</v>
      </c>
      <c r="B84" s="127" t="s">
        <v>435</v>
      </c>
      <c r="G84" s="77"/>
      <c r="H84" s="77"/>
      <c r="AA84" s="287" t="s">
        <v>436</v>
      </c>
      <c r="AB84" s="287" t="s">
        <v>415</v>
      </c>
      <c r="AC84" s="287">
        <f>IF('CDS-B'!$D$76&lt;&gt;"",'CDS-B'!$D$76,"")</f>
        <v>20</v>
      </c>
      <c r="AD84" s="287" t="s">
        <v>214</v>
      </c>
      <c r="AE84" s="287" t="s">
        <v>427</v>
      </c>
      <c r="AF84" s="287" t="s">
        <v>216</v>
      </c>
      <c r="AG84" s="287" t="s">
        <v>217</v>
      </c>
      <c r="AH84" s="287" t="s">
        <v>218</v>
      </c>
      <c r="AI84" s="287" t="s">
        <v>430</v>
      </c>
      <c r="AJ84" s="287" t="s">
        <v>32</v>
      </c>
      <c r="AK84" s="287" t="s">
        <v>32</v>
      </c>
      <c r="AL84" s="287" t="s">
        <v>221</v>
      </c>
    </row>
    <row r="85" spans="1:38" ht="12.75" customHeight="1">
      <c r="A85" s="302"/>
      <c r="B85" s="322" t="s">
        <v>437</v>
      </c>
      <c r="C85" s="319">
        <v>75</v>
      </c>
      <c r="G85" s="77"/>
      <c r="H85" s="77"/>
      <c r="AA85" s="287" t="s">
        <v>438</v>
      </c>
      <c r="AB85" s="287" t="s">
        <v>418</v>
      </c>
      <c r="AC85" s="287">
        <f>IF('CDS-B'!$D$77&lt;&gt;"",'CDS-B'!$D$77,"")</f>
        <v>41</v>
      </c>
      <c r="AD85" s="287" t="s">
        <v>214</v>
      </c>
      <c r="AE85" s="287" t="s">
        <v>427</v>
      </c>
      <c r="AF85" s="287" t="s">
        <v>216</v>
      </c>
      <c r="AG85" s="287" t="s">
        <v>217</v>
      </c>
      <c r="AH85" s="287" t="s">
        <v>218</v>
      </c>
      <c r="AI85" s="287" t="s">
        <v>430</v>
      </c>
      <c r="AJ85" s="287" t="s">
        <v>32</v>
      </c>
      <c r="AK85" s="287" t="s">
        <v>32</v>
      </c>
      <c r="AL85" s="287" t="s">
        <v>221</v>
      </c>
    </row>
    <row r="86" spans="1:38" ht="12.75" customHeight="1">
      <c r="A86" s="302"/>
      <c r="B86" s="322" t="s">
        <v>439</v>
      </c>
      <c r="C86" s="319">
        <v>86</v>
      </c>
      <c r="G86" s="77"/>
      <c r="H86" s="77"/>
      <c r="AA86" s="287" t="s">
        <v>440</v>
      </c>
      <c r="AB86" s="287" t="s">
        <v>420</v>
      </c>
      <c r="AC86" s="287">
        <f>IF('CDS-B'!$D$78&lt;&gt;"",'CDS-B'!$D$78,"")</f>
        <v>3</v>
      </c>
      <c r="AD86" s="287" t="s">
        <v>214</v>
      </c>
      <c r="AE86" s="287" t="s">
        <v>427</v>
      </c>
      <c r="AF86" s="287" t="s">
        <v>216</v>
      </c>
      <c r="AG86" s="287" t="s">
        <v>217</v>
      </c>
      <c r="AH86" s="287" t="s">
        <v>218</v>
      </c>
      <c r="AI86" s="287" t="s">
        <v>430</v>
      </c>
      <c r="AJ86" s="287" t="s">
        <v>32</v>
      </c>
      <c r="AK86" s="287" t="s">
        <v>32</v>
      </c>
      <c r="AL86" s="287" t="s">
        <v>221</v>
      </c>
    </row>
    <row r="87" spans="1:38" ht="12.75" customHeight="1">
      <c r="A87" s="302"/>
      <c r="B87" s="322" t="s">
        <v>441</v>
      </c>
      <c r="C87" s="319">
        <v>1486</v>
      </c>
      <c r="G87" s="77"/>
      <c r="H87" s="77"/>
      <c r="AA87" s="287" t="s">
        <v>442</v>
      </c>
      <c r="AB87" s="287" t="s">
        <v>422</v>
      </c>
      <c r="AC87" s="287">
        <f>IF('CDS-B'!$D$79&lt;&gt;"",'CDS-B'!$D$79,"")</f>
        <v>18</v>
      </c>
      <c r="AD87" s="287" t="s">
        <v>214</v>
      </c>
      <c r="AE87" s="287" t="s">
        <v>427</v>
      </c>
      <c r="AF87" s="287" t="s">
        <v>216</v>
      </c>
      <c r="AG87" s="287" t="s">
        <v>217</v>
      </c>
      <c r="AH87" s="287" t="s">
        <v>218</v>
      </c>
      <c r="AI87" s="287" t="s">
        <v>430</v>
      </c>
      <c r="AJ87" s="287" t="s">
        <v>32</v>
      </c>
      <c r="AK87" s="287" t="s">
        <v>32</v>
      </c>
      <c r="AL87" s="287" t="s">
        <v>221</v>
      </c>
    </row>
    <row r="88" spans="1:38" ht="12.75" customHeight="1">
      <c r="A88" s="302"/>
      <c r="B88" s="322" t="s">
        <v>443</v>
      </c>
      <c r="C88" s="319">
        <v>11</v>
      </c>
      <c r="G88" s="77"/>
      <c r="H88" s="77"/>
      <c r="AA88" s="287" t="s">
        <v>444</v>
      </c>
      <c r="AB88" s="287" t="s">
        <v>425</v>
      </c>
      <c r="AC88" s="287">
        <f>IF('CDS-B'!$D$80&lt;&gt;"",'CDS-B'!$D$80,"")</f>
        <v>108</v>
      </c>
      <c r="AD88" s="287" t="s">
        <v>214</v>
      </c>
      <c r="AE88" s="287" t="s">
        <v>427</v>
      </c>
      <c r="AF88" s="287" t="s">
        <v>216</v>
      </c>
      <c r="AG88" s="287" t="s">
        <v>217</v>
      </c>
      <c r="AH88" s="287" t="s">
        <v>218</v>
      </c>
      <c r="AI88" s="287" t="s">
        <v>430</v>
      </c>
      <c r="AJ88" s="287" t="s">
        <v>32</v>
      </c>
      <c r="AK88" s="287" t="s">
        <v>32</v>
      </c>
      <c r="AL88" s="287" t="s">
        <v>221</v>
      </c>
    </row>
    <row r="89" spans="1:38" ht="12.75" customHeight="1">
      <c r="A89" s="302"/>
      <c r="B89" s="322" t="s">
        <v>445</v>
      </c>
      <c r="C89" s="319">
        <v>378</v>
      </c>
      <c r="G89" s="77"/>
      <c r="H89" s="77"/>
      <c r="AA89" s="287" t="s">
        <v>446</v>
      </c>
      <c r="AB89" s="287" t="s">
        <v>428</v>
      </c>
      <c r="AC89" s="287">
        <f>IF('CDS-B'!$D$81&lt;&gt;"",'CDS-B'!$D$81,"")</f>
        <v>2410</v>
      </c>
      <c r="AD89" s="287" t="s">
        <v>214</v>
      </c>
      <c r="AE89" s="287" t="s">
        <v>427</v>
      </c>
      <c r="AF89" s="287" t="s">
        <v>216</v>
      </c>
      <c r="AG89" s="287" t="s">
        <v>217</v>
      </c>
      <c r="AH89" s="287" t="s">
        <v>218</v>
      </c>
      <c r="AI89" s="287" t="s">
        <v>430</v>
      </c>
      <c r="AJ89" s="287" t="s">
        <v>32</v>
      </c>
      <c r="AK89" s="287" t="s">
        <v>32</v>
      </c>
      <c r="AL89" s="287" t="s">
        <v>221</v>
      </c>
    </row>
    <row r="90" spans="1:38" ht="12.75" customHeight="1">
      <c r="A90" s="302"/>
      <c r="B90" s="322" t="s">
        <v>447</v>
      </c>
      <c r="C90" s="319">
        <v>81</v>
      </c>
      <c r="G90" s="77"/>
      <c r="H90" s="77"/>
      <c r="AA90" s="287" t="s">
        <v>448</v>
      </c>
      <c r="AB90" s="287" t="s">
        <v>403</v>
      </c>
      <c r="AC90" s="287">
        <f>IF('CDS-B'!$E$72&lt;&gt;"",'CDS-B'!$E$72,"")</f>
        <v>281</v>
      </c>
      <c r="AD90" s="287" t="s">
        <v>214</v>
      </c>
      <c r="AE90" s="287" t="s">
        <v>427</v>
      </c>
      <c r="AF90" s="287" t="s">
        <v>216</v>
      </c>
      <c r="AG90" s="287" t="s">
        <v>217</v>
      </c>
      <c r="AH90" s="287" t="s">
        <v>32</v>
      </c>
      <c r="AI90" s="287" t="s">
        <v>403</v>
      </c>
      <c r="AJ90" s="287" t="s">
        <v>32</v>
      </c>
      <c r="AK90" s="287" t="s">
        <v>32</v>
      </c>
      <c r="AL90" s="287" t="s">
        <v>221</v>
      </c>
    </row>
    <row r="91" spans="1:38" ht="12.75" customHeight="1">
      <c r="A91" s="302"/>
      <c r="B91" s="309" t="s">
        <v>449</v>
      </c>
      <c r="C91" s="319">
        <v>32</v>
      </c>
      <c r="G91" s="77"/>
      <c r="H91" s="77"/>
      <c r="AA91" s="287" t="s">
        <v>450</v>
      </c>
      <c r="AB91" s="287" t="s">
        <v>406</v>
      </c>
      <c r="AC91" s="287">
        <f>IF('CDS-B'!$E$73&lt;&gt;"",'CDS-B'!$E$73,"")</f>
        <v>241</v>
      </c>
      <c r="AD91" s="287" t="s">
        <v>214</v>
      </c>
      <c r="AE91" s="287" t="s">
        <v>427</v>
      </c>
      <c r="AF91" s="287" t="s">
        <v>216</v>
      </c>
      <c r="AG91" s="287" t="s">
        <v>217</v>
      </c>
      <c r="AH91" s="287" t="s">
        <v>32</v>
      </c>
      <c r="AI91" s="287" t="s">
        <v>430</v>
      </c>
      <c r="AJ91" s="287" t="s">
        <v>32</v>
      </c>
      <c r="AK91" s="287" t="s">
        <v>32</v>
      </c>
      <c r="AL91" s="287" t="s">
        <v>221</v>
      </c>
    </row>
    <row r="92" spans="1:38" ht="24.75" customHeight="1">
      <c r="A92" s="302"/>
      <c r="B92" s="309" t="s">
        <v>451</v>
      </c>
      <c r="C92" s="319">
        <v>3</v>
      </c>
      <c r="G92" s="77"/>
      <c r="H92" s="77"/>
      <c r="AA92" s="287" t="s">
        <v>452</v>
      </c>
      <c r="AB92" s="287" t="s">
        <v>409</v>
      </c>
      <c r="AC92" s="287">
        <f>IF('CDS-B'!$E$74&lt;&gt;"",'CDS-B'!$E$74,"")</f>
        <v>1030</v>
      </c>
      <c r="AD92" s="287" t="s">
        <v>214</v>
      </c>
      <c r="AE92" s="287" t="s">
        <v>427</v>
      </c>
      <c r="AF92" s="287" t="s">
        <v>216</v>
      </c>
      <c r="AG92" s="287" t="s">
        <v>217</v>
      </c>
      <c r="AH92" s="287" t="s">
        <v>32</v>
      </c>
      <c r="AI92" s="287" t="s">
        <v>430</v>
      </c>
      <c r="AJ92" s="287" t="s">
        <v>32</v>
      </c>
      <c r="AK92" s="287" t="s">
        <v>32</v>
      </c>
      <c r="AL92" s="287" t="s">
        <v>221</v>
      </c>
    </row>
    <row r="93" spans="1:38" ht="12.75" customHeight="1">
      <c r="A93" s="302"/>
      <c r="B93" s="322" t="s">
        <v>453</v>
      </c>
      <c r="C93" s="319"/>
      <c r="G93" s="77"/>
      <c r="H93" s="77"/>
      <c r="AA93" s="287" t="s">
        <v>454</v>
      </c>
      <c r="AB93" s="287" t="s">
        <v>412</v>
      </c>
      <c r="AC93" s="287">
        <f>IF('CDS-B'!$E$75&lt;&gt;"",'CDS-B'!$E$75,"")</f>
        <v>5656</v>
      </c>
      <c r="AD93" s="287" t="s">
        <v>214</v>
      </c>
      <c r="AE93" s="287" t="s">
        <v>427</v>
      </c>
      <c r="AF93" s="287" t="s">
        <v>216</v>
      </c>
      <c r="AG93" s="287" t="s">
        <v>217</v>
      </c>
      <c r="AH93" s="287" t="s">
        <v>32</v>
      </c>
      <c r="AI93" s="287" t="s">
        <v>430</v>
      </c>
      <c r="AJ93" s="287" t="s">
        <v>32</v>
      </c>
      <c r="AK93" s="287" t="s">
        <v>32</v>
      </c>
      <c r="AL93" s="287" t="s">
        <v>221</v>
      </c>
    </row>
    <row r="94" spans="1:38" ht="22.5" customHeight="1">
      <c r="A94" s="300"/>
      <c r="B94" s="33" t="s">
        <v>455</v>
      </c>
      <c r="C94" s="282"/>
      <c r="D94" s="282"/>
      <c r="E94" s="282"/>
      <c r="F94" s="282"/>
      <c r="G94" s="282"/>
      <c r="H94" s="282"/>
      <c r="I94" s="322"/>
      <c r="J94" s="322"/>
      <c r="K94" s="322"/>
      <c r="L94" s="322"/>
      <c r="M94" s="322"/>
      <c r="N94" s="322"/>
      <c r="O94" s="322"/>
      <c r="P94" s="322"/>
      <c r="Q94" s="322"/>
      <c r="R94" s="322"/>
      <c r="S94" s="322"/>
      <c r="T94" s="322"/>
      <c r="U94" s="322"/>
      <c r="V94" s="322"/>
      <c r="W94" s="322"/>
      <c r="X94" s="322"/>
      <c r="Y94" s="322"/>
      <c r="AA94" s="287" t="s">
        <v>456</v>
      </c>
      <c r="AB94" s="287" t="s">
        <v>415</v>
      </c>
      <c r="AC94" s="287">
        <f>IF('CDS-B'!$E$76&lt;&gt;"",'CDS-B'!$E$76,"")</f>
        <v>65</v>
      </c>
      <c r="AD94" s="287" t="s">
        <v>214</v>
      </c>
      <c r="AE94" s="287" t="s">
        <v>427</v>
      </c>
      <c r="AF94" s="287" t="s">
        <v>216</v>
      </c>
      <c r="AG94" s="287" t="s">
        <v>217</v>
      </c>
      <c r="AH94" s="287" t="s">
        <v>32</v>
      </c>
      <c r="AI94" s="287" t="s">
        <v>430</v>
      </c>
      <c r="AJ94" s="287" t="s">
        <v>32</v>
      </c>
      <c r="AK94" s="287" t="s">
        <v>32</v>
      </c>
      <c r="AL94" s="287" t="s">
        <v>221</v>
      </c>
    </row>
    <row r="95" spans="1:38" ht="24.75" customHeight="1">
      <c r="A95" s="300"/>
      <c r="B95" s="282" t="s">
        <v>457</v>
      </c>
      <c r="I95" s="322"/>
      <c r="J95" s="322"/>
      <c r="K95" s="322"/>
      <c r="L95" s="322"/>
      <c r="M95" s="322"/>
      <c r="N95" s="322"/>
      <c r="O95" s="322"/>
      <c r="P95" s="322"/>
      <c r="Q95" s="322"/>
      <c r="R95" s="322"/>
      <c r="S95" s="322"/>
      <c r="T95" s="322"/>
      <c r="U95" s="322"/>
      <c r="V95" s="322"/>
      <c r="W95" s="322"/>
      <c r="X95" s="322"/>
      <c r="Y95" s="322"/>
      <c r="AA95" s="287" t="s">
        <v>458</v>
      </c>
      <c r="AB95" s="287" t="s">
        <v>418</v>
      </c>
      <c r="AC95" s="287">
        <f>IF('CDS-B'!$E$77&lt;&gt;"",'CDS-B'!$E$77,"")</f>
        <v>146</v>
      </c>
      <c r="AD95" s="287" t="s">
        <v>214</v>
      </c>
      <c r="AE95" s="287" t="s">
        <v>427</v>
      </c>
      <c r="AF95" s="287" t="s">
        <v>216</v>
      </c>
      <c r="AG95" s="287" t="s">
        <v>217</v>
      </c>
      <c r="AH95" s="287" t="s">
        <v>32</v>
      </c>
      <c r="AI95" s="287" t="s">
        <v>430</v>
      </c>
      <c r="AJ95" s="287" t="s">
        <v>32</v>
      </c>
      <c r="AK95" s="287" t="s">
        <v>32</v>
      </c>
      <c r="AL95" s="287" t="s">
        <v>221</v>
      </c>
    </row>
    <row r="96" spans="1:38" ht="63" customHeight="1">
      <c r="A96" s="300"/>
      <c r="B96" s="282" t="s">
        <v>459</v>
      </c>
      <c r="I96" s="322"/>
      <c r="J96" s="322"/>
      <c r="K96" s="322"/>
      <c r="L96" s="322"/>
      <c r="M96" s="322"/>
      <c r="N96" s="322"/>
      <c r="O96" s="322"/>
      <c r="P96" s="322"/>
      <c r="Q96" s="322"/>
      <c r="R96" s="322"/>
      <c r="S96" s="322"/>
      <c r="T96" s="322"/>
      <c r="U96" s="322"/>
      <c r="V96" s="322"/>
      <c r="W96" s="322"/>
      <c r="X96" s="322"/>
      <c r="Y96" s="322"/>
      <c r="AA96" s="287" t="s">
        <v>460</v>
      </c>
      <c r="AB96" s="287" t="s">
        <v>420</v>
      </c>
      <c r="AC96" s="287">
        <f>IF('CDS-B'!$E$78&lt;&gt;"",'CDS-B'!$E$78,"")</f>
        <v>16</v>
      </c>
      <c r="AD96" s="287" t="s">
        <v>214</v>
      </c>
      <c r="AE96" s="287" t="s">
        <v>427</v>
      </c>
      <c r="AF96" s="287" t="s">
        <v>216</v>
      </c>
      <c r="AG96" s="287" t="s">
        <v>217</v>
      </c>
      <c r="AH96" s="287" t="s">
        <v>32</v>
      </c>
      <c r="AI96" s="287" t="s">
        <v>430</v>
      </c>
      <c r="AJ96" s="287" t="s">
        <v>32</v>
      </c>
      <c r="AK96" s="287" t="s">
        <v>32</v>
      </c>
      <c r="AL96" s="287" t="s">
        <v>221</v>
      </c>
    </row>
    <row r="97" spans="1:38" ht="204">
      <c r="A97" s="300"/>
      <c r="B97" s="282" t="s">
        <v>461</v>
      </c>
      <c r="AA97" s="288" t="s">
        <v>462</v>
      </c>
      <c r="AB97" s="288" t="s">
        <v>422</v>
      </c>
      <c r="AC97" s="288">
        <f>IF('CDS-B'!$E$79&lt;&gt;"",'CDS-B'!$E$79,"")</f>
        <v>45</v>
      </c>
      <c r="AD97" s="288" t="s">
        <v>214</v>
      </c>
      <c r="AE97" s="288" t="s">
        <v>427</v>
      </c>
      <c r="AF97" s="288" t="s">
        <v>216</v>
      </c>
      <c r="AG97" s="288" t="s">
        <v>217</v>
      </c>
      <c r="AH97" s="288" t="s">
        <v>32</v>
      </c>
      <c r="AI97" s="288" t="s">
        <v>430</v>
      </c>
      <c r="AJ97" s="288" t="s">
        <v>32</v>
      </c>
      <c r="AK97" s="288" t="s">
        <v>32</v>
      </c>
      <c r="AL97" s="288" t="s">
        <v>221</v>
      </c>
    </row>
    <row r="98" spans="1:38" ht="54.75" customHeight="1">
      <c r="A98" s="300"/>
      <c r="AA98" s="288" t="s">
        <v>463</v>
      </c>
      <c r="AB98" s="288" t="s">
        <v>425</v>
      </c>
      <c r="AC98" s="288">
        <f>IF('CDS-B'!$E$80&lt;&gt;"",'CDS-B'!$E$80,"")</f>
        <v>1075</v>
      </c>
      <c r="AD98" s="288" t="s">
        <v>214</v>
      </c>
      <c r="AE98" s="288" t="s">
        <v>427</v>
      </c>
      <c r="AF98" s="288" t="s">
        <v>216</v>
      </c>
      <c r="AG98" s="288" t="s">
        <v>217</v>
      </c>
      <c r="AH98" s="288" t="s">
        <v>32</v>
      </c>
      <c r="AI98" s="288" t="s">
        <v>430</v>
      </c>
      <c r="AJ98" s="288" t="s">
        <v>32</v>
      </c>
      <c r="AK98" s="288" t="s">
        <v>32</v>
      </c>
      <c r="AL98" s="288" t="s">
        <v>221</v>
      </c>
    </row>
    <row r="99" spans="1:38" ht="27.75" customHeight="1">
      <c r="A99" s="300"/>
      <c r="B99" s="291" t="s">
        <v>465</v>
      </c>
      <c r="G99" s="291"/>
      <c r="H99" s="291"/>
      <c r="I99" s="282"/>
      <c r="J99" s="282"/>
      <c r="K99" s="282"/>
      <c r="L99" s="282"/>
      <c r="M99" s="282"/>
      <c r="N99" s="282"/>
      <c r="O99" s="282"/>
      <c r="P99" s="282"/>
      <c r="Q99" s="282"/>
      <c r="R99" s="282"/>
      <c r="S99" s="282"/>
      <c r="T99" s="282"/>
      <c r="U99" s="282"/>
      <c r="V99" s="282"/>
      <c r="W99" s="282"/>
      <c r="X99" s="282"/>
      <c r="Y99" s="282"/>
      <c r="AA99" s="288" t="s">
        <v>466</v>
      </c>
      <c r="AB99" s="288" t="s">
        <v>403</v>
      </c>
      <c r="AC99" s="288">
        <f>IF('CDS-B'!$F$72&lt;&gt;"",'CDS-B'!$F$72,"")</f>
        <v>296</v>
      </c>
      <c r="AD99" s="288" t="s">
        <v>214</v>
      </c>
      <c r="AE99" s="288" t="s">
        <v>427</v>
      </c>
      <c r="AF99" s="288" t="s">
        <v>32</v>
      </c>
      <c r="AG99" s="288" t="s">
        <v>217</v>
      </c>
      <c r="AH99" s="288" t="s">
        <v>32</v>
      </c>
      <c r="AI99" s="288" t="s">
        <v>403</v>
      </c>
      <c r="AJ99" s="288" t="s">
        <v>32</v>
      </c>
      <c r="AK99" s="288" t="s">
        <v>32</v>
      </c>
      <c r="AL99" s="288" t="s">
        <v>221</v>
      </c>
    </row>
    <row r="100" spans="1:38" ht="26.25" customHeight="1">
      <c r="A100" s="300"/>
      <c r="B100" s="282" t="s">
        <v>467</v>
      </c>
      <c r="H100" s="282"/>
      <c r="I100" s="282"/>
      <c r="J100" s="282"/>
      <c r="K100" s="282"/>
      <c r="L100" s="282"/>
      <c r="M100" s="282"/>
      <c r="N100" s="282"/>
      <c r="O100" s="282"/>
      <c r="P100" s="282"/>
      <c r="Q100" s="282"/>
      <c r="R100" s="282"/>
      <c r="S100" s="282"/>
      <c r="T100" s="282"/>
      <c r="U100" s="282"/>
      <c r="V100" s="282"/>
      <c r="W100" s="282"/>
      <c r="X100" s="282"/>
      <c r="Y100" s="282"/>
      <c r="AA100" s="288" t="s">
        <v>468</v>
      </c>
      <c r="AB100" s="288" t="s">
        <v>406</v>
      </c>
      <c r="AC100" s="288">
        <f>IF('CDS-B'!$F$73&lt;&gt;"",'CDS-B'!$F$73,"")</f>
        <v>241</v>
      </c>
      <c r="AD100" s="288" t="s">
        <v>214</v>
      </c>
      <c r="AE100" s="288" t="s">
        <v>427</v>
      </c>
      <c r="AF100" s="288" t="s">
        <v>32</v>
      </c>
      <c r="AG100" s="288" t="s">
        <v>217</v>
      </c>
      <c r="AH100" s="288" t="s">
        <v>32</v>
      </c>
      <c r="AI100" s="288" t="s">
        <v>430</v>
      </c>
      <c r="AJ100" s="288" t="s">
        <v>32</v>
      </c>
      <c r="AK100" s="288" t="s">
        <v>32</v>
      </c>
      <c r="AL100" s="288" t="s">
        <v>221</v>
      </c>
    </row>
    <row r="101" spans="1:38" ht="26.25" customHeight="1">
      <c r="A101" s="300"/>
      <c r="B101" s="292" t="s">
        <v>469</v>
      </c>
      <c r="G101" s="282"/>
      <c r="H101" s="282"/>
      <c r="I101" s="282"/>
      <c r="J101" s="282"/>
      <c r="K101" s="282"/>
      <c r="L101" s="282"/>
      <c r="M101" s="282"/>
      <c r="N101" s="282"/>
      <c r="O101" s="282"/>
      <c r="P101" s="282"/>
      <c r="Q101" s="282"/>
      <c r="R101" s="282"/>
      <c r="S101" s="282"/>
      <c r="T101" s="282"/>
      <c r="U101" s="282"/>
      <c r="V101" s="282"/>
      <c r="W101" s="282"/>
      <c r="X101" s="282"/>
      <c r="Y101" s="282"/>
      <c r="AA101" s="288" t="s">
        <v>470</v>
      </c>
      <c r="AB101" s="288" t="s">
        <v>409</v>
      </c>
      <c r="AC101" s="288">
        <f>IF('CDS-B'!$F$74&lt;&gt;"",'CDS-B'!$F$74,"")</f>
        <v>1320</v>
      </c>
      <c r="AD101" s="288" t="s">
        <v>214</v>
      </c>
      <c r="AE101" s="288" t="s">
        <v>427</v>
      </c>
      <c r="AF101" s="288" t="s">
        <v>32</v>
      </c>
      <c r="AG101" s="288" t="s">
        <v>217</v>
      </c>
      <c r="AH101" s="288" t="s">
        <v>32</v>
      </c>
      <c r="AI101" s="288" t="s">
        <v>430</v>
      </c>
      <c r="AJ101" s="288" t="s">
        <v>32</v>
      </c>
      <c r="AK101" s="288" t="s">
        <v>32</v>
      </c>
      <c r="AL101" s="288" t="s">
        <v>221</v>
      </c>
    </row>
    <row r="102" spans="1:38" ht="72">
      <c r="A102" s="300"/>
      <c r="B102" s="341"/>
      <c r="C102" s="59" t="s">
        <v>471</v>
      </c>
      <c r="D102" s="59" t="s">
        <v>472</v>
      </c>
      <c r="E102" s="59" t="s">
        <v>473</v>
      </c>
      <c r="F102" s="59" t="s">
        <v>474</v>
      </c>
      <c r="G102" s="282"/>
      <c r="H102" s="282"/>
      <c r="I102" s="282"/>
      <c r="J102" s="282"/>
      <c r="K102" s="282"/>
      <c r="L102" s="282"/>
      <c r="M102" s="282"/>
      <c r="N102" s="282"/>
      <c r="O102" s="282"/>
      <c r="P102" s="282"/>
      <c r="Q102" s="282"/>
      <c r="R102" s="282"/>
      <c r="S102" s="282"/>
      <c r="T102" s="282"/>
      <c r="U102" s="282"/>
      <c r="V102" s="282"/>
      <c r="AA102" s="288" t="s">
        <v>475</v>
      </c>
      <c r="AB102" s="288" t="s">
        <v>412</v>
      </c>
      <c r="AC102" s="288">
        <f>IF('CDS-B'!$F$75&lt;&gt;"",'CDS-B'!$F$75,"")</f>
        <v>7457</v>
      </c>
      <c r="AD102" s="288" t="s">
        <v>214</v>
      </c>
      <c r="AE102" s="288" t="s">
        <v>427</v>
      </c>
      <c r="AF102" s="288" t="s">
        <v>32</v>
      </c>
      <c r="AG102" s="288" t="s">
        <v>217</v>
      </c>
      <c r="AH102" s="288" t="s">
        <v>32</v>
      </c>
      <c r="AI102" s="288" t="s">
        <v>430</v>
      </c>
      <c r="AJ102" s="288" t="s">
        <v>32</v>
      </c>
      <c r="AK102" s="288" t="s">
        <v>32</v>
      </c>
      <c r="AL102" s="288" t="s">
        <v>221</v>
      </c>
    </row>
    <row r="103" spans="1:38" ht="24" customHeight="1">
      <c r="A103" s="300"/>
      <c r="G103" s="282"/>
      <c r="H103" s="282"/>
      <c r="I103" s="282"/>
      <c r="J103" s="282"/>
      <c r="K103" s="282"/>
      <c r="L103" s="282"/>
      <c r="M103" s="282"/>
      <c r="N103" s="282"/>
      <c r="O103" s="282"/>
      <c r="P103" s="282"/>
      <c r="Q103" s="282"/>
      <c r="R103" s="282"/>
      <c r="S103" s="282"/>
      <c r="T103" s="282"/>
      <c r="U103" s="282"/>
      <c r="V103" s="282"/>
      <c r="W103" s="282"/>
      <c r="X103" s="282"/>
      <c r="Y103" s="282"/>
      <c r="AA103" s="288" t="s">
        <v>476</v>
      </c>
      <c r="AB103" s="288" t="s">
        <v>415</v>
      </c>
      <c r="AC103" s="288">
        <f>IF('CDS-B'!$F$76&lt;&gt;"",'CDS-B'!$F$76,"")</f>
        <v>76</v>
      </c>
      <c r="AD103" s="288" t="s">
        <v>214</v>
      </c>
      <c r="AE103" s="288" t="s">
        <v>427</v>
      </c>
      <c r="AF103" s="288" t="s">
        <v>32</v>
      </c>
      <c r="AG103" s="288" t="s">
        <v>217</v>
      </c>
      <c r="AH103" s="288" t="s">
        <v>32</v>
      </c>
      <c r="AI103" s="288" t="s">
        <v>430</v>
      </c>
      <c r="AJ103" s="288" t="s">
        <v>32</v>
      </c>
      <c r="AK103" s="288" t="s">
        <v>32</v>
      </c>
      <c r="AL103" s="288" t="s">
        <v>221</v>
      </c>
    </row>
    <row r="104" spans="1:38" ht="51.75" customHeight="1">
      <c r="A104" s="38" t="s">
        <v>477</v>
      </c>
      <c r="B104" s="34" t="s">
        <v>478</v>
      </c>
      <c r="C104" s="25">
        <v>594</v>
      </c>
      <c r="D104" s="25">
        <v>190</v>
      </c>
      <c r="E104" s="25">
        <v>1183</v>
      </c>
      <c r="F104" s="25">
        <f>SUM($C$104:$E$104)</f>
        <v>1967</v>
      </c>
      <c r="G104" s="282"/>
      <c r="H104" s="282"/>
      <c r="I104" s="282"/>
      <c r="J104" s="282"/>
      <c r="K104" s="282"/>
      <c r="L104" s="282"/>
      <c r="M104" s="282"/>
      <c r="N104" s="282"/>
      <c r="O104" s="282"/>
      <c r="P104" s="282"/>
      <c r="Q104" s="282"/>
      <c r="R104" s="282"/>
      <c r="S104" s="282"/>
      <c r="T104" s="282"/>
      <c r="U104" s="282"/>
      <c r="V104" s="282"/>
      <c r="W104" s="282"/>
      <c r="X104" s="282"/>
      <c r="Y104" s="282"/>
      <c r="AA104" s="288" t="s">
        <v>479</v>
      </c>
      <c r="AB104" s="288" t="s">
        <v>418</v>
      </c>
      <c r="AC104" s="288">
        <f>IF('CDS-B'!$F$77&lt;&gt;"",'CDS-B'!$F$77,"")</f>
        <v>200</v>
      </c>
      <c r="AD104" s="288" t="s">
        <v>214</v>
      </c>
      <c r="AE104" s="288" t="s">
        <v>427</v>
      </c>
      <c r="AF104" s="288" t="s">
        <v>32</v>
      </c>
      <c r="AG104" s="288" t="s">
        <v>217</v>
      </c>
      <c r="AH104" s="288" t="s">
        <v>32</v>
      </c>
      <c r="AI104" s="288" t="s">
        <v>430</v>
      </c>
      <c r="AJ104" s="288" t="s">
        <v>32</v>
      </c>
      <c r="AK104" s="288" t="s">
        <v>32</v>
      </c>
      <c r="AL104" s="288" t="s">
        <v>221</v>
      </c>
    </row>
    <row r="105" spans="1:38" ht="119.25" customHeight="1">
      <c r="A105" s="38" t="s">
        <v>480</v>
      </c>
      <c r="B105" s="35" t="s">
        <v>481</v>
      </c>
      <c r="C105" s="25"/>
      <c r="D105" s="25"/>
      <c r="E105" s="25"/>
      <c r="F105" s="25">
        <f>SUM($C$105:$E$105)</f>
        <v>0</v>
      </c>
      <c r="G105" s="282"/>
      <c r="H105" s="282"/>
      <c r="I105" s="282"/>
      <c r="J105" s="282"/>
      <c r="K105" s="282"/>
      <c r="L105" s="282"/>
      <c r="M105" s="282"/>
      <c r="N105" s="282"/>
      <c r="O105" s="282"/>
      <c r="P105" s="282"/>
      <c r="Q105" s="282"/>
      <c r="R105" s="282"/>
      <c r="S105" s="282"/>
      <c r="T105" s="282"/>
      <c r="U105" s="282"/>
      <c r="V105" s="282"/>
      <c r="W105" s="282"/>
      <c r="X105" s="282"/>
      <c r="Y105" s="282"/>
      <c r="AA105" s="288" t="s">
        <v>482</v>
      </c>
      <c r="AB105" s="288" t="s">
        <v>420</v>
      </c>
      <c r="AC105" s="288">
        <f>IF('CDS-B'!$F$78&lt;&gt;"",'CDS-B'!$F$78,"")</f>
        <v>19</v>
      </c>
      <c r="AD105" s="288" t="s">
        <v>214</v>
      </c>
      <c r="AE105" s="288" t="s">
        <v>427</v>
      </c>
      <c r="AF105" s="288" t="s">
        <v>32</v>
      </c>
      <c r="AG105" s="288" t="s">
        <v>217</v>
      </c>
      <c r="AH105" s="288" t="s">
        <v>32</v>
      </c>
      <c r="AI105" s="288" t="s">
        <v>430</v>
      </c>
      <c r="AJ105" s="288" t="s">
        <v>32</v>
      </c>
      <c r="AK105" s="288" t="s">
        <v>32</v>
      </c>
      <c r="AL105" s="288" t="s">
        <v>221</v>
      </c>
    </row>
    <row r="106" spans="1:38" ht="27.75" customHeight="1">
      <c r="A106" s="38" t="s">
        <v>483</v>
      </c>
      <c r="B106" s="34" t="s">
        <v>484</v>
      </c>
      <c r="C106" s="25">
        <f>($C$104-$C$105)</f>
        <v>594</v>
      </c>
      <c r="D106" s="25">
        <f>($D$104-$D$105)</f>
        <v>190</v>
      </c>
      <c r="E106" s="25">
        <f>($E$104-$E$105)</f>
        <v>1183</v>
      </c>
      <c r="F106" s="25">
        <f>SUM($C$106:$E$106)</f>
        <v>1967</v>
      </c>
      <c r="G106" s="282"/>
      <c r="H106" s="282"/>
      <c r="I106" s="282"/>
      <c r="J106" s="282"/>
      <c r="K106" s="282"/>
      <c r="L106" s="282"/>
      <c r="M106" s="282"/>
      <c r="N106" s="282"/>
      <c r="O106" s="282"/>
      <c r="P106" s="282"/>
      <c r="Q106" s="282"/>
      <c r="R106" s="282"/>
      <c r="S106" s="282"/>
      <c r="T106" s="282"/>
      <c r="U106" s="282"/>
      <c r="V106" s="282"/>
      <c r="W106" s="282"/>
      <c r="X106" s="282"/>
      <c r="Y106" s="282"/>
      <c r="AA106" s="288" t="s">
        <v>485</v>
      </c>
      <c r="AB106" s="288" t="s">
        <v>422</v>
      </c>
      <c r="AC106" s="288">
        <f>IF('CDS-B'!$F$79&lt;&gt;"",'CDS-B'!$F$79,"")</f>
        <v>46</v>
      </c>
      <c r="AD106" s="288" t="s">
        <v>214</v>
      </c>
      <c r="AE106" s="288" t="s">
        <v>427</v>
      </c>
      <c r="AF106" s="288" t="s">
        <v>32</v>
      </c>
      <c r="AG106" s="288" t="s">
        <v>217</v>
      </c>
      <c r="AH106" s="288" t="s">
        <v>32</v>
      </c>
      <c r="AI106" s="288" t="s">
        <v>430</v>
      </c>
      <c r="AJ106" s="288" t="s">
        <v>32</v>
      </c>
      <c r="AK106" s="288" t="s">
        <v>32</v>
      </c>
      <c r="AL106" s="288" t="s">
        <v>221</v>
      </c>
    </row>
    <row r="107" spans="1:38" ht="51.75" customHeight="1">
      <c r="A107" s="38" t="s">
        <v>486</v>
      </c>
      <c r="B107" s="36" t="s">
        <v>487</v>
      </c>
      <c r="C107" s="25">
        <v>179</v>
      </c>
      <c r="D107" s="25">
        <v>70</v>
      </c>
      <c r="E107" s="25">
        <v>587</v>
      </c>
      <c r="F107" s="25">
        <v>836</v>
      </c>
      <c r="G107" s="282"/>
      <c r="H107" s="282"/>
      <c r="I107" s="282"/>
      <c r="J107" s="282"/>
      <c r="K107" s="282"/>
      <c r="L107" s="282"/>
      <c r="M107" s="282"/>
      <c r="N107" s="282"/>
      <c r="O107" s="282"/>
      <c r="P107" s="282"/>
      <c r="Q107" s="282"/>
      <c r="R107" s="282"/>
      <c r="S107" s="282"/>
      <c r="T107" s="282"/>
      <c r="U107" s="282"/>
      <c r="V107" s="282"/>
      <c r="W107" s="282"/>
      <c r="X107" s="282"/>
      <c r="Y107" s="282"/>
      <c r="AA107" s="288" t="s">
        <v>488</v>
      </c>
      <c r="AB107" s="288" t="s">
        <v>425</v>
      </c>
      <c r="AC107" s="288">
        <f>IF('CDS-B'!$F$80&lt;&gt;"",'CDS-B'!$F$80,"")</f>
        <v>1313</v>
      </c>
      <c r="AD107" s="288" t="s">
        <v>214</v>
      </c>
      <c r="AE107" s="288" t="s">
        <v>427</v>
      </c>
      <c r="AF107" s="288" t="s">
        <v>32</v>
      </c>
      <c r="AG107" s="288" t="s">
        <v>217</v>
      </c>
      <c r="AH107" s="288" t="s">
        <v>32</v>
      </c>
      <c r="AI107" s="288" t="s">
        <v>430</v>
      </c>
      <c r="AJ107" s="288" t="s">
        <v>32</v>
      </c>
      <c r="AK107" s="288" t="s">
        <v>32</v>
      </c>
      <c r="AL107" s="288" t="s">
        <v>221</v>
      </c>
    </row>
    <row r="108" spans="1:38" ht="63.75" customHeight="1">
      <c r="A108" s="38" t="s">
        <v>489</v>
      </c>
      <c r="B108" s="36" t="s">
        <v>490</v>
      </c>
      <c r="C108" s="25">
        <v>81</v>
      </c>
      <c r="D108" s="25">
        <v>31</v>
      </c>
      <c r="E108" s="25">
        <v>175</v>
      </c>
      <c r="F108" s="25">
        <v>287</v>
      </c>
      <c r="G108" s="282"/>
      <c r="H108" s="282"/>
      <c r="I108" s="282"/>
      <c r="J108" s="282"/>
      <c r="K108" s="282"/>
      <c r="L108" s="282"/>
      <c r="M108" s="282"/>
      <c r="N108" s="282"/>
      <c r="O108" s="282"/>
      <c r="P108" s="282"/>
      <c r="Q108" s="282"/>
      <c r="R108" s="282"/>
      <c r="S108" s="282"/>
      <c r="T108" s="282"/>
      <c r="U108" s="282"/>
      <c r="V108" s="282"/>
      <c r="W108" s="282"/>
      <c r="X108" s="282"/>
      <c r="Y108" s="282"/>
      <c r="AA108" s="288" t="s">
        <v>491</v>
      </c>
      <c r="AB108" s="288" t="s">
        <v>428</v>
      </c>
      <c r="AC108" s="288">
        <f>IF('CDS-B'!$F$81&lt;&gt;"",'CDS-B'!$F$81,"")</f>
        <v>10968</v>
      </c>
      <c r="AD108" s="288" t="s">
        <v>214</v>
      </c>
      <c r="AE108" s="288" t="s">
        <v>427</v>
      </c>
      <c r="AF108" s="288" t="s">
        <v>32</v>
      </c>
      <c r="AG108" s="288" t="s">
        <v>217</v>
      </c>
      <c r="AH108" s="288" t="s">
        <v>32</v>
      </c>
      <c r="AI108" s="288" t="s">
        <v>430</v>
      </c>
      <c r="AJ108" s="288" t="s">
        <v>32</v>
      </c>
      <c r="AK108" s="288" t="s">
        <v>32</v>
      </c>
      <c r="AL108" s="288" t="s">
        <v>221</v>
      </c>
    </row>
    <row r="109" spans="1:38" ht="68.25" customHeight="1">
      <c r="A109" s="38" t="s">
        <v>492</v>
      </c>
      <c r="B109" s="36" t="s">
        <v>493</v>
      </c>
      <c r="C109" s="25">
        <v>23</v>
      </c>
      <c r="D109" s="25">
        <v>6</v>
      </c>
      <c r="E109" s="25">
        <v>31</v>
      </c>
      <c r="F109" s="25">
        <f>SUM($C$109:$E$109)</f>
        <v>60</v>
      </c>
      <c r="G109" s="282"/>
      <c r="H109" s="282"/>
      <c r="I109" s="282"/>
      <c r="J109" s="282"/>
      <c r="K109" s="282"/>
      <c r="L109" s="282"/>
      <c r="M109" s="282"/>
      <c r="N109" s="282"/>
      <c r="O109" s="282"/>
      <c r="P109" s="282"/>
      <c r="Q109" s="282"/>
      <c r="R109" s="282"/>
      <c r="S109" s="282"/>
      <c r="T109" s="282"/>
      <c r="U109" s="282"/>
      <c r="V109" s="282"/>
      <c r="W109" s="282"/>
      <c r="X109" s="282"/>
      <c r="Y109" s="282"/>
      <c r="AA109" s="288" t="s">
        <v>494</v>
      </c>
      <c r="AB109" s="288" t="s">
        <v>437</v>
      </c>
      <c r="AC109" s="288">
        <f>IF('CDS-B'!$C$85&lt;&gt;"",'CDS-B'!$C$85,"")</f>
        <v>75</v>
      </c>
      <c r="AD109" s="288" t="s">
        <v>214</v>
      </c>
      <c r="AE109" s="288" t="s">
        <v>432</v>
      </c>
      <c r="AF109" s="288" t="s">
        <v>32</v>
      </c>
      <c r="AG109" s="288" t="s">
        <v>32</v>
      </c>
      <c r="AH109" s="288" t="s">
        <v>32</v>
      </c>
      <c r="AI109" s="288" t="s">
        <v>32</v>
      </c>
      <c r="AJ109" s="288" t="s">
        <v>32</v>
      </c>
      <c r="AK109" s="288" t="s">
        <v>32</v>
      </c>
      <c r="AL109" s="288" t="s">
        <v>221</v>
      </c>
    </row>
    <row r="110" spans="1:38" ht="36" customHeight="1">
      <c r="A110" s="38" t="s">
        <v>495</v>
      </c>
      <c r="B110" s="36" t="s">
        <v>496</v>
      </c>
      <c r="C110" s="25">
        <f>SUM(C107:C109)</f>
        <v>283</v>
      </c>
      <c r="D110" s="25">
        <f>SUM(D107:D109)</f>
        <v>107</v>
      </c>
      <c r="E110" s="25">
        <f>SUM(E107:E109)</f>
        <v>793</v>
      </c>
      <c r="F110" s="25">
        <f>SUM(F107:F109)</f>
        <v>1183</v>
      </c>
      <c r="G110" s="282"/>
      <c r="H110" s="282"/>
      <c r="I110" s="282"/>
      <c r="J110" s="282"/>
      <c r="K110" s="282"/>
      <c r="L110" s="282"/>
      <c r="M110" s="282"/>
      <c r="N110" s="282"/>
      <c r="O110" s="282"/>
      <c r="P110" s="282"/>
      <c r="Q110" s="282"/>
      <c r="R110" s="282"/>
      <c r="S110" s="282"/>
      <c r="T110" s="282"/>
      <c r="U110" s="282"/>
      <c r="V110" s="282"/>
      <c r="W110" s="282"/>
      <c r="X110" s="282"/>
      <c r="Y110" s="282"/>
      <c r="AA110" s="288" t="s">
        <v>497</v>
      </c>
      <c r="AB110" s="288" t="s">
        <v>439</v>
      </c>
      <c r="AC110" s="288">
        <f>IF('CDS-B'!$C$86&lt;&gt;"",'CDS-B'!$C$86,"")</f>
        <v>86</v>
      </c>
      <c r="AD110" s="288" t="s">
        <v>214</v>
      </c>
      <c r="AE110" s="288" t="s">
        <v>432</v>
      </c>
      <c r="AF110" s="288" t="s">
        <v>32</v>
      </c>
      <c r="AG110" s="288" t="s">
        <v>32</v>
      </c>
      <c r="AH110" s="288" t="s">
        <v>32</v>
      </c>
      <c r="AI110" s="288" t="s">
        <v>32</v>
      </c>
      <c r="AJ110" s="288" t="s">
        <v>32</v>
      </c>
      <c r="AK110" s="288" t="s">
        <v>32</v>
      </c>
      <c r="AL110" s="288" t="s">
        <v>221</v>
      </c>
    </row>
    <row r="111" spans="1:38" ht="43.5" customHeight="1">
      <c r="A111" s="38" t="s">
        <v>498</v>
      </c>
      <c r="B111" s="36" t="s">
        <v>499</v>
      </c>
      <c r="C111" s="267">
        <f>$C$110/$C$106</f>
        <v>0.47643097643097643</v>
      </c>
      <c r="D111" s="267">
        <f>$D$110/$D$106</f>
        <v>0.56315789473684208</v>
      </c>
      <c r="E111" s="267">
        <f>$E$110/$E$106</f>
        <v>0.67032967032967028</v>
      </c>
      <c r="F111" s="267">
        <f>$F$110/$F$106</f>
        <v>0.60142348754448394</v>
      </c>
      <c r="G111" s="282"/>
      <c r="H111" s="282"/>
      <c r="I111" s="282"/>
      <c r="J111" s="282"/>
      <c r="K111" s="282"/>
      <c r="L111" s="282"/>
      <c r="M111" s="282"/>
      <c r="N111" s="282"/>
      <c r="O111" s="282"/>
      <c r="P111" s="282"/>
      <c r="Q111" s="282"/>
      <c r="R111" s="282"/>
      <c r="S111" s="282"/>
      <c r="T111" s="282"/>
      <c r="U111" s="282"/>
      <c r="V111" s="282"/>
      <c r="W111" s="282"/>
      <c r="X111" s="282"/>
      <c r="Y111" s="282"/>
      <c r="AA111" s="288" t="s">
        <v>500</v>
      </c>
      <c r="AB111" s="288" t="s">
        <v>441</v>
      </c>
      <c r="AC111" s="288">
        <f>IF('CDS-B'!$C$87&lt;&gt;"",'CDS-B'!$C$87,"")</f>
        <v>1486</v>
      </c>
      <c r="AD111" s="288" t="s">
        <v>214</v>
      </c>
      <c r="AE111" s="288" t="s">
        <v>432</v>
      </c>
      <c r="AF111" s="288" t="s">
        <v>32</v>
      </c>
      <c r="AG111" s="288" t="s">
        <v>32</v>
      </c>
      <c r="AH111" s="288" t="s">
        <v>32</v>
      </c>
      <c r="AI111" s="288" t="s">
        <v>32</v>
      </c>
      <c r="AJ111" s="288" t="s">
        <v>32</v>
      </c>
      <c r="AK111" s="288" t="s">
        <v>32</v>
      </c>
      <c r="AL111" s="288" t="s">
        <v>221</v>
      </c>
    </row>
    <row r="112" spans="1:38" ht="21" customHeight="1">
      <c r="A112" s="38"/>
      <c r="B112" s="37"/>
      <c r="C112" s="282"/>
      <c r="D112" s="282"/>
      <c r="E112" s="282"/>
      <c r="F112" s="282"/>
      <c r="G112" s="282"/>
      <c r="H112" s="282"/>
      <c r="I112" s="282"/>
      <c r="J112" s="282"/>
      <c r="K112" s="282"/>
      <c r="L112" s="282"/>
      <c r="M112" s="282"/>
      <c r="N112" s="282"/>
      <c r="O112" s="282"/>
      <c r="P112" s="282"/>
      <c r="Q112" s="282"/>
      <c r="R112" s="282"/>
      <c r="S112" s="282"/>
      <c r="T112" s="282"/>
      <c r="U112" s="282"/>
      <c r="V112" s="282"/>
      <c r="W112" s="282"/>
      <c r="X112" s="282"/>
      <c r="Y112" s="282"/>
      <c r="AA112" s="288" t="s">
        <v>501</v>
      </c>
      <c r="AB112" s="288" t="s">
        <v>443</v>
      </c>
      <c r="AC112" s="288">
        <f>IF('CDS-B'!$C$88&lt;&gt;"",'CDS-B'!$C$88,"")</f>
        <v>11</v>
      </c>
      <c r="AD112" s="288" t="s">
        <v>214</v>
      </c>
      <c r="AE112" s="288" t="s">
        <v>432</v>
      </c>
      <c r="AF112" s="288" t="s">
        <v>32</v>
      </c>
      <c r="AG112" s="288" t="s">
        <v>32</v>
      </c>
      <c r="AH112" s="288" t="s">
        <v>32</v>
      </c>
      <c r="AI112" s="288" t="s">
        <v>32</v>
      </c>
      <c r="AJ112" s="288" t="s">
        <v>32</v>
      </c>
      <c r="AK112" s="288" t="s">
        <v>32</v>
      </c>
      <c r="AL112" s="288" t="s">
        <v>221</v>
      </c>
    </row>
    <row r="113" spans="1:38" ht="18.75" customHeight="1">
      <c r="A113" s="300"/>
      <c r="B113" s="286" t="s">
        <v>502</v>
      </c>
      <c r="G113" s="286"/>
      <c r="H113" s="286"/>
      <c r="I113" s="282"/>
      <c r="J113" s="282"/>
      <c r="K113" s="282"/>
      <c r="L113" s="282"/>
      <c r="M113" s="282"/>
      <c r="N113" s="282"/>
      <c r="O113" s="282"/>
      <c r="P113" s="282"/>
      <c r="Q113" s="282"/>
      <c r="R113" s="282"/>
      <c r="S113" s="282"/>
      <c r="T113" s="282"/>
      <c r="U113" s="282"/>
      <c r="V113" s="282"/>
      <c r="W113" s="282"/>
      <c r="X113" s="282"/>
      <c r="Y113" s="282"/>
      <c r="AA113" s="288" t="s">
        <v>503</v>
      </c>
      <c r="AB113" s="288" t="s">
        <v>445</v>
      </c>
      <c r="AC113" s="288">
        <f>IF('CDS-B'!$C$89&lt;&gt;"",'CDS-B'!$C$89,"")</f>
        <v>378</v>
      </c>
      <c r="AD113" s="288" t="s">
        <v>214</v>
      </c>
      <c r="AE113" s="288" t="s">
        <v>432</v>
      </c>
      <c r="AF113" s="288" t="s">
        <v>32</v>
      </c>
      <c r="AG113" s="288" t="s">
        <v>32</v>
      </c>
      <c r="AH113" s="288" t="s">
        <v>32</v>
      </c>
      <c r="AI113" s="288" t="s">
        <v>32</v>
      </c>
      <c r="AJ113" s="288" t="s">
        <v>32</v>
      </c>
      <c r="AK113" s="288" t="s">
        <v>32</v>
      </c>
      <c r="AL113" s="288" t="s">
        <v>221</v>
      </c>
    </row>
    <row r="114" spans="1:38" ht="72">
      <c r="A114" s="300"/>
      <c r="B114" s="342"/>
      <c r="C114" s="59" t="s">
        <v>471</v>
      </c>
      <c r="D114" s="59" t="s">
        <v>472</v>
      </c>
      <c r="E114" s="59" t="s">
        <v>473</v>
      </c>
      <c r="F114" s="59" t="s">
        <v>474</v>
      </c>
      <c r="G114" s="282"/>
      <c r="H114" s="282"/>
      <c r="I114" s="282"/>
      <c r="J114" s="282"/>
      <c r="K114" s="282"/>
      <c r="L114" s="282"/>
      <c r="M114" s="282"/>
      <c r="N114" s="282"/>
      <c r="O114" s="282"/>
      <c r="P114" s="282"/>
      <c r="Q114" s="282"/>
      <c r="R114" s="282"/>
      <c r="S114" s="282"/>
      <c r="T114" s="282"/>
      <c r="U114" s="282"/>
      <c r="V114" s="282"/>
      <c r="W114" s="282"/>
      <c r="X114" s="282"/>
      <c r="Y114" s="282"/>
      <c r="AA114" s="288" t="s">
        <v>504</v>
      </c>
      <c r="AB114" s="288" t="s">
        <v>447</v>
      </c>
      <c r="AC114" s="288">
        <f>IF('CDS-B'!$C$90&lt;&gt;"",'CDS-B'!$C$90,"")</f>
        <v>81</v>
      </c>
      <c r="AD114" s="288" t="s">
        <v>214</v>
      </c>
      <c r="AE114" s="288" t="s">
        <v>432</v>
      </c>
      <c r="AF114" s="288" t="s">
        <v>32</v>
      </c>
      <c r="AG114" s="288" t="s">
        <v>32</v>
      </c>
      <c r="AH114" s="288" t="s">
        <v>32</v>
      </c>
      <c r="AI114" s="288" t="s">
        <v>32</v>
      </c>
      <c r="AJ114" s="288" t="s">
        <v>32</v>
      </c>
      <c r="AK114" s="288" t="s">
        <v>32</v>
      </c>
      <c r="AL114" s="288" t="s">
        <v>221</v>
      </c>
    </row>
    <row r="115" spans="1:38" ht="25.5" customHeight="1">
      <c r="A115" s="300"/>
      <c r="G115" s="282"/>
      <c r="H115" s="282"/>
      <c r="I115" s="282"/>
      <c r="J115" s="282"/>
      <c r="K115" s="282"/>
      <c r="L115" s="282"/>
      <c r="M115" s="282"/>
      <c r="N115" s="282"/>
      <c r="O115" s="282"/>
      <c r="P115" s="282"/>
      <c r="Q115" s="282"/>
      <c r="R115" s="282"/>
      <c r="S115" s="282"/>
      <c r="T115" s="282"/>
      <c r="U115" s="282"/>
      <c r="V115" s="282"/>
      <c r="W115" s="282"/>
      <c r="X115" s="282"/>
      <c r="Y115" s="282"/>
      <c r="AA115" s="288" t="s">
        <v>505</v>
      </c>
      <c r="AB115" s="288" t="s">
        <v>449</v>
      </c>
      <c r="AC115" s="288">
        <f>IF('CDS-B'!$C$91&lt;&gt;"",'CDS-B'!$C$91,"")</f>
        <v>32</v>
      </c>
      <c r="AD115" s="288" t="s">
        <v>214</v>
      </c>
      <c r="AE115" s="288" t="s">
        <v>432</v>
      </c>
      <c r="AF115" s="288" t="s">
        <v>32</v>
      </c>
      <c r="AG115" s="288" t="s">
        <v>32</v>
      </c>
      <c r="AH115" s="288" t="s">
        <v>32</v>
      </c>
      <c r="AI115" s="288" t="s">
        <v>32</v>
      </c>
      <c r="AJ115" s="288" t="s">
        <v>32</v>
      </c>
      <c r="AK115" s="288" t="s">
        <v>32</v>
      </c>
      <c r="AL115" s="288" t="s">
        <v>221</v>
      </c>
    </row>
    <row r="116" spans="1:38" ht="54.75" customHeight="1">
      <c r="A116" s="38" t="s">
        <v>477</v>
      </c>
      <c r="B116" s="39" t="s">
        <v>506</v>
      </c>
      <c r="C116" s="40">
        <v>634</v>
      </c>
      <c r="D116" s="40">
        <v>194</v>
      </c>
      <c r="E116" s="40">
        <v>1250</v>
      </c>
      <c r="F116" s="41">
        <f>SUM($C$116:$E$116)</f>
        <v>2078</v>
      </c>
      <c r="G116" s="282"/>
      <c r="H116" s="282"/>
      <c r="I116" s="282"/>
      <c r="J116" s="282"/>
      <c r="K116" s="282"/>
      <c r="L116" s="282"/>
      <c r="M116" s="282"/>
      <c r="N116" s="282"/>
      <c r="O116" s="282"/>
      <c r="P116" s="282"/>
      <c r="Q116" s="282"/>
      <c r="R116" s="282"/>
      <c r="S116" s="282"/>
      <c r="T116" s="282"/>
      <c r="U116" s="282"/>
      <c r="V116" s="282"/>
      <c r="W116" s="282"/>
      <c r="X116" s="282"/>
      <c r="Y116" s="282"/>
      <c r="AA116" s="288" t="s">
        <v>507</v>
      </c>
      <c r="AB116" s="288" t="s">
        <v>451</v>
      </c>
      <c r="AC116" s="288">
        <f>IF('CDS-B'!$C$92&lt;&gt;"",'CDS-B'!$C$92,"")</f>
        <v>3</v>
      </c>
      <c r="AD116" s="288" t="s">
        <v>214</v>
      </c>
      <c r="AE116" s="288" t="s">
        <v>432</v>
      </c>
      <c r="AF116" s="288" t="s">
        <v>32</v>
      </c>
      <c r="AG116" s="288" t="s">
        <v>32</v>
      </c>
      <c r="AH116" s="288" t="s">
        <v>32</v>
      </c>
      <c r="AI116" s="288" t="s">
        <v>32</v>
      </c>
      <c r="AJ116" s="288" t="s">
        <v>32</v>
      </c>
      <c r="AK116" s="288" t="s">
        <v>32</v>
      </c>
      <c r="AL116" s="288" t="s">
        <v>221</v>
      </c>
    </row>
    <row r="117" spans="1:38" ht="120" customHeight="1">
      <c r="A117" s="38" t="s">
        <v>480</v>
      </c>
      <c r="B117" s="42" t="s">
        <v>508</v>
      </c>
      <c r="C117" s="40"/>
      <c r="D117" s="40"/>
      <c r="E117" s="40"/>
      <c r="F117" s="41">
        <f>SUM($C$117:$E$117)</f>
        <v>0</v>
      </c>
      <c r="G117" s="282"/>
      <c r="H117" s="282"/>
      <c r="I117" s="282"/>
      <c r="J117" s="282"/>
      <c r="K117" s="282"/>
      <c r="L117" s="282"/>
      <c r="M117" s="282"/>
      <c r="N117" s="282"/>
      <c r="O117" s="282"/>
      <c r="P117" s="282"/>
      <c r="Q117" s="282"/>
      <c r="R117" s="282"/>
      <c r="S117" s="282"/>
      <c r="T117" s="282"/>
      <c r="U117" s="282"/>
      <c r="V117" s="282"/>
      <c r="W117" s="282"/>
      <c r="X117" s="282"/>
      <c r="Y117" s="282"/>
      <c r="AA117" s="288" t="s">
        <v>509</v>
      </c>
      <c r="AB117" s="288" t="s">
        <v>453</v>
      </c>
      <c r="AC117" s="288" t="str">
        <f>IF('CDS-B'!$C$93&lt;&gt;"",'CDS-B'!$C$93,"")</f>
        <v/>
      </c>
      <c r="AD117" s="288" t="s">
        <v>214</v>
      </c>
      <c r="AE117" s="288" t="s">
        <v>432</v>
      </c>
      <c r="AF117" s="288" t="s">
        <v>32</v>
      </c>
      <c r="AG117" s="288" t="s">
        <v>32</v>
      </c>
      <c r="AH117" s="288" t="s">
        <v>32</v>
      </c>
      <c r="AI117" s="288" t="s">
        <v>32</v>
      </c>
      <c r="AJ117" s="288" t="s">
        <v>32</v>
      </c>
      <c r="AK117" s="288" t="s">
        <v>32</v>
      </c>
      <c r="AL117" s="288" t="s">
        <v>221</v>
      </c>
    </row>
    <row r="118" spans="1:38" ht="34.5" customHeight="1">
      <c r="A118" s="38" t="s">
        <v>483</v>
      </c>
      <c r="B118" s="39" t="s">
        <v>510</v>
      </c>
      <c r="C118" s="41">
        <v>634</v>
      </c>
      <c r="D118" s="41">
        <v>194</v>
      </c>
      <c r="E118" s="41">
        <v>1250</v>
      </c>
      <c r="F118" s="41">
        <f>SUM($C$118:$E$118)</f>
        <v>2078</v>
      </c>
      <c r="G118" s="282"/>
      <c r="H118" s="282"/>
      <c r="I118" s="282"/>
      <c r="J118" s="282"/>
      <c r="K118" s="282"/>
      <c r="L118" s="282"/>
      <c r="M118" s="282"/>
      <c r="N118" s="282"/>
      <c r="O118" s="282"/>
      <c r="P118" s="282"/>
      <c r="Q118" s="282"/>
      <c r="R118" s="282"/>
      <c r="S118" s="282"/>
      <c r="T118" s="282"/>
      <c r="U118" s="282"/>
      <c r="V118" s="282"/>
      <c r="W118" s="282"/>
      <c r="X118" s="282"/>
      <c r="Y118" s="282"/>
      <c r="AA118" s="288" t="s">
        <v>511</v>
      </c>
      <c r="AB118" s="288" t="s">
        <v>471</v>
      </c>
      <c r="AC118" s="288">
        <f>IF('CDS-B'!$C$104&lt;&gt;"",'CDS-B'!$C$104,"")</f>
        <v>594</v>
      </c>
      <c r="AD118" s="288" t="s">
        <v>214</v>
      </c>
      <c r="AE118" s="288" t="s">
        <v>512</v>
      </c>
      <c r="AF118" s="288" t="s">
        <v>513</v>
      </c>
      <c r="AG118" s="288" t="s">
        <v>514</v>
      </c>
      <c r="AH118" s="288" t="s">
        <v>515</v>
      </c>
      <c r="AI118" s="288" t="s">
        <v>32</v>
      </c>
      <c r="AJ118" s="288" t="s">
        <v>32</v>
      </c>
      <c r="AK118" s="288" t="s">
        <v>32</v>
      </c>
      <c r="AL118" s="288" t="s">
        <v>221</v>
      </c>
    </row>
    <row r="119" spans="1:38" ht="52.5" customHeight="1">
      <c r="A119" s="38" t="s">
        <v>486</v>
      </c>
      <c r="B119" s="39" t="s">
        <v>516</v>
      </c>
      <c r="C119" s="40"/>
      <c r="D119" s="40"/>
      <c r="E119" s="40"/>
      <c r="F119" s="41">
        <f>SUM($C$119:$E$119)</f>
        <v>0</v>
      </c>
      <c r="G119" s="282"/>
      <c r="H119" s="282"/>
      <c r="I119" s="282"/>
      <c r="J119" s="282"/>
      <c r="K119" s="282"/>
      <c r="L119" s="282"/>
      <c r="M119" s="282"/>
      <c r="N119" s="282"/>
      <c r="O119" s="282"/>
      <c r="P119" s="282"/>
      <c r="Q119" s="282"/>
      <c r="R119" s="282"/>
      <c r="S119" s="282"/>
      <c r="T119" s="282"/>
      <c r="U119" s="282"/>
      <c r="V119" s="282"/>
      <c r="W119" s="282"/>
      <c r="X119" s="282"/>
      <c r="Y119" s="282"/>
      <c r="AA119" s="288" t="s">
        <v>517</v>
      </c>
      <c r="AB119" s="288" t="s">
        <v>472</v>
      </c>
      <c r="AC119" s="288">
        <f>IF('CDS-B'!$D$104&lt;&gt;"",'CDS-B'!$D$104,"")</f>
        <v>190</v>
      </c>
      <c r="AD119" s="288" t="s">
        <v>214</v>
      </c>
      <c r="AE119" s="288" t="s">
        <v>512</v>
      </c>
      <c r="AF119" s="288" t="s">
        <v>513</v>
      </c>
      <c r="AG119" s="288" t="s">
        <v>514</v>
      </c>
      <c r="AH119" s="288" t="s">
        <v>515</v>
      </c>
      <c r="AI119" s="288" t="s">
        <v>32</v>
      </c>
      <c r="AJ119" s="288" t="s">
        <v>32</v>
      </c>
      <c r="AK119" s="288" t="s">
        <v>32</v>
      </c>
      <c r="AL119" s="288" t="s">
        <v>221</v>
      </c>
    </row>
    <row r="120" spans="1:38" ht="68.25" customHeight="1">
      <c r="A120" s="38" t="s">
        <v>489</v>
      </c>
      <c r="B120" s="39" t="s">
        <v>518</v>
      </c>
      <c r="C120" s="40"/>
      <c r="D120" s="40"/>
      <c r="E120" s="40"/>
      <c r="F120" s="41">
        <f>SUM($C$120:$E$120)</f>
        <v>0</v>
      </c>
      <c r="G120" s="282"/>
      <c r="H120" s="282"/>
      <c r="I120" s="282"/>
      <c r="J120" s="282"/>
      <c r="K120" s="282"/>
      <c r="L120" s="282"/>
      <c r="M120" s="282"/>
      <c r="N120" s="282"/>
      <c r="O120" s="282"/>
      <c r="P120" s="282"/>
      <c r="Q120" s="282"/>
      <c r="R120" s="282"/>
      <c r="S120" s="282"/>
      <c r="T120" s="282"/>
      <c r="U120" s="282"/>
      <c r="V120" s="282"/>
      <c r="W120" s="282"/>
      <c r="X120" s="282"/>
      <c r="Y120" s="282"/>
      <c r="AA120" s="288" t="s">
        <v>519</v>
      </c>
      <c r="AB120" s="288" t="s">
        <v>473</v>
      </c>
      <c r="AC120" s="288">
        <f>IF('CDS-B'!$E$104&lt;&gt;"",'CDS-B'!$E$104,"")</f>
        <v>1183</v>
      </c>
      <c r="AD120" s="288" t="s">
        <v>214</v>
      </c>
      <c r="AE120" s="288" t="s">
        <v>512</v>
      </c>
      <c r="AF120" s="288" t="s">
        <v>513</v>
      </c>
      <c r="AG120" s="288" t="s">
        <v>514</v>
      </c>
      <c r="AH120" s="288" t="s">
        <v>515</v>
      </c>
      <c r="AI120" s="288" t="s">
        <v>32</v>
      </c>
      <c r="AJ120" s="288" t="s">
        <v>32</v>
      </c>
      <c r="AK120" s="288" t="s">
        <v>32</v>
      </c>
      <c r="AL120" s="288" t="s">
        <v>221</v>
      </c>
    </row>
    <row r="121" spans="1:38" ht="65.25" customHeight="1">
      <c r="A121" s="38" t="s">
        <v>492</v>
      </c>
      <c r="B121" s="36" t="s">
        <v>520</v>
      </c>
      <c r="C121" s="40"/>
      <c r="D121" s="40"/>
      <c r="E121" s="40"/>
      <c r="F121" s="41">
        <f>SUM($C$121:$E$121)</f>
        <v>0</v>
      </c>
      <c r="G121" s="282"/>
      <c r="H121" s="282"/>
      <c r="I121" s="282"/>
      <c r="J121" s="282"/>
      <c r="K121" s="282"/>
      <c r="L121" s="282"/>
      <c r="M121" s="282"/>
      <c r="N121" s="282"/>
      <c r="O121" s="282"/>
      <c r="P121" s="282"/>
      <c r="Q121" s="282"/>
      <c r="R121" s="282"/>
      <c r="S121" s="282"/>
      <c r="T121" s="282"/>
      <c r="U121" s="282"/>
      <c r="V121" s="282"/>
      <c r="W121" s="282"/>
      <c r="X121" s="282"/>
      <c r="Y121" s="282"/>
      <c r="AA121" s="288" t="s">
        <v>521</v>
      </c>
      <c r="AB121" s="288" t="s">
        <v>522</v>
      </c>
      <c r="AC121" s="288">
        <f>IF('CDS-B'!$F$104&lt;&gt;"",'CDS-B'!$F$104,"")</f>
        <v>1967</v>
      </c>
      <c r="AD121" s="288" t="s">
        <v>214</v>
      </c>
      <c r="AE121" s="288" t="s">
        <v>512</v>
      </c>
      <c r="AF121" s="288" t="s">
        <v>513</v>
      </c>
      <c r="AG121" s="288" t="s">
        <v>514</v>
      </c>
      <c r="AH121" s="288" t="s">
        <v>515</v>
      </c>
      <c r="AI121" s="288" t="s">
        <v>32</v>
      </c>
      <c r="AJ121" s="288" t="s">
        <v>32</v>
      </c>
      <c r="AK121" s="288" t="s">
        <v>32</v>
      </c>
      <c r="AL121" s="288" t="s">
        <v>221</v>
      </c>
    </row>
    <row r="122" spans="1:38" ht="31.5" customHeight="1">
      <c r="A122" s="38" t="s">
        <v>495</v>
      </c>
      <c r="B122" s="36" t="s">
        <v>496</v>
      </c>
      <c r="C122" s="41">
        <v>315</v>
      </c>
      <c r="D122" s="41">
        <v>113</v>
      </c>
      <c r="E122" s="41">
        <v>915</v>
      </c>
      <c r="F122" s="41">
        <f>SUM($C$122:$E$122)</f>
        <v>1343</v>
      </c>
      <c r="G122" s="282"/>
      <c r="H122" s="282"/>
      <c r="I122" s="282"/>
      <c r="J122" s="282"/>
      <c r="K122" s="282"/>
      <c r="L122" s="282"/>
      <c r="M122" s="282"/>
      <c r="N122" s="282"/>
      <c r="O122" s="282"/>
      <c r="P122" s="282"/>
      <c r="Q122" s="282"/>
      <c r="R122" s="282"/>
      <c r="S122" s="282"/>
      <c r="T122" s="282"/>
      <c r="U122" s="282"/>
      <c r="V122" s="282"/>
      <c r="W122" s="282"/>
      <c r="X122" s="282"/>
      <c r="Y122" s="282"/>
      <c r="AA122" s="288" t="s">
        <v>523</v>
      </c>
      <c r="AB122" s="288" t="s">
        <v>471</v>
      </c>
      <c r="AC122" s="288" t="str">
        <f>IF('CDS-B'!$C$105&lt;&gt;"",'CDS-B'!$C$105,"")</f>
        <v/>
      </c>
      <c r="AD122" s="288" t="s">
        <v>214</v>
      </c>
      <c r="AE122" s="288" t="s">
        <v>512</v>
      </c>
      <c r="AF122" s="288" t="s">
        <v>513</v>
      </c>
      <c r="AG122" s="288" t="s">
        <v>524</v>
      </c>
      <c r="AH122" s="288" t="s">
        <v>515</v>
      </c>
      <c r="AI122" s="288" t="s">
        <v>32</v>
      </c>
      <c r="AJ122" s="288" t="s">
        <v>32</v>
      </c>
      <c r="AK122" s="288" t="s">
        <v>32</v>
      </c>
      <c r="AL122" s="288" t="s">
        <v>221</v>
      </c>
    </row>
    <row r="123" spans="1:38" ht="37.5" customHeight="1">
      <c r="A123" s="38" t="s">
        <v>498</v>
      </c>
      <c r="B123" s="36" t="s">
        <v>525</v>
      </c>
      <c r="C123" s="268">
        <f>$C$122/$C$118</f>
        <v>0.49684542586750791</v>
      </c>
      <c r="D123" s="268">
        <f>$D$122/$D$118</f>
        <v>0.58247422680412375</v>
      </c>
      <c r="E123" s="268">
        <f>$E$122/$E$118</f>
        <v>0.73199999999999998</v>
      </c>
      <c r="F123" s="268">
        <f>$F$122/$F$118</f>
        <v>0.64629451395572668</v>
      </c>
      <c r="G123" s="282"/>
      <c r="H123" s="282"/>
      <c r="I123" s="282"/>
      <c r="J123" s="282"/>
      <c r="K123" s="282"/>
      <c r="L123" s="282"/>
      <c r="M123" s="282"/>
      <c r="N123" s="282"/>
      <c r="O123" s="282"/>
      <c r="P123" s="282"/>
      <c r="Q123" s="282"/>
      <c r="R123" s="282"/>
      <c r="S123" s="282"/>
      <c r="T123" s="282"/>
      <c r="U123" s="282"/>
      <c r="V123" s="282"/>
      <c r="W123" s="282"/>
      <c r="X123" s="282"/>
      <c r="Y123" s="282"/>
      <c r="AA123" s="288" t="s">
        <v>526</v>
      </c>
      <c r="AB123" s="288" t="s">
        <v>472</v>
      </c>
      <c r="AC123" s="288" t="str">
        <f>IF('CDS-B'!$D$105&lt;&gt;"",'CDS-B'!$D$105,"")</f>
        <v/>
      </c>
      <c r="AD123" s="288" t="s">
        <v>214</v>
      </c>
      <c r="AE123" s="288" t="s">
        <v>512</v>
      </c>
      <c r="AF123" s="288" t="s">
        <v>513</v>
      </c>
      <c r="AG123" s="288" t="s">
        <v>524</v>
      </c>
      <c r="AH123" s="288" t="s">
        <v>515</v>
      </c>
      <c r="AI123" s="288" t="s">
        <v>32</v>
      </c>
      <c r="AJ123" s="288" t="s">
        <v>32</v>
      </c>
      <c r="AK123" s="288" t="s">
        <v>32</v>
      </c>
      <c r="AL123" s="288" t="s">
        <v>221</v>
      </c>
    </row>
    <row r="124" spans="1:38" ht="21.75" customHeight="1">
      <c r="A124" s="300"/>
      <c r="B124" s="127" t="s">
        <v>527</v>
      </c>
      <c r="C124" s="322"/>
      <c r="D124" s="322"/>
      <c r="E124" s="322"/>
      <c r="F124" s="322"/>
      <c r="G124" s="123"/>
      <c r="H124" s="123"/>
      <c r="I124" s="322"/>
      <c r="J124" s="322"/>
      <c r="K124" s="322"/>
      <c r="L124" s="322"/>
      <c r="M124" s="322"/>
      <c r="N124" s="322"/>
      <c r="O124" s="322"/>
      <c r="P124" s="322"/>
      <c r="Q124" s="322"/>
      <c r="R124" s="322"/>
      <c r="S124" s="322"/>
      <c r="T124" s="322"/>
      <c r="U124" s="322"/>
      <c r="V124" s="322"/>
      <c r="W124" s="322"/>
      <c r="X124" s="322"/>
      <c r="Y124" s="322"/>
      <c r="AA124" s="288" t="s">
        <v>528</v>
      </c>
      <c r="AB124" s="288" t="s">
        <v>473</v>
      </c>
      <c r="AC124" s="288" t="str">
        <f>IF('CDS-B'!$E$105&lt;&gt;"",'CDS-B'!$E$105,"")</f>
        <v/>
      </c>
      <c r="AD124" s="288" t="s">
        <v>214</v>
      </c>
      <c r="AE124" s="288" t="s">
        <v>512</v>
      </c>
      <c r="AF124" s="288" t="s">
        <v>513</v>
      </c>
      <c r="AG124" s="288" t="s">
        <v>524</v>
      </c>
      <c r="AH124" s="288" t="s">
        <v>515</v>
      </c>
      <c r="AI124" s="288" t="s">
        <v>32</v>
      </c>
      <c r="AJ124" s="288" t="s">
        <v>32</v>
      </c>
      <c r="AK124" s="288" t="s">
        <v>32</v>
      </c>
      <c r="AL124" s="288" t="s">
        <v>221</v>
      </c>
    </row>
    <row r="125" spans="1:38" ht="32.25" customHeight="1">
      <c r="A125" s="300"/>
      <c r="B125" s="282" t="s">
        <v>529</v>
      </c>
      <c r="AA125" s="288" t="s">
        <v>530</v>
      </c>
      <c r="AB125" s="288" t="s">
        <v>522</v>
      </c>
      <c r="AC125" s="288">
        <f>IF('CDS-B'!$F$105&lt;&gt;"",'CDS-B'!$F$105,"")</f>
        <v>0</v>
      </c>
      <c r="AD125" s="288" t="s">
        <v>214</v>
      </c>
      <c r="AE125" s="288" t="s">
        <v>512</v>
      </c>
      <c r="AF125" s="288" t="s">
        <v>513</v>
      </c>
      <c r="AG125" s="288" t="s">
        <v>524</v>
      </c>
      <c r="AH125" s="288" t="s">
        <v>515</v>
      </c>
      <c r="AI125" s="288" t="s">
        <v>32</v>
      </c>
      <c r="AJ125" s="288" t="s">
        <v>32</v>
      </c>
      <c r="AK125" s="288" t="s">
        <v>32</v>
      </c>
      <c r="AL125" s="288" t="s">
        <v>221</v>
      </c>
    </row>
    <row r="126" spans="1:38" ht="12.75" customHeight="1">
      <c r="A126" s="300"/>
      <c r="B126" s="343"/>
      <c r="F126" s="68" t="s">
        <v>531</v>
      </c>
      <c r="G126" s="68" t="s">
        <v>532</v>
      </c>
      <c r="AA126" s="288" t="s">
        <v>533</v>
      </c>
      <c r="AB126" s="288" t="s">
        <v>471</v>
      </c>
      <c r="AC126" s="288">
        <f>IF('CDS-B'!$C$106&lt;&gt;"",'CDS-B'!$C$106,"")</f>
        <v>594</v>
      </c>
      <c r="AD126" s="288" t="s">
        <v>214</v>
      </c>
      <c r="AE126" s="288" t="s">
        <v>512</v>
      </c>
      <c r="AF126" s="288" t="s">
        <v>513</v>
      </c>
      <c r="AG126" s="288" t="s">
        <v>534</v>
      </c>
      <c r="AH126" s="288" t="s">
        <v>515</v>
      </c>
      <c r="AI126" s="288" t="s">
        <v>32</v>
      </c>
      <c r="AJ126" s="288" t="s">
        <v>32</v>
      </c>
      <c r="AK126" s="288" t="s">
        <v>32</v>
      </c>
      <c r="AL126" s="288" t="s">
        <v>221</v>
      </c>
    </row>
    <row r="127" spans="1:38" ht="23.25" customHeight="1">
      <c r="A127" s="302" t="s">
        <v>535</v>
      </c>
      <c r="B127" s="281" t="s">
        <v>536</v>
      </c>
      <c r="F127" s="184"/>
      <c r="G127" s="172"/>
      <c r="H127" s="322"/>
      <c r="I127" s="322"/>
      <c r="J127" s="322"/>
      <c r="K127" s="322"/>
      <c r="L127" s="322"/>
      <c r="M127" s="322"/>
      <c r="N127" s="322"/>
      <c r="O127" s="322"/>
      <c r="P127" s="322"/>
      <c r="Q127" s="322"/>
      <c r="R127" s="322"/>
      <c r="S127" s="322"/>
      <c r="T127" s="322"/>
      <c r="U127" s="322"/>
      <c r="V127" s="322"/>
      <c r="W127" s="322"/>
      <c r="X127" s="322"/>
      <c r="Y127" s="322"/>
      <c r="AA127" s="288" t="s">
        <v>537</v>
      </c>
      <c r="AB127" s="288" t="s">
        <v>472</v>
      </c>
      <c r="AC127" s="288">
        <f>IF('CDS-B'!$D$106&lt;&gt;"",'CDS-B'!$D$106,"")</f>
        <v>190</v>
      </c>
      <c r="AD127" s="288" t="s">
        <v>214</v>
      </c>
      <c r="AE127" s="288" t="s">
        <v>512</v>
      </c>
      <c r="AF127" s="288" t="s">
        <v>513</v>
      </c>
      <c r="AG127" s="288" t="s">
        <v>534</v>
      </c>
      <c r="AH127" s="288" t="s">
        <v>515</v>
      </c>
      <c r="AI127" s="288" t="s">
        <v>32</v>
      </c>
      <c r="AJ127" s="288" t="s">
        <v>32</v>
      </c>
      <c r="AK127" s="288" t="s">
        <v>32</v>
      </c>
      <c r="AL127" s="288" t="s">
        <v>221</v>
      </c>
    </row>
    <row r="128" spans="1:38" ht="94.5" customHeight="1">
      <c r="A128" s="302" t="s">
        <v>538</v>
      </c>
      <c r="B128" s="290" t="s">
        <v>539</v>
      </c>
      <c r="F128" s="184"/>
      <c r="G128" s="172"/>
      <c r="H128" s="322"/>
      <c r="I128" s="322"/>
      <c r="J128" s="322"/>
      <c r="K128" s="322"/>
      <c r="L128" s="322"/>
      <c r="M128" s="322"/>
      <c r="N128" s="322"/>
      <c r="O128" s="322"/>
      <c r="P128" s="322"/>
      <c r="Q128" s="322"/>
      <c r="R128" s="322"/>
      <c r="S128" s="322"/>
      <c r="T128" s="322"/>
      <c r="U128" s="322"/>
      <c r="V128" s="322"/>
      <c r="W128" s="322"/>
      <c r="X128" s="322"/>
      <c r="Y128" s="322"/>
      <c r="AA128" s="288" t="s">
        <v>540</v>
      </c>
      <c r="AB128" s="288" t="s">
        <v>473</v>
      </c>
      <c r="AC128" s="288">
        <f>IF('CDS-B'!$E$106&lt;&gt;"",'CDS-B'!$E$106,"")</f>
        <v>1183</v>
      </c>
      <c r="AD128" s="288" t="s">
        <v>214</v>
      </c>
      <c r="AE128" s="288" t="s">
        <v>512</v>
      </c>
      <c r="AF128" s="288" t="s">
        <v>513</v>
      </c>
      <c r="AG128" s="288" t="s">
        <v>534</v>
      </c>
      <c r="AH128" s="288" t="s">
        <v>515</v>
      </c>
      <c r="AI128" s="288" t="s">
        <v>32</v>
      </c>
      <c r="AJ128" s="288" t="s">
        <v>32</v>
      </c>
      <c r="AK128" s="288" t="s">
        <v>32</v>
      </c>
      <c r="AL128" s="288" t="s">
        <v>221</v>
      </c>
    </row>
    <row r="129" spans="1:38" ht="13.5" customHeight="1">
      <c r="A129" s="302" t="s">
        <v>541</v>
      </c>
      <c r="B129" s="281" t="s">
        <v>542</v>
      </c>
      <c r="F129" s="172">
        <f>$F$127-$F$128</f>
        <v>0</v>
      </c>
      <c r="G129" s="172">
        <f>$G$127-$G$128</f>
        <v>0</v>
      </c>
      <c r="H129" s="322"/>
      <c r="I129" s="322"/>
      <c r="J129" s="322"/>
      <c r="K129" s="322"/>
      <c r="L129" s="322"/>
      <c r="M129" s="322"/>
      <c r="N129" s="322"/>
      <c r="O129" s="322"/>
      <c r="P129" s="322"/>
      <c r="Q129" s="322"/>
      <c r="R129" s="322"/>
      <c r="S129" s="322"/>
      <c r="T129" s="322"/>
      <c r="U129" s="322"/>
      <c r="V129" s="322"/>
      <c r="W129" s="322"/>
      <c r="X129" s="322"/>
      <c r="Y129" s="322"/>
      <c r="AA129" s="288" t="s">
        <v>543</v>
      </c>
      <c r="AB129" s="288" t="s">
        <v>522</v>
      </c>
      <c r="AC129" s="288">
        <f>IF('CDS-B'!$F$106&lt;&gt;"",'CDS-B'!$F$106,"")</f>
        <v>1967</v>
      </c>
      <c r="AD129" s="288" t="s">
        <v>214</v>
      </c>
      <c r="AE129" s="288" t="s">
        <v>512</v>
      </c>
      <c r="AF129" s="288" t="s">
        <v>513</v>
      </c>
      <c r="AG129" s="288" t="s">
        <v>534</v>
      </c>
      <c r="AH129" s="288" t="s">
        <v>515</v>
      </c>
      <c r="AI129" s="288" t="s">
        <v>32</v>
      </c>
      <c r="AJ129" s="288" t="s">
        <v>32</v>
      </c>
      <c r="AK129" s="288" t="s">
        <v>32</v>
      </c>
      <c r="AL129" s="288" t="s">
        <v>221</v>
      </c>
    </row>
    <row r="130" spans="1:38" ht="16.5" customHeight="1">
      <c r="A130" s="302" t="s">
        <v>544</v>
      </c>
      <c r="B130" s="281" t="s">
        <v>545</v>
      </c>
      <c r="F130" s="184"/>
      <c r="G130" s="172"/>
      <c r="H130" s="322"/>
      <c r="I130" s="322"/>
      <c r="J130" s="322"/>
      <c r="K130" s="322"/>
      <c r="L130" s="322"/>
      <c r="M130" s="322"/>
      <c r="N130" s="322"/>
      <c r="O130" s="322"/>
      <c r="P130" s="322"/>
      <c r="Q130" s="322"/>
      <c r="R130" s="322"/>
      <c r="S130" s="322"/>
      <c r="T130" s="322"/>
      <c r="U130" s="322"/>
      <c r="V130" s="322"/>
      <c r="W130" s="322"/>
      <c r="X130" s="322"/>
      <c r="Y130" s="322"/>
      <c r="AA130" s="288" t="s">
        <v>546</v>
      </c>
      <c r="AB130" s="288" t="s">
        <v>471</v>
      </c>
      <c r="AC130" s="288">
        <f>IF('CDS-B'!$C$107&lt;&gt;"",'CDS-B'!$C$107,"")</f>
        <v>179</v>
      </c>
      <c r="AD130" s="288" t="s">
        <v>214</v>
      </c>
      <c r="AE130" s="288" t="s">
        <v>512</v>
      </c>
      <c r="AF130" s="288" t="s">
        <v>513</v>
      </c>
      <c r="AG130" s="288" t="s">
        <v>547</v>
      </c>
      <c r="AH130" s="288" t="s">
        <v>515</v>
      </c>
      <c r="AI130" s="288" t="s">
        <v>32</v>
      </c>
      <c r="AJ130" s="288" t="s">
        <v>32</v>
      </c>
      <c r="AK130" s="288" t="s">
        <v>32</v>
      </c>
      <c r="AL130" s="288" t="s">
        <v>221</v>
      </c>
    </row>
    <row r="131" spans="1:38" ht="27.75" customHeight="1">
      <c r="A131" s="302" t="s">
        <v>548</v>
      </c>
      <c r="B131" s="281" t="s">
        <v>549</v>
      </c>
      <c r="F131" s="184"/>
      <c r="G131" s="172"/>
      <c r="H131" s="322"/>
      <c r="I131" s="322"/>
      <c r="J131" s="322"/>
      <c r="K131" s="322"/>
      <c r="L131" s="322"/>
      <c r="M131" s="322"/>
      <c r="N131" s="322"/>
      <c r="O131" s="322"/>
      <c r="P131" s="322"/>
      <c r="Q131" s="322"/>
      <c r="R131" s="322"/>
      <c r="S131" s="322"/>
      <c r="T131" s="322"/>
      <c r="U131" s="322"/>
      <c r="V131" s="322"/>
      <c r="W131" s="322"/>
      <c r="X131" s="322"/>
      <c r="Y131" s="322"/>
      <c r="AA131" s="288" t="s">
        <v>550</v>
      </c>
      <c r="AB131" s="288" t="s">
        <v>472</v>
      </c>
      <c r="AC131" s="288">
        <f>IF('CDS-B'!$D$107&lt;&gt;"",'CDS-B'!$D$107,"")</f>
        <v>70</v>
      </c>
      <c r="AD131" s="288" t="s">
        <v>214</v>
      </c>
      <c r="AE131" s="288" t="s">
        <v>512</v>
      </c>
      <c r="AF131" s="288" t="s">
        <v>513</v>
      </c>
      <c r="AG131" s="288" t="s">
        <v>547</v>
      </c>
      <c r="AH131" s="288" t="s">
        <v>515</v>
      </c>
      <c r="AI131" s="288" t="s">
        <v>32</v>
      </c>
      <c r="AJ131" s="288" t="s">
        <v>32</v>
      </c>
      <c r="AK131" s="288" t="s">
        <v>32</v>
      </c>
      <c r="AL131" s="288" t="s">
        <v>221</v>
      </c>
    </row>
    <row r="132" spans="1:38" ht="13.5" customHeight="1">
      <c r="A132" s="302" t="s">
        <v>551</v>
      </c>
      <c r="B132" s="281" t="s">
        <v>552</v>
      </c>
      <c r="F132" s="184"/>
      <c r="G132" s="172"/>
      <c r="H132" s="322"/>
      <c r="I132" s="322"/>
      <c r="J132" s="322"/>
      <c r="K132" s="322"/>
      <c r="L132" s="322"/>
      <c r="M132" s="322"/>
      <c r="N132" s="322"/>
      <c r="O132" s="322"/>
      <c r="P132" s="322"/>
      <c r="Q132" s="322"/>
      <c r="R132" s="322"/>
      <c r="S132" s="322"/>
      <c r="T132" s="322"/>
      <c r="U132" s="322"/>
      <c r="V132" s="322"/>
      <c r="W132" s="322"/>
      <c r="X132" s="322"/>
      <c r="Y132" s="322"/>
      <c r="AA132" s="288" t="s">
        <v>553</v>
      </c>
      <c r="AB132" s="288" t="s">
        <v>473</v>
      </c>
      <c r="AC132" s="288">
        <f>IF('CDS-B'!$E$107&lt;&gt;"",'CDS-B'!$E$107,"")</f>
        <v>587</v>
      </c>
      <c r="AD132" s="288" t="s">
        <v>214</v>
      </c>
      <c r="AE132" s="288" t="s">
        <v>512</v>
      </c>
      <c r="AF132" s="288" t="s">
        <v>513</v>
      </c>
      <c r="AG132" s="288" t="s">
        <v>547</v>
      </c>
      <c r="AH132" s="288" t="s">
        <v>515</v>
      </c>
      <c r="AI132" s="288" t="s">
        <v>32</v>
      </c>
      <c r="AJ132" s="288" t="s">
        <v>32</v>
      </c>
      <c r="AK132" s="288" t="s">
        <v>32</v>
      </c>
      <c r="AL132" s="288" t="s">
        <v>221</v>
      </c>
    </row>
    <row r="133" spans="1:38" ht="27" customHeight="1">
      <c r="A133" s="302" t="s">
        <v>554</v>
      </c>
      <c r="B133" s="281" t="s">
        <v>555</v>
      </c>
      <c r="F133" s="184"/>
      <c r="G133" s="172"/>
      <c r="H133" s="322"/>
      <c r="I133" s="322"/>
      <c r="J133" s="322"/>
      <c r="K133" s="322"/>
      <c r="L133" s="322"/>
      <c r="M133" s="322"/>
      <c r="N133" s="322"/>
      <c r="O133" s="322"/>
      <c r="P133" s="322"/>
      <c r="Q133" s="322"/>
      <c r="R133" s="322"/>
      <c r="S133" s="322"/>
      <c r="T133" s="322"/>
      <c r="U133" s="322"/>
      <c r="V133" s="322"/>
      <c r="W133" s="322"/>
      <c r="X133" s="322"/>
      <c r="Y133" s="322"/>
      <c r="AA133" s="288" t="s">
        <v>556</v>
      </c>
      <c r="AB133" s="288" t="s">
        <v>522</v>
      </c>
      <c r="AC133" s="288">
        <f>IF('CDS-B'!$F$107&lt;&gt;"",'CDS-B'!$F$107,"")</f>
        <v>836</v>
      </c>
      <c r="AD133" s="288" t="s">
        <v>214</v>
      </c>
      <c r="AE133" s="288" t="s">
        <v>512</v>
      </c>
      <c r="AF133" s="288" t="s">
        <v>513</v>
      </c>
      <c r="AG133" s="288" t="s">
        <v>547</v>
      </c>
      <c r="AH133" s="288" t="s">
        <v>515</v>
      </c>
      <c r="AI133" s="288" t="s">
        <v>32</v>
      </c>
      <c r="AJ133" s="288" t="s">
        <v>32</v>
      </c>
      <c r="AK133" s="288" t="s">
        <v>32</v>
      </c>
      <c r="AL133" s="288" t="s">
        <v>221</v>
      </c>
    </row>
    <row r="134" spans="1:38" ht="12.75" customHeight="1">
      <c r="A134" s="302" t="s">
        <v>557</v>
      </c>
      <c r="B134" s="281" t="s">
        <v>558</v>
      </c>
      <c r="F134" s="184"/>
      <c r="G134" s="172"/>
      <c r="H134" s="322"/>
      <c r="I134" s="322"/>
      <c r="J134" s="322"/>
      <c r="K134" s="322"/>
      <c r="L134" s="322"/>
      <c r="M134" s="322"/>
      <c r="N134" s="322"/>
      <c r="O134" s="322"/>
      <c r="P134" s="322"/>
      <c r="Q134" s="322"/>
      <c r="R134" s="322"/>
      <c r="S134" s="322"/>
      <c r="T134" s="322"/>
      <c r="U134" s="322"/>
      <c r="V134" s="322"/>
      <c r="W134" s="322"/>
      <c r="X134" s="322"/>
      <c r="Y134" s="322"/>
      <c r="AA134" s="288" t="s">
        <v>559</v>
      </c>
      <c r="AB134" s="288" t="s">
        <v>471</v>
      </c>
      <c r="AC134" s="288">
        <f>IF('CDS-B'!$C$108&lt;&gt;"",'CDS-B'!$C$108,"")</f>
        <v>81</v>
      </c>
      <c r="AD134" s="288" t="s">
        <v>214</v>
      </c>
      <c r="AE134" s="288" t="s">
        <v>512</v>
      </c>
      <c r="AF134" s="288" t="s">
        <v>513</v>
      </c>
      <c r="AG134" s="288" t="s">
        <v>560</v>
      </c>
      <c r="AH134" s="288" t="s">
        <v>515</v>
      </c>
      <c r="AI134" s="288" t="s">
        <v>32</v>
      </c>
      <c r="AJ134" s="288" t="s">
        <v>32</v>
      </c>
      <c r="AK134" s="288" t="s">
        <v>32</v>
      </c>
      <c r="AL134" s="288" t="s">
        <v>221</v>
      </c>
    </row>
    <row r="135" spans="1:38" ht="12.75" customHeight="1">
      <c r="A135" s="302" t="s">
        <v>561</v>
      </c>
      <c r="B135" s="281" t="s">
        <v>562</v>
      </c>
      <c r="F135" s="184"/>
      <c r="G135" s="172"/>
      <c r="H135" s="322"/>
      <c r="I135" s="322"/>
      <c r="J135" s="322"/>
      <c r="K135" s="322"/>
      <c r="L135" s="322"/>
      <c r="M135" s="322"/>
      <c r="N135" s="322"/>
      <c r="O135" s="322"/>
      <c r="P135" s="322"/>
      <c r="Q135" s="322"/>
      <c r="R135" s="322"/>
      <c r="S135" s="322"/>
      <c r="T135" s="322"/>
      <c r="U135" s="322"/>
      <c r="V135" s="322"/>
      <c r="W135" s="322"/>
      <c r="X135" s="322"/>
      <c r="Y135" s="322"/>
      <c r="AA135" s="288" t="s">
        <v>563</v>
      </c>
      <c r="AB135" s="288" t="s">
        <v>472</v>
      </c>
      <c r="AC135" s="288">
        <f>IF('CDS-B'!$D$108&lt;&gt;"",'CDS-B'!$D$108,"")</f>
        <v>31</v>
      </c>
      <c r="AD135" s="288" t="s">
        <v>214</v>
      </c>
      <c r="AE135" s="288" t="s">
        <v>512</v>
      </c>
      <c r="AF135" s="288" t="s">
        <v>513</v>
      </c>
      <c r="AG135" s="288" t="s">
        <v>560</v>
      </c>
      <c r="AH135" s="288" t="s">
        <v>515</v>
      </c>
      <c r="AI135" s="288" t="s">
        <v>32</v>
      </c>
      <c r="AJ135" s="288" t="s">
        <v>32</v>
      </c>
      <c r="AK135" s="288" t="s">
        <v>32</v>
      </c>
      <c r="AL135" s="288" t="s">
        <v>221</v>
      </c>
    </row>
    <row r="136" spans="1:38" ht="12.75" customHeight="1">
      <c r="A136" s="302" t="s">
        <v>564</v>
      </c>
      <c r="B136" s="281" t="s">
        <v>565</v>
      </c>
      <c r="F136" s="184"/>
      <c r="G136" s="172"/>
      <c r="H136" s="322"/>
      <c r="I136" s="322"/>
      <c r="J136" s="322"/>
      <c r="K136" s="322"/>
      <c r="L136" s="322"/>
      <c r="M136" s="322"/>
      <c r="N136" s="322"/>
      <c r="O136" s="322"/>
      <c r="P136" s="322"/>
      <c r="Q136" s="322"/>
      <c r="R136" s="322"/>
      <c r="S136" s="322"/>
      <c r="T136" s="322"/>
      <c r="U136" s="322"/>
      <c r="V136" s="322"/>
      <c r="W136" s="322"/>
      <c r="X136" s="322"/>
      <c r="Y136" s="322"/>
      <c r="AA136" s="288" t="s">
        <v>566</v>
      </c>
      <c r="AB136" s="288" t="s">
        <v>473</v>
      </c>
      <c r="AC136" s="288">
        <f>IF('CDS-B'!$E$108&lt;&gt;"",'CDS-B'!$E$108,"")</f>
        <v>175</v>
      </c>
      <c r="AD136" s="288" t="s">
        <v>214</v>
      </c>
      <c r="AE136" s="288" t="s">
        <v>512</v>
      </c>
      <c r="AF136" s="288" t="s">
        <v>513</v>
      </c>
      <c r="AG136" s="288" t="s">
        <v>560</v>
      </c>
      <c r="AH136" s="288" t="s">
        <v>515</v>
      </c>
      <c r="AI136" s="288" t="s">
        <v>32</v>
      </c>
      <c r="AJ136" s="288" t="s">
        <v>32</v>
      </c>
      <c r="AK136" s="288" t="s">
        <v>32</v>
      </c>
      <c r="AL136" s="288" t="s">
        <v>221</v>
      </c>
    </row>
    <row r="137" spans="1:38" ht="16.5" customHeight="1">
      <c r="A137" s="302"/>
      <c r="B137" s="186"/>
      <c r="C137" s="297"/>
      <c r="D137" s="297"/>
      <c r="E137" s="297"/>
      <c r="F137" s="187"/>
      <c r="G137" s="123"/>
      <c r="H137" s="322"/>
      <c r="AA137" s="288" t="s">
        <v>567</v>
      </c>
      <c r="AB137" s="288" t="s">
        <v>522</v>
      </c>
      <c r="AC137" s="288">
        <f>IF('CDS-B'!$F$108&lt;&gt;"",'CDS-B'!$F$108,"")</f>
        <v>287</v>
      </c>
      <c r="AD137" s="288" t="s">
        <v>214</v>
      </c>
      <c r="AE137" s="288" t="s">
        <v>512</v>
      </c>
      <c r="AF137" s="288" t="s">
        <v>513</v>
      </c>
      <c r="AG137" s="288" t="s">
        <v>560</v>
      </c>
      <c r="AH137" s="288" t="s">
        <v>515</v>
      </c>
      <c r="AI137" s="288" t="s">
        <v>32</v>
      </c>
      <c r="AJ137" s="288" t="s">
        <v>32</v>
      </c>
      <c r="AK137" s="288" t="s">
        <v>32</v>
      </c>
      <c r="AL137" s="288" t="s">
        <v>221</v>
      </c>
    </row>
    <row r="138" spans="1:38" ht="30.75" customHeight="1">
      <c r="A138" s="127" t="s">
        <v>568</v>
      </c>
      <c r="AA138" s="288" t="s">
        <v>569</v>
      </c>
      <c r="AB138" s="288" t="s">
        <v>471</v>
      </c>
      <c r="AC138" s="288">
        <f>IF('CDS-B'!$C$109&lt;&gt;"",'CDS-B'!$C$109,"")</f>
        <v>23</v>
      </c>
      <c r="AD138" s="288" t="s">
        <v>214</v>
      </c>
      <c r="AE138" s="288" t="s">
        <v>512</v>
      </c>
      <c r="AF138" s="288" t="s">
        <v>513</v>
      </c>
      <c r="AG138" s="288" t="s">
        <v>570</v>
      </c>
      <c r="AH138" s="288" t="s">
        <v>515</v>
      </c>
      <c r="AI138" s="288" t="s">
        <v>32</v>
      </c>
      <c r="AJ138" s="288" t="s">
        <v>32</v>
      </c>
      <c r="AK138" s="288" t="s">
        <v>32</v>
      </c>
      <c r="AL138" s="288" t="s">
        <v>221</v>
      </c>
    </row>
    <row r="139" spans="1:38" ht="38.25">
      <c r="A139" s="300"/>
      <c r="B139" s="282" t="s">
        <v>571</v>
      </c>
      <c r="AA139" s="288" t="s">
        <v>572</v>
      </c>
      <c r="AB139" s="288" t="s">
        <v>472</v>
      </c>
      <c r="AC139" s="288">
        <f>IF('CDS-B'!$D$109&lt;&gt;"",'CDS-B'!$D$109,"")</f>
        <v>6</v>
      </c>
      <c r="AD139" s="288" t="s">
        <v>214</v>
      </c>
      <c r="AE139" s="288" t="s">
        <v>512</v>
      </c>
      <c r="AF139" s="288" t="s">
        <v>513</v>
      </c>
      <c r="AG139" s="288" t="s">
        <v>570</v>
      </c>
      <c r="AH139" s="288" t="s">
        <v>515</v>
      </c>
      <c r="AI139" s="288" t="s">
        <v>32</v>
      </c>
      <c r="AJ139" s="288" t="s">
        <v>32</v>
      </c>
      <c r="AK139" s="288" t="s">
        <v>32</v>
      </c>
      <c r="AL139" s="288" t="s">
        <v>221</v>
      </c>
    </row>
    <row r="140" spans="1:38" ht="21.95" customHeight="1">
      <c r="A140" s="300"/>
      <c r="B140" s="282" t="s">
        <v>573</v>
      </c>
      <c r="AA140" s="288" t="s">
        <v>574</v>
      </c>
      <c r="AB140" s="288" t="s">
        <v>473</v>
      </c>
      <c r="AC140" s="288">
        <f>IF('CDS-B'!$E$109&lt;&gt;"",'CDS-B'!$E$109,"")</f>
        <v>31</v>
      </c>
      <c r="AD140" s="288" t="s">
        <v>214</v>
      </c>
      <c r="AE140" s="288" t="s">
        <v>512</v>
      </c>
      <c r="AF140" s="288" t="s">
        <v>513</v>
      </c>
      <c r="AG140" s="288" t="s">
        <v>570</v>
      </c>
      <c r="AH140" s="288" t="s">
        <v>515</v>
      </c>
      <c r="AI140" s="288" t="s">
        <v>32</v>
      </c>
      <c r="AJ140" s="288" t="s">
        <v>32</v>
      </c>
      <c r="AK140" s="288" t="s">
        <v>32</v>
      </c>
      <c r="AL140" s="288" t="s">
        <v>221</v>
      </c>
    </row>
    <row r="141" spans="1:38" ht="80.45" customHeight="1">
      <c r="A141" s="300"/>
      <c r="B141" s="283" t="s">
        <v>575</v>
      </c>
      <c r="AA141" s="288" t="s">
        <v>576</v>
      </c>
      <c r="AB141" s="288" t="s">
        <v>522</v>
      </c>
      <c r="AC141" s="288">
        <f>IF('CDS-B'!$F$109&lt;&gt;"",'CDS-B'!$F$109,"")</f>
        <v>60</v>
      </c>
      <c r="AD141" s="288" t="s">
        <v>214</v>
      </c>
      <c r="AE141" s="288" t="s">
        <v>512</v>
      </c>
      <c r="AF141" s="288" t="s">
        <v>513</v>
      </c>
      <c r="AG141" s="288" t="s">
        <v>570</v>
      </c>
      <c r="AH141" s="288" t="s">
        <v>515</v>
      </c>
      <c r="AI141" s="288" t="s">
        <v>32</v>
      </c>
      <c r="AJ141" s="288" t="s">
        <v>32</v>
      </c>
      <c r="AK141" s="288" t="s">
        <v>32</v>
      </c>
      <c r="AL141" s="288" t="s">
        <v>221</v>
      </c>
    </row>
    <row r="142" spans="1:38" ht="50.25" customHeight="1">
      <c r="A142" s="302" t="s">
        <v>577</v>
      </c>
      <c r="B142" s="284" t="s">
        <v>578</v>
      </c>
      <c r="G142" s="43">
        <v>2255</v>
      </c>
      <c r="AA142" s="288" t="s">
        <v>579</v>
      </c>
      <c r="AB142" s="288" t="s">
        <v>471</v>
      </c>
      <c r="AC142" s="288">
        <f>IF('CDS-B'!$C$110&lt;&gt;"",'CDS-B'!$C$110,"")</f>
        <v>283</v>
      </c>
      <c r="AD142" s="288" t="s">
        <v>214</v>
      </c>
      <c r="AE142" s="288" t="s">
        <v>512</v>
      </c>
      <c r="AF142" s="288" t="s">
        <v>513</v>
      </c>
      <c r="AG142" s="288" t="s">
        <v>580</v>
      </c>
      <c r="AH142" s="288" t="s">
        <v>515</v>
      </c>
      <c r="AI142" s="288" t="s">
        <v>32</v>
      </c>
      <c r="AJ142" s="288" t="s">
        <v>32</v>
      </c>
      <c r="AK142" s="288" t="s">
        <v>32</v>
      </c>
      <c r="AL142" s="288" t="s">
        <v>221</v>
      </c>
    </row>
    <row r="143" spans="1:38" ht="29.1" customHeight="1">
      <c r="A143" s="300"/>
      <c r="AA143" s="288" t="s">
        <v>581</v>
      </c>
      <c r="AB143" s="288" t="s">
        <v>472</v>
      </c>
      <c r="AC143" s="288">
        <f>IF('CDS-B'!$D$110&lt;&gt;"",'CDS-B'!$D$110,"")</f>
        <v>107</v>
      </c>
      <c r="AD143" s="288" t="s">
        <v>214</v>
      </c>
      <c r="AE143" s="288" t="s">
        <v>512</v>
      </c>
      <c r="AF143" s="288" t="s">
        <v>513</v>
      </c>
      <c r="AG143" s="288" t="s">
        <v>580</v>
      </c>
      <c r="AH143" s="288" t="s">
        <v>515</v>
      </c>
      <c r="AI143" s="288" t="s">
        <v>32</v>
      </c>
      <c r="AJ143" s="288" t="s">
        <v>32</v>
      </c>
      <c r="AK143" s="288" t="s">
        <v>32</v>
      </c>
      <c r="AL143" s="288" t="s">
        <v>221</v>
      </c>
    </row>
    <row r="144" spans="1:38" ht="27.6" customHeight="1">
      <c r="B144" s="280" t="s">
        <v>582</v>
      </c>
      <c r="G144" s="53">
        <v>1749</v>
      </c>
      <c r="AA144" s="288" t="s">
        <v>583</v>
      </c>
      <c r="AB144" s="288" t="s">
        <v>473</v>
      </c>
      <c r="AC144" s="288">
        <f>IF('CDS-B'!$E$110&lt;&gt;"",'CDS-B'!$E$110,"")</f>
        <v>793</v>
      </c>
      <c r="AD144" s="288" t="s">
        <v>214</v>
      </c>
      <c r="AE144" s="288" t="s">
        <v>512</v>
      </c>
      <c r="AF144" s="288" t="s">
        <v>513</v>
      </c>
      <c r="AG144" s="288" t="s">
        <v>580</v>
      </c>
      <c r="AH144" s="288" t="s">
        <v>515</v>
      </c>
      <c r="AI144" s="288" t="s">
        <v>32</v>
      </c>
      <c r="AJ144" s="288" t="s">
        <v>32</v>
      </c>
      <c r="AK144" s="288" t="s">
        <v>32</v>
      </c>
      <c r="AL144" s="288" t="s">
        <v>221</v>
      </c>
    </row>
    <row r="145" spans="1:38" ht="27.6" customHeight="1">
      <c r="B145" s="285"/>
      <c r="C145" s="285"/>
      <c r="D145" s="285"/>
      <c r="E145" s="285"/>
      <c r="F145" s="285"/>
      <c r="G145" s="188"/>
      <c r="AA145" s="288" t="s">
        <v>584</v>
      </c>
      <c r="AB145" s="288" t="s">
        <v>522</v>
      </c>
      <c r="AC145" s="288">
        <f>IF('CDS-B'!$F$110&lt;&gt;"",'CDS-B'!$F$110,"")</f>
        <v>1183</v>
      </c>
      <c r="AD145" s="288" t="s">
        <v>214</v>
      </c>
      <c r="AE145" s="288" t="s">
        <v>512</v>
      </c>
      <c r="AF145" s="288" t="s">
        <v>513</v>
      </c>
      <c r="AG145" s="288" t="s">
        <v>580</v>
      </c>
      <c r="AH145" s="288" t="s">
        <v>515</v>
      </c>
      <c r="AI145" s="288" t="s">
        <v>32</v>
      </c>
      <c r="AJ145" s="288" t="s">
        <v>32</v>
      </c>
      <c r="AK145" s="288" t="s">
        <v>32</v>
      </c>
      <c r="AL145" s="288" t="s">
        <v>221</v>
      </c>
    </row>
    <row r="146" spans="1:38" ht="26.1" customHeight="1">
      <c r="B146" s="280" t="s">
        <v>585</v>
      </c>
      <c r="G146" s="189">
        <v>0.78</v>
      </c>
      <c r="AA146" s="288" t="s">
        <v>586</v>
      </c>
      <c r="AB146" s="288" t="s">
        <v>471</v>
      </c>
      <c r="AC146" s="288">
        <f>IF('CDS-B'!$C$111&lt;&gt;"",'CDS-B'!$C$111,"")</f>
        <v>0.47643097643097643</v>
      </c>
      <c r="AD146" s="288" t="s">
        <v>214</v>
      </c>
      <c r="AE146" s="288" t="s">
        <v>512</v>
      </c>
      <c r="AF146" s="288" t="s">
        <v>513</v>
      </c>
      <c r="AG146" s="288" t="s">
        <v>587</v>
      </c>
      <c r="AH146" s="288" t="s">
        <v>515</v>
      </c>
      <c r="AI146" s="288" t="s">
        <v>32</v>
      </c>
      <c r="AJ146" s="288" t="s">
        <v>32</v>
      </c>
      <c r="AK146" s="288" t="s">
        <v>32</v>
      </c>
      <c r="AL146" s="288" t="s">
        <v>588</v>
      </c>
    </row>
    <row r="147" spans="1:38" ht="12.75" customHeight="1">
      <c r="AA147" s="288" t="s">
        <v>589</v>
      </c>
      <c r="AB147" s="288" t="s">
        <v>472</v>
      </c>
      <c r="AC147" s="288">
        <f>IF('CDS-B'!$D$111&lt;&gt;"",'CDS-B'!$D$111,"")</f>
        <v>0.56315789473684208</v>
      </c>
      <c r="AD147" s="288" t="s">
        <v>214</v>
      </c>
      <c r="AE147" s="288" t="s">
        <v>512</v>
      </c>
      <c r="AF147" s="288" t="s">
        <v>513</v>
      </c>
      <c r="AG147" s="288" t="s">
        <v>587</v>
      </c>
      <c r="AH147" s="288" t="s">
        <v>515</v>
      </c>
      <c r="AI147" s="288" t="s">
        <v>32</v>
      </c>
      <c r="AJ147" s="288" t="s">
        <v>32</v>
      </c>
      <c r="AK147" s="288" t="s">
        <v>32</v>
      </c>
      <c r="AL147" s="288" t="s">
        <v>588</v>
      </c>
    </row>
    <row r="148" spans="1:38" s="399" customFormat="1" ht="216" customHeight="1">
      <c r="A148" s="285"/>
      <c r="B148" s="285" t="s">
        <v>5000</v>
      </c>
      <c r="C148" s="285"/>
      <c r="D148" s="285"/>
      <c r="E148" s="285"/>
      <c r="F148" s="285"/>
      <c r="G148" s="285"/>
      <c r="AA148" s="399" t="s">
        <v>590</v>
      </c>
      <c r="AB148" s="399" t="s">
        <v>473</v>
      </c>
      <c r="AC148" s="399">
        <f>IF('CDS-B'!$E$111&lt;&gt;"",'CDS-B'!$E$111,"")</f>
        <v>0.67032967032967028</v>
      </c>
      <c r="AD148" s="399" t="s">
        <v>214</v>
      </c>
      <c r="AE148" s="399" t="s">
        <v>512</v>
      </c>
      <c r="AF148" s="399" t="s">
        <v>513</v>
      </c>
      <c r="AG148" s="399" t="s">
        <v>587</v>
      </c>
      <c r="AH148" s="399" t="s">
        <v>515</v>
      </c>
      <c r="AI148" s="399" t="s">
        <v>32</v>
      </c>
      <c r="AJ148" s="399" t="s">
        <v>32</v>
      </c>
      <c r="AK148" s="399" t="s">
        <v>32</v>
      </c>
      <c r="AL148" s="399" t="s">
        <v>588</v>
      </c>
    </row>
    <row r="149" spans="1:38" ht="12.75" customHeight="1">
      <c r="AA149" s="288" t="s">
        <v>591</v>
      </c>
      <c r="AB149" s="288" t="s">
        <v>522</v>
      </c>
      <c r="AC149" s="288">
        <f>IF('CDS-B'!$F$111&lt;&gt;"",'CDS-B'!$F$111,"")</f>
        <v>0.60142348754448394</v>
      </c>
      <c r="AD149" s="288" t="s">
        <v>214</v>
      </c>
      <c r="AE149" s="288" t="s">
        <v>512</v>
      </c>
      <c r="AF149" s="288" t="s">
        <v>513</v>
      </c>
      <c r="AG149" s="288" t="s">
        <v>587</v>
      </c>
      <c r="AH149" s="288" t="s">
        <v>515</v>
      </c>
      <c r="AI149" s="288" t="s">
        <v>32</v>
      </c>
      <c r="AJ149" s="288" t="s">
        <v>32</v>
      </c>
      <c r="AK149" s="288" t="s">
        <v>32</v>
      </c>
      <c r="AL149" s="288" t="s">
        <v>588</v>
      </c>
    </row>
    <row r="150" spans="1:38" ht="12.75" customHeight="1">
      <c r="AA150" s="288" t="s">
        <v>592</v>
      </c>
      <c r="AB150" s="288" t="s">
        <v>471</v>
      </c>
      <c r="AC150" s="288">
        <f>IF('CDS-B'!$C$116&lt;&gt;"",'CDS-B'!$C$116,"")</f>
        <v>634</v>
      </c>
      <c r="AD150" s="288" t="s">
        <v>214</v>
      </c>
      <c r="AE150" s="288" t="s">
        <v>512</v>
      </c>
      <c r="AF150" s="288" t="s">
        <v>513</v>
      </c>
      <c r="AG150" s="288" t="s">
        <v>514</v>
      </c>
      <c r="AH150" s="288" t="s">
        <v>593</v>
      </c>
      <c r="AI150" s="288" t="s">
        <v>32</v>
      </c>
      <c r="AJ150" s="288" t="s">
        <v>32</v>
      </c>
      <c r="AK150" s="288" t="s">
        <v>32</v>
      </c>
      <c r="AL150" s="288" t="s">
        <v>221</v>
      </c>
    </row>
    <row r="151" spans="1:38" ht="12.75" customHeight="1">
      <c r="AA151" s="288" t="s">
        <v>594</v>
      </c>
      <c r="AB151" s="288" t="s">
        <v>472</v>
      </c>
      <c r="AC151" s="288">
        <f>IF('CDS-B'!$D$116&lt;&gt;"",'CDS-B'!$D$116,"")</f>
        <v>194</v>
      </c>
      <c r="AD151" s="288" t="s">
        <v>214</v>
      </c>
      <c r="AE151" s="288" t="s">
        <v>512</v>
      </c>
      <c r="AF151" s="288" t="s">
        <v>513</v>
      </c>
      <c r="AG151" s="288" t="s">
        <v>514</v>
      </c>
      <c r="AH151" s="288" t="s">
        <v>593</v>
      </c>
      <c r="AI151" s="288" t="s">
        <v>32</v>
      </c>
      <c r="AJ151" s="288" t="s">
        <v>32</v>
      </c>
      <c r="AK151" s="288" t="s">
        <v>32</v>
      </c>
      <c r="AL151" s="288" t="s">
        <v>221</v>
      </c>
    </row>
    <row r="152" spans="1:38" ht="12.75" customHeight="1">
      <c r="AA152" s="288" t="s">
        <v>595</v>
      </c>
      <c r="AB152" s="288" t="s">
        <v>473</v>
      </c>
      <c r="AC152" s="288">
        <f>IF('CDS-B'!$E$116&lt;&gt;"",'CDS-B'!$E$116,"")</f>
        <v>1250</v>
      </c>
      <c r="AD152" s="288" t="s">
        <v>214</v>
      </c>
      <c r="AE152" s="288" t="s">
        <v>512</v>
      </c>
      <c r="AF152" s="288" t="s">
        <v>513</v>
      </c>
      <c r="AG152" s="288" t="s">
        <v>514</v>
      </c>
      <c r="AH152" s="288" t="s">
        <v>593</v>
      </c>
      <c r="AI152" s="288" t="s">
        <v>32</v>
      </c>
      <c r="AJ152" s="288" t="s">
        <v>32</v>
      </c>
      <c r="AK152" s="288" t="s">
        <v>32</v>
      </c>
      <c r="AL152" s="288" t="s">
        <v>221</v>
      </c>
    </row>
    <row r="153" spans="1:38" ht="12.75" customHeight="1">
      <c r="AA153" s="288" t="s">
        <v>596</v>
      </c>
      <c r="AB153" s="288" t="s">
        <v>522</v>
      </c>
      <c r="AC153" s="288">
        <f>IF('CDS-B'!$F$116&lt;&gt;"",'CDS-B'!$F$116,"")</f>
        <v>2078</v>
      </c>
      <c r="AD153" s="288" t="s">
        <v>214</v>
      </c>
      <c r="AE153" s="288" t="s">
        <v>512</v>
      </c>
      <c r="AF153" s="288" t="s">
        <v>513</v>
      </c>
      <c r="AG153" s="288" t="s">
        <v>514</v>
      </c>
      <c r="AH153" s="288" t="s">
        <v>593</v>
      </c>
      <c r="AI153" s="288" t="s">
        <v>32</v>
      </c>
      <c r="AJ153" s="288" t="s">
        <v>32</v>
      </c>
      <c r="AK153" s="288" t="s">
        <v>32</v>
      </c>
      <c r="AL153" s="288" t="s">
        <v>221</v>
      </c>
    </row>
    <row r="154" spans="1:38" ht="12.75" customHeight="1">
      <c r="AA154" s="288" t="s">
        <v>597</v>
      </c>
      <c r="AB154" s="288" t="s">
        <v>471</v>
      </c>
      <c r="AC154" s="288" t="str">
        <f>IF('CDS-B'!$C$117&lt;&gt;"",'CDS-B'!$C$117,"")</f>
        <v/>
      </c>
      <c r="AD154" s="288" t="s">
        <v>214</v>
      </c>
      <c r="AE154" s="288" t="s">
        <v>512</v>
      </c>
      <c r="AF154" s="288" t="s">
        <v>513</v>
      </c>
      <c r="AG154" s="288" t="s">
        <v>524</v>
      </c>
      <c r="AH154" s="288" t="s">
        <v>593</v>
      </c>
      <c r="AI154" s="288" t="s">
        <v>32</v>
      </c>
      <c r="AJ154" s="288" t="s">
        <v>32</v>
      </c>
      <c r="AK154" s="288" t="s">
        <v>32</v>
      </c>
      <c r="AL154" s="288" t="s">
        <v>221</v>
      </c>
    </row>
    <row r="155" spans="1:38" ht="12.75" customHeight="1">
      <c r="AA155" s="288" t="s">
        <v>598</v>
      </c>
      <c r="AB155" s="288" t="s">
        <v>472</v>
      </c>
      <c r="AC155" s="288" t="str">
        <f>IF('CDS-B'!$D$117&lt;&gt;"",'CDS-B'!$D$117,"")</f>
        <v/>
      </c>
      <c r="AD155" s="288" t="s">
        <v>214</v>
      </c>
      <c r="AE155" s="288" t="s">
        <v>512</v>
      </c>
      <c r="AF155" s="288" t="s">
        <v>513</v>
      </c>
      <c r="AG155" s="288" t="s">
        <v>524</v>
      </c>
      <c r="AH155" s="288" t="s">
        <v>593</v>
      </c>
      <c r="AI155" s="288" t="s">
        <v>32</v>
      </c>
      <c r="AJ155" s="288" t="s">
        <v>32</v>
      </c>
      <c r="AK155" s="288" t="s">
        <v>32</v>
      </c>
      <c r="AL155" s="288" t="s">
        <v>221</v>
      </c>
    </row>
    <row r="156" spans="1:38" ht="12.75" customHeight="1">
      <c r="AA156" s="288" t="s">
        <v>599</v>
      </c>
      <c r="AB156" s="288" t="s">
        <v>473</v>
      </c>
      <c r="AC156" s="288" t="str">
        <f>IF('CDS-B'!$E$117&lt;&gt;"",'CDS-B'!$E$117,"")</f>
        <v/>
      </c>
      <c r="AD156" s="288" t="s">
        <v>214</v>
      </c>
      <c r="AE156" s="288" t="s">
        <v>512</v>
      </c>
      <c r="AF156" s="288" t="s">
        <v>513</v>
      </c>
      <c r="AG156" s="288" t="s">
        <v>524</v>
      </c>
      <c r="AH156" s="288" t="s">
        <v>593</v>
      </c>
      <c r="AI156" s="288" t="s">
        <v>32</v>
      </c>
      <c r="AJ156" s="288" t="s">
        <v>32</v>
      </c>
      <c r="AK156" s="288" t="s">
        <v>32</v>
      </c>
      <c r="AL156" s="288" t="s">
        <v>221</v>
      </c>
    </row>
    <row r="157" spans="1:38" ht="12.75" customHeight="1">
      <c r="AA157" s="288" t="s">
        <v>600</v>
      </c>
      <c r="AB157" s="288" t="s">
        <v>522</v>
      </c>
      <c r="AC157" s="288">
        <f>IF('CDS-B'!$F$117&lt;&gt;"",'CDS-B'!$F$117,"")</f>
        <v>0</v>
      </c>
      <c r="AD157" s="288" t="s">
        <v>214</v>
      </c>
      <c r="AE157" s="288" t="s">
        <v>512</v>
      </c>
      <c r="AF157" s="288" t="s">
        <v>513</v>
      </c>
      <c r="AG157" s="288" t="s">
        <v>524</v>
      </c>
      <c r="AH157" s="288" t="s">
        <v>593</v>
      </c>
      <c r="AI157" s="288" t="s">
        <v>32</v>
      </c>
      <c r="AJ157" s="288" t="s">
        <v>32</v>
      </c>
      <c r="AK157" s="288" t="s">
        <v>32</v>
      </c>
      <c r="AL157" s="288" t="s">
        <v>221</v>
      </c>
    </row>
    <row r="158" spans="1:38" ht="12.75" customHeight="1">
      <c r="AA158" s="288" t="s">
        <v>601</v>
      </c>
      <c r="AB158" s="288" t="s">
        <v>471</v>
      </c>
      <c r="AC158" s="288">
        <f>IF('CDS-B'!$C$118&lt;&gt;"",'CDS-B'!$C$118,"")</f>
        <v>634</v>
      </c>
      <c r="AD158" s="288" t="s">
        <v>214</v>
      </c>
      <c r="AE158" s="288" t="s">
        <v>512</v>
      </c>
      <c r="AF158" s="288" t="s">
        <v>513</v>
      </c>
      <c r="AG158" s="288" t="s">
        <v>534</v>
      </c>
      <c r="AH158" s="288" t="s">
        <v>593</v>
      </c>
      <c r="AI158" s="288" t="s">
        <v>32</v>
      </c>
      <c r="AJ158" s="288" t="s">
        <v>32</v>
      </c>
      <c r="AK158" s="288" t="s">
        <v>32</v>
      </c>
      <c r="AL158" s="288" t="s">
        <v>221</v>
      </c>
    </row>
    <row r="159" spans="1:38" ht="12.75" customHeight="1">
      <c r="AA159" s="288" t="s">
        <v>602</v>
      </c>
      <c r="AB159" s="288" t="s">
        <v>472</v>
      </c>
      <c r="AC159" s="288">
        <f>IF('CDS-B'!$D$118&lt;&gt;"",'CDS-B'!$D$118,"")</f>
        <v>194</v>
      </c>
      <c r="AD159" s="288" t="s">
        <v>214</v>
      </c>
      <c r="AE159" s="288" t="s">
        <v>512</v>
      </c>
      <c r="AF159" s="288" t="s">
        <v>513</v>
      </c>
      <c r="AG159" s="288" t="s">
        <v>534</v>
      </c>
      <c r="AH159" s="288" t="s">
        <v>593</v>
      </c>
      <c r="AI159" s="288" t="s">
        <v>32</v>
      </c>
      <c r="AJ159" s="288" t="s">
        <v>32</v>
      </c>
      <c r="AK159" s="288" t="s">
        <v>32</v>
      </c>
      <c r="AL159" s="288" t="s">
        <v>221</v>
      </c>
    </row>
    <row r="160" spans="1:38" ht="12.75" customHeight="1">
      <c r="AA160" s="288" t="s">
        <v>603</v>
      </c>
      <c r="AB160" s="288" t="s">
        <v>473</v>
      </c>
      <c r="AC160" s="288">
        <f>IF('CDS-B'!$E$118&lt;&gt;"",'CDS-B'!$E$118,"")</f>
        <v>1250</v>
      </c>
      <c r="AD160" s="288" t="s">
        <v>214</v>
      </c>
      <c r="AE160" s="288" t="s">
        <v>512</v>
      </c>
      <c r="AF160" s="288" t="s">
        <v>513</v>
      </c>
      <c r="AG160" s="288" t="s">
        <v>534</v>
      </c>
      <c r="AH160" s="288" t="s">
        <v>593</v>
      </c>
      <c r="AI160" s="288" t="s">
        <v>32</v>
      </c>
      <c r="AJ160" s="288" t="s">
        <v>32</v>
      </c>
      <c r="AK160" s="288" t="s">
        <v>32</v>
      </c>
      <c r="AL160" s="288" t="s">
        <v>221</v>
      </c>
    </row>
    <row r="161" spans="27:38" ht="12.75" customHeight="1">
      <c r="AA161" s="288" t="s">
        <v>604</v>
      </c>
      <c r="AB161" s="288" t="s">
        <v>522</v>
      </c>
      <c r="AC161" s="288">
        <f>IF('CDS-B'!$F$118&lt;&gt;"",'CDS-B'!$F$118,"")</f>
        <v>2078</v>
      </c>
      <c r="AD161" s="288" t="s">
        <v>214</v>
      </c>
      <c r="AE161" s="288" t="s">
        <v>512</v>
      </c>
      <c r="AF161" s="288" t="s">
        <v>513</v>
      </c>
      <c r="AG161" s="288" t="s">
        <v>534</v>
      </c>
      <c r="AH161" s="288" t="s">
        <v>593</v>
      </c>
      <c r="AI161" s="288" t="s">
        <v>32</v>
      </c>
      <c r="AJ161" s="288" t="s">
        <v>32</v>
      </c>
      <c r="AK161" s="288" t="s">
        <v>32</v>
      </c>
      <c r="AL161" s="288" t="s">
        <v>221</v>
      </c>
    </row>
    <row r="162" spans="27:38" ht="12.75" customHeight="1">
      <c r="AA162" s="288" t="s">
        <v>605</v>
      </c>
      <c r="AB162" s="288" t="s">
        <v>471</v>
      </c>
      <c r="AC162" s="288" t="str">
        <f>IF('CDS-B'!$C$119&lt;&gt;"",'CDS-B'!$C$119,"")</f>
        <v/>
      </c>
      <c r="AD162" s="288" t="s">
        <v>214</v>
      </c>
      <c r="AE162" s="288" t="s">
        <v>512</v>
      </c>
      <c r="AF162" s="288" t="s">
        <v>513</v>
      </c>
      <c r="AG162" s="288" t="s">
        <v>547</v>
      </c>
      <c r="AH162" s="288" t="s">
        <v>593</v>
      </c>
      <c r="AI162" s="288" t="s">
        <v>32</v>
      </c>
      <c r="AJ162" s="288" t="s">
        <v>32</v>
      </c>
      <c r="AK162" s="288" t="s">
        <v>32</v>
      </c>
      <c r="AL162" s="288" t="s">
        <v>221</v>
      </c>
    </row>
    <row r="163" spans="27:38" ht="12.75" customHeight="1">
      <c r="AA163" s="288" t="s">
        <v>606</v>
      </c>
      <c r="AB163" s="288" t="s">
        <v>472</v>
      </c>
      <c r="AC163" s="288" t="str">
        <f>IF('CDS-B'!$D$119&lt;&gt;"",'CDS-B'!$D$119,"")</f>
        <v/>
      </c>
      <c r="AD163" s="288" t="s">
        <v>214</v>
      </c>
      <c r="AE163" s="288" t="s">
        <v>512</v>
      </c>
      <c r="AF163" s="288" t="s">
        <v>513</v>
      </c>
      <c r="AG163" s="288" t="s">
        <v>547</v>
      </c>
      <c r="AH163" s="288" t="s">
        <v>593</v>
      </c>
      <c r="AI163" s="288" t="s">
        <v>32</v>
      </c>
      <c r="AJ163" s="288" t="s">
        <v>32</v>
      </c>
      <c r="AK163" s="288" t="s">
        <v>32</v>
      </c>
      <c r="AL163" s="288" t="s">
        <v>221</v>
      </c>
    </row>
    <row r="164" spans="27:38" ht="12.75" customHeight="1">
      <c r="AA164" s="288" t="s">
        <v>607</v>
      </c>
      <c r="AB164" s="288" t="s">
        <v>473</v>
      </c>
      <c r="AC164" s="288" t="str">
        <f>IF('CDS-B'!$E$119&lt;&gt;"",'CDS-B'!$E$119,"")</f>
        <v/>
      </c>
      <c r="AD164" s="288" t="s">
        <v>214</v>
      </c>
      <c r="AE164" s="288" t="s">
        <v>512</v>
      </c>
      <c r="AF164" s="288" t="s">
        <v>513</v>
      </c>
      <c r="AG164" s="288" t="s">
        <v>547</v>
      </c>
      <c r="AH164" s="288" t="s">
        <v>593</v>
      </c>
      <c r="AI164" s="288" t="s">
        <v>32</v>
      </c>
      <c r="AJ164" s="288" t="s">
        <v>32</v>
      </c>
      <c r="AK164" s="288" t="s">
        <v>32</v>
      </c>
      <c r="AL164" s="288" t="s">
        <v>221</v>
      </c>
    </row>
    <row r="165" spans="27:38" ht="12.75" customHeight="1">
      <c r="AA165" s="288" t="s">
        <v>608</v>
      </c>
      <c r="AB165" s="288" t="s">
        <v>522</v>
      </c>
      <c r="AC165" s="288">
        <f>IF('CDS-B'!$F$119&lt;&gt;"",'CDS-B'!$F$119,"")</f>
        <v>0</v>
      </c>
      <c r="AD165" s="288" t="s">
        <v>214</v>
      </c>
      <c r="AE165" s="288" t="s">
        <v>512</v>
      </c>
      <c r="AF165" s="288" t="s">
        <v>513</v>
      </c>
      <c r="AG165" s="288" t="s">
        <v>547</v>
      </c>
      <c r="AH165" s="288" t="s">
        <v>593</v>
      </c>
      <c r="AI165" s="288" t="s">
        <v>32</v>
      </c>
      <c r="AJ165" s="288" t="s">
        <v>32</v>
      </c>
      <c r="AK165" s="288" t="s">
        <v>32</v>
      </c>
      <c r="AL165" s="288" t="s">
        <v>221</v>
      </c>
    </row>
    <row r="166" spans="27:38" ht="12.75" customHeight="1">
      <c r="AA166" s="288" t="s">
        <v>609</v>
      </c>
      <c r="AB166" s="288" t="s">
        <v>471</v>
      </c>
      <c r="AC166" s="288" t="str">
        <f>IF('CDS-B'!$C$120&lt;&gt;"",'CDS-B'!$C$120,"")</f>
        <v/>
      </c>
      <c r="AD166" s="288" t="s">
        <v>214</v>
      </c>
      <c r="AE166" s="288" t="s">
        <v>512</v>
      </c>
      <c r="AF166" s="288" t="s">
        <v>513</v>
      </c>
      <c r="AG166" s="288" t="s">
        <v>560</v>
      </c>
      <c r="AH166" s="288" t="s">
        <v>593</v>
      </c>
      <c r="AI166" s="288" t="s">
        <v>32</v>
      </c>
      <c r="AJ166" s="288" t="s">
        <v>32</v>
      </c>
      <c r="AK166" s="288" t="s">
        <v>32</v>
      </c>
      <c r="AL166" s="288" t="s">
        <v>221</v>
      </c>
    </row>
    <row r="167" spans="27:38" ht="12.75" customHeight="1">
      <c r="AA167" s="288" t="s">
        <v>610</v>
      </c>
      <c r="AB167" s="288" t="s">
        <v>472</v>
      </c>
      <c r="AC167" s="288" t="str">
        <f>IF('CDS-B'!$D$120&lt;&gt;"",'CDS-B'!$D$120,"")</f>
        <v/>
      </c>
      <c r="AD167" s="288" t="s">
        <v>214</v>
      </c>
      <c r="AE167" s="288" t="s">
        <v>512</v>
      </c>
      <c r="AF167" s="288" t="s">
        <v>513</v>
      </c>
      <c r="AG167" s="288" t="s">
        <v>560</v>
      </c>
      <c r="AH167" s="288" t="s">
        <v>593</v>
      </c>
      <c r="AI167" s="288" t="s">
        <v>32</v>
      </c>
      <c r="AJ167" s="288" t="s">
        <v>32</v>
      </c>
      <c r="AK167" s="288" t="s">
        <v>32</v>
      </c>
      <c r="AL167" s="288" t="s">
        <v>221</v>
      </c>
    </row>
    <row r="168" spans="27:38" ht="12.75" customHeight="1">
      <c r="AA168" s="288" t="s">
        <v>611</v>
      </c>
      <c r="AB168" s="288" t="s">
        <v>473</v>
      </c>
      <c r="AC168" s="288" t="str">
        <f>IF('CDS-B'!$E$120&lt;&gt;"",'CDS-B'!$E$120,"")</f>
        <v/>
      </c>
      <c r="AD168" s="288" t="s">
        <v>214</v>
      </c>
      <c r="AE168" s="288" t="s">
        <v>512</v>
      </c>
      <c r="AF168" s="288" t="s">
        <v>513</v>
      </c>
      <c r="AG168" s="288" t="s">
        <v>560</v>
      </c>
      <c r="AH168" s="288" t="s">
        <v>593</v>
      </c>
      <c r="AI168" s="288" t="s">
        <v>32</v>
      </c>
      <c r="AJ168" s="288" t="s">
        <v>32</v>
      </c>
      <c r="AK168" s="288" t="s">
        <v>32</v>
      </c>
      <c r="AL168" s="288" t="s">
        <v>221</v>
      </c>
    </row>
    <row r="169" spans="27:38" ht="12.75" customHeight="1">
      <c r="AA169" s="288" t="s">
        <v>612</v>
      </c>
      <c r="AB169" s="288" t="s">
        <v>522</v>
      </c>
      <c r="AC169" s="288">
        <f>IF('CDS-B'!$F$120&lt;&gt;"",'CDS-B'!$F$120,"")</f>
        <v>0</v>
      </c>
      <c r="AD169" s="288" t="s">
        <v>214</v>
      </c>
      <c r="AE169" s="288" t="s">
        <v>512</v>
      </c>
      <c r="AF169" s="288" t="s">
        <v>513</v>
      </c>
      <c r="AG169" s="288" t="s">
        <v>560</v>
      </c>
      <c r="AH169" s="288" t="s">
        <v>593</v>
      </c>
      <c r="AI169" s="288" t="s">
        <v>32</v>
      </c>
      <c r="AJ169" s="288" t="s">
        <v>32</v>
      </c>
      <c r="AK169" s="288" t="s">
        <v>32</v>
      </c>
      <c r="AL169" s="288" t="s">
        <v>221</v>
      </c>
    </row>
    <row r="170" spans="27:38" ht="12.75" customHeight="1">
      <c r="AA170" s="288" t="s">
        <v>613</v>
      </c>
      <c r="AB170" s="288" t="s">
        <v>471</v>
      </c>
      <c r="AC170" s="288" t="str">
        <f>IF('CDS-B'!$C$121&lt;&gt;"",'CDS-B'!$C$121,"")</f>
        <v/>
      </c>
      <c r="AD170" s="288" t="s">
        <v>214</v>
      </c>
      <c r="AE170" s="288" t="s">
        <v>512</v>
      </c>
      <c r="AF170" s="288" t="s">
        <v>513</v>
      </c>
      <c r="AG170" s="288" t="s">
        <v>570</v>
      </c>
      <c r="AH170" s="288" t="s">
        <v>593</v>
      </c>
      <c r="AI170" s="288" t="s">
        <v>32</v>
      </c>
      <c r="AJ170" s="288" t="s">
        <v>32</v>
      </c>
      <c r="AK170" s="288" t="s">
        <v>32</v>
      </c>
      <c r="AL170" s="288" t="s">
        <v>221</v>
      </c>
    </row>
    <row r="171" spans="27:38" ht="12.75" customHeight="1">
      <c r="AA171" s="288" t="s">
        <v>614</v>
      </c>
      <c r="AB171" s="288" t="s">
        <v>472</v>
      </c>
      <c r="AC171" s="288" t="str">
        <f>IF('CDS-B'!$D$121&lt;&gt;"",'CDS-B'!$D$121,"")</f>
        <v/>
      </c>
      <c r="AD171" s="288" t="s">
        <v>214</v>
      </c>
      <c r="AE171" s="288" t="s">
        <v>512</v>
      </c>
      <c r="AF171" s="288" t="s">
        <v>513</v>
      </c>
      <c r="AG171" s="288" t="s">
        <v>570</v>
      </c>
      <c r="AH171" s="288" t="s">
        <v>593</v>
      </c>
      <c r="AI171" s="288" t="s">
        <v>32</v>
      </c>
      <c r="AJ171" s="288" t="s">
        <v>32</v>
      </c>
      <c r="AK171" s="288" t="s">
        <v>32</v>
      </c>
      <c r="AL171" s="288" t="s">
        <v>221</v>
      </c>
    </row>
    <row r="172" spans="27:38" ht="12.75" customHeight="1">
      <c r="AA172" s="288" t="s">
        <v>615</v>
      </c>
      <c r="AB172" s="288" t="s">
        <v>473</v>
      </c>
      <c r="AC172" s="288" t="str">
        <f>IF('CDS-B'!$E$121&lt;&gt;"",'CDS-B'!$E$121,"")</f>
        <v/>
      </c>
      <c r="AD172" s="288" t="s">
        <v>214</v>
      </c>
      <c r="AE172" s="288" t="s">
        <v>512</v>
      </c>
      <c r="AF172" s="288" t="s">
        <v>513</v>
      </c>
      <c r="AG172" s="288" t="s">
        <v>570</v>
      </c>
      <c r="AH172" s="288" t="s">
        <v>593</v>
      </c>
      <c r="AI172" s="288" t="s">
        <v>32</v>
      </c>
      <c r="AJ172" s="288" t="s">
        <v>32</v>
      </c>
      <c r="AK172" s="288" t="s">
        <v>32</v>
      </c>
      <c r="AL172" s="288" t="s">
        <v>221</v>
      </c>
    </row>
    <row r="173" spans="27:38" ht="12.75" customHeight="1">
      <c r="AA173" s="288" t="s">
        <v>616</v>
      </c>
      <c r="AB173" s="288" t="s">
        <v>522</v>
      </c>
      <c r="AC173" s="288">
        <f>IF('CDS-B'!$F$121&lt;&gt;"",'CDS-B'!$F$121,"")</f>
        <v>0</v>
      </c>
      <c r="AD173" s="288" t="s">
        <v>214</v>
      </c>
      <c r="AE173" s="288" t="s">
        <v>512</v>
      </c>
      <c r="AF173" s="288" t="s">
        <v>513</v>
      </c>
      <c r="AG173" s="288" t="s">
        <v>570</v>
      </c>
      <c r="AH173" s="288" t="s">
        <v>593</v>
      </c>
      <c r="AI173" s="288" t="s">
        <v>32</v>
      </c>
      <c r="AJ173" s="288" t="s">
        <v>32</v>
      </c>
      <c r="AK173" s="288" t="s">
        <v>32</v>
      </c>
      <c r="AL173" s="288" t="s">
        <v>221</v>
      </c>
    </row>
    <row r="174" spans="27:38" ht="12.75" customHeight="1">
      <c r="AA174" s="288" t="s">
        <v>617</v>
      </c>
      <c r="AB174" s="288" t="s">
        <v>471</v>
      </c>
      <c r="AC174" s="288">
        <f>IF('CDS-B'!$C$122&lt;&gt;"",'CDS-B'!$C$122,"")</f>
        <v>315</v>
      </c>
      <c r="AD174" s="288" t="s">
        <v>214</v>
      </c>
      <c r="AE174" s="288" t="s">
        <v>512</v>
      </c>
      <c r="AF174" s="288" t="s">
        <v>513</v>
      </c>
      <c r="AG174" s="288" t="s">
        <v>580</v>
      </c>
      <c r="AH174" s="288" t="s">
        <v>593</v>
      </c>
      <c r="AI174" s="288" t="s">
        <v>32</v>
      </c>
      <c r="AJ174" s="288" t="s">
        <v>32</v>
      </c>
      <c r="AK174" s="288" t="s">
        <v>32</v>
      </c>
      <c r="AL174" s="288" t="s">
        <v>221</v>
      </c>
    </row>
    <row r="175" spans="27:38" ht="12.75" customHeight="1">
      <c r="AA175" s="288" t="s">
        <v>618</v>
      </c>
      <c r="AB175" s="288" t="s">
        <v>472</v>
      </c>
      <c r="AC175" s="288">
        <f>IF('CDS-B'!$D$122&lt;&gt;"",'CDS-B'!$D$122,"")</f>
        <v>113</v>
      </c>
      <c r="AD175" s="288" t="s">
        <v>214</v>
      </c>
      <c r="AE175" s="288" t="s">
        <v>512</v>
      </c>
      <c r="AF175" s="288" t="s">
        <v>513</v>
      </c>
      <c r="AG175" s="288" t="s">
        <v>580</v>
      </c>
      <c r="AH175" s="288" t="s">
        <v>593</v>
      </c>
      <c r="AI175" s="288" t="s">
        <v>32</v>
      </c>
      <c r="AJ175" s="288" t="s">
        <v>32</v>
      </c>
      <c r="AK175" s="288" t="s">
        <v>32</v>
      </c>
      <c r="AL175" s="288" t="s">
        <v>221</v>
      </c>
    </row>
    <row r="176" spans="27:38" ht="12.75" customHeight="1">
      <c r="AA176" s="288" t="s">
        <v>619</v>
      </c>
      <c r="AB176" s="288" t="s">
        <v>473</v>
      </c>
      <c r="AC176" s="288">
        <f>IF('CDS-B'!$E$122&lt;&gt;"",'CDS-B'!$E$122,"")</f>
        <v>915</v>
      </c>
      <c r="AD176" s="288" t="s">
        <v>214</v>
      </c>
      <c r="AE176" s="288" t="s">
        <v>512</v>
      </c>
      <c r="AF176" s="288" t="s">
        <v>513</v>
      </c>
      <c r="AG176" s="288" t="s">
        <v>580</v>
      </c>
      <c r="AH176" s="288" t="s">
        <v>593</v>
      </c>
      <c r="AI176" s="288" t="s">
        <v>32</v>
      </c>
      <c r="AJ176" s="288" t="s">
        <v>32</v>
      </c>
      <c r="AK176" s="288" t="s">
        <v>32</v>
      </c>
      <c r="AL176" s="288" t="s">
        <v>221</v>
      </c>
    </row>
    <row r="177" spans="27:38" ht="12.75" customHeight="1">
      <c r="AA177" s="288" t="s">
        <v>620</v>
      </c>
      <c r="AB177" s="288" t="s">
        <v>522</v>
      </c>
      <c r="AC177" s="288">
        <f>IF('CDS-B'!$F$122&lt;&gt;"",'CDS-B'!$F$122,"")</f>
        <v>1343</v>
      </c>
      <c r="AD177" s="288" t="s">
        <v>214</v>
      </c>
      <c r="AE177" s="288" t="s">
        <v>512</v>
      </c>
      <c r="AF177" s="288" t="s">
        <v>513</v>
      </c>
      <c r="AG177" s="288" t="s">
        <v>580</v>
      </c>
      <c r="AH177" s="288" t="s">
        <v>593</v>
      </c>
      <c r="AI177" s="288" t="s">
        <v>32</v>
      </c>
      <c r="AJ177" s="288" t="s">
        <v>32</v>
      </c>
      <c r="AK177" s="288" t="s">
        <v>32</v>
      </c>
      <c r="AL177" s="288" t="s">
        <v>221</v>
      </c>
    </row>
    <row r="178" spans="27:38" ht="12.75" customHeight="1">
      <c r="AA178" s="288" t="s">
        <v>621</v>
      </c>
      <c r="AB178" s="288" t="s">
        <v>471</v>
      </c>
      <c r="AC178" s="288">
        <f>IF('CDS-B'!$C$123&lt;&gt;"",'CDS-B'!$C$123,"")</f>
        <v>0.49684542586750791</v>
      </c>
      <c r="AD178" s="288" t="s">
        <v>214</v>
      </c>
      <c r="AE178" s="288" t="s">
        <v>512</v>
      </c>
      <c r="AF178" s="288" t="s">
        <v>513</v>
      </c>
      <c r="AG178" s="288" t="s">
        <v>587</v>
      </c>
      <c r="AH178" s="288" t="s">
        <v>593</v>
      </c>
      <c r="AI178" s="288" t="s">
        <v>32</v>
      </c>
      <c r="AJ178" s="288" t="s">
        <v>32</v>
      </c>
      <c r="AK178" s="288" t="s">
        <v>32</v>
      </c>
      <c r="AL178" s="288" t="s">
        <v>588</v>
      </c>
    </row>
    <row r="179" spans="27:38" ht="12.75" customHeight="1">
      <c r="AA179" s="288" t="s">
        <v>622</v>
      </c>
      <c r="AB179" s="288" t="s">
        <v>472</v>
      </c>
      <c r="AC179" s="288">
        <f>IF('CDS-B'!$D$123&lt;&gt;"",'CDS-B'!$D$123,"")</f>
        <v>0.58247422680412375</v>
      </c>
      <c r="AD179" s="288" t="s">
        <v>214</v>
      </c>
      <c r="AE179" s="288" t="s">
        <v>512</v>
      </c>
      <c r="AF179" s="288" t="s">
        <v>513</v>
      </c>
      <c r="AG179" s="288" t="s">
        <v>587</v>
      </c>
      <c r="AH179" s="288" t="s">
        <v>593</v>
      </c>
      <c r="AI179" s="288" t="s">
        <v>32</v>
      </c>
      <c r="AJ179" s="288" t="s">
        <v>32</v>
      </c>
      <c r="AK179" s="288" t="s">
        <v>32</v>
      </c>
      <c r="AL179" s="288" t="s">
        <v>588</v>
      </c>
    </row>
    <row r="180" spans="27:38" ht="12.75" customHeight="1">
      <c r="AA180" s="288" t="s">
        <v>623</v>
      </c>
      <c r="AB180" s="288" t="s">
        <v>473</v>
      </c>
      <c r="AC180" s="288">
        <f>IF('CDS-B'!$E$123&lt;&gt;"",'CDS-B'!$E$123,"")</f>
        <v>0.73199999999999998</v>
      </c>
      <c r="AD180" s="288" t="s">
        <v>214</v>
      </c>
      <c r="AE180" s="288" t="s">
        <v>512</v>
      </c>
      <c r="AF180" s="288" t="s">
        <v>513</v>
      </c>
      <c r="AG180" s="288" t="s">
        <v>587</v>
      </c>
      <c r="AH180" s="288" t="s">
        <v>593</v>
      </c>
      <c r="AI180" s="288" t="s">
        <v>32</v>
      </c>
      <c r="AJ180" s="288" t="s">
        <v>32</v>
      </c>
      <c r="AK180" s="288" t="s">
        <v>32</v>
      </c>
      <c r="AL180" s="288" t="s">
        <v>588</v>
      </c>
    </row>
    <row r="181" spans="27:38" ht="12.75" customHeight="1">
      <c r="AA181" s="288" t="s">
        <v>624</v>
      </c>
      <c r="AB181" s="288" t="s">
        <v>522</v>
      </c>
      <c r="AC181" s="288">
        <f>IF('CDS-B'!$F$123&lt;&gt;"",'CDS-B'!$F$123,"")</f>
        <v>0.64629451395572668</v>
      </c>
      <c r="AD181" s="288" t="s">
        <v>214</v>
      </c>
      <c r="AE181" s="288" t="s">
        <v>512</v>
      </c>
      <c r="AF181" s="288" t="s">
        <v>513</v>
      </c>
      <c r="AG181" s="288" t="s">
        <v>587</v>
      </c>
      <c r="AH181" s="288" t="s">
        <v>593</v>
      </c>
      <c r="AI181" s="288" t="s">
        <v>32</v>
      </c>
      <c r="AJ181" s="288" t="s">
        <v>32</v>
      </c>
      <c r="AK181" s="288" t="s">
        <v>32</v>
      </c>
      <c r="AL181" s="288" t="s">
        <v>588</v>
      </c>
    </row>
    <row r="182" spans="27:38" ht="12.75" customHeight="1">
      <c r="AA182" s="288" t="s">
        <v>625</v>
      </c>
      <c r="AB182" s="288" t="s">
        <v>531</v>
      </c>
      <c r="AC182" s="288" t="str">
        <f>IF('CDS-B'!$F$127&lt;&gt;"",'CDS-B'!$F$127,"")</f>
        <v/>
      </c>
      <c r="AD182" s="288" t="s">
        <v>214</v>
      </c>
      <c r="AE182" s="288" t="s">
        <v>512</v>
      </c>
      <c r="AF182" s="288" t="s">
        <v>626</v>
      </c>
      <c r="AG182" s="288" t="s">
        <v>514</v>
      </c>
      <c r="AH182" s="288" t="s">
        <v>515</v>
      </c>
      <c r="AI182" s="288" t="s">
        <v>32</v>
      </c>
      <c r="AJ182" s="288" t="s">
        <v>32</v>
      </c>
      <c r="AK182" s="288" t="s">
        <v>32</v>
      </c>
      <c r="AL182" s="288" t="s">
        <v>221</v>
      </c>
    </row>
    <row r="183" spans="27:38" ht="12.75" customHeight="1">
      <c r="AA183" s="288" t="s">
        <v>627</v>
      </c>
      <c r="AB183" s="288" t="s">
        <v>532</v>
      </c>
      <c r="AC183" s="288" t="str">
        <f>IF('CDS-B'!$G$127&lt;&gt;"",'CDS-B'!$G$127,"")</f>
        <v/>
      </c>
      <c r="AD183" s="288" t="s">
        <v>214</v>
      </c>
      <c r="AE183" s="288" t="s">
        <v>512</v>
      </c>
      <c r="AF183" s="288" t="s">
        <v>626</v>
      </c>
      <c r="AG183" s="288" t="s">
        <v>514</v>
      </c>
      <c r="AH183" s="288" t="s">
        <v>628</v>
      </c>
      <c r="AI183" s="288" t="s">
        <v>32</v>
      </c>
      <c r="AJ183" s="288" t="s">
        <v>32</v>
      </c>
      <c r="AK183" s="288" t="s">
        <v>32</v>
      </c>
      <c r="AL183" s="288" t="s">
        <v>221</v>
      </c>
    </row>
    <row r="184" spans="27:38" ht="12.75" customHeight="1">
      <c r="AA184" s="288" t="s">
        <v>629</v>
      </c>
      <c r="AB184" s="288" t="s">
        <v>531</v>
      </c>
      <c r="AC184" s="288" t="str">
        <f>IF('CDS-B'!$F$128&lt;&gt;"",'CDS-B'!$F$128,"")</f>
        <v/>
      </c>
      <c r="AD184" s="288" t="s">
        <v>214</v>
      </c>
      <c r="AE184" s="288" t="s">
        <v>512</v>
      </c>
      <c r="AF184" s="288" t="s">
        <v>626</v>
      </c>
      <c r="AG184" s="288" t="s">
        <v>524</v>
      </c>
      <c r="AH184" s="288" t="s">
        <v>515</v>
      </c>
      <c r="AI184" s="288" t="s">
        <v>32</v>
      </c>
      <c r="AJ184" s="288" t="s">
        <v>32</v>
      </c>
      <c r="AK184" s="288" t="s">
        <v>32</v>
      </c>
      <c r="AL184" s="288" t="s">
        <v>221</v>
      </c>
    </row>
    <row r="185" spans="27:38" ht="12.75" customHeight="1">
      <c r="AA185" s="288" t="s">
        <v>630</v>
      </c>
      <c r="AB185" s="288" t="s">
        <v>532</v>
      </c>
      <c r="AC185" s="288" t="str">
        <f>IF('CDS-B'!$G$128&lt;&gt;"",'CDS-B'!$G$128,"")</f>
        <v/>
      </c>
      <c r="AD185" s="288" t="s">
        <v>214</v>
      </c>
      <c r="AE185" s="288" t="s">
        <v>512</v>
      </c>
      <c r="AF185" s="288" t="s">
        <v>626</v>
      </c>
      <c r="AG185" s="288" t="s">
        <v>524</v>
      </c>
      <c r="AH185" s="288" t="s">
        <v>628</v>
      </c>
      <c r="AI185" s="288" t="s">
        <v>32</v>
      </c>
      <c r="AJ185" s="288" t="s">
        <v>32</v>
      </c>
      <c r="AK185" s="288" t="s">
        <v>32</v>
      </c>
      <c r="AL185" s="288" t="s">
        <v>221</v>
      </c>
    </row>
    <row r="186" spans="27:38" ht="12.75" customHeight="1">
      <c r="AA186" s="288" t="s">
        <v>631</v>
      </c>
      <c r="AB186" s="288" t="s">
        <v>531</v>
      </c>
      <c r="AC186" s="288">
        <f>IF('CDS-B'!$F$129&lt;&gt;"",'CDS-B'!$F$129,"")</f>
        <v>0</v>
      </c>
      <c r="AD186" s="288" t="s">
        <v>214</v>
      </c>
      <c r="AE186" s="288" t="s">
        <v>512</v>
      </c>
      <c r="AF186" s="288" t="s">
        <v>626</v>
      </c>
      <c r="AG186" s="288" t="s">
        <v>534</v>
      </c>
      <c r="AH186" s="288" t="s">
        <v>515</v>
      </c>
      <c r="AI186" s="288" t="s">
        <v>32</v>
      </c>
      <c r="AJ186" s="288" t="s">
        <v>32</v>
      </c>
      <c r="AK186" s="288" t="s">
        <v>32</v>
      </c>
      <c r="AL186" s="288" t="s">
        <v>221</v>
      </c>
    </row>
    <row r="187" spans="27:38" ht="12.75" customHeight="1">
      <c r="AA187" s="288" t="s">
        <v>632</v>
      </c>
      <c r="AB187" s="288" t="s">
        <v>532</v>
      </c>
      <c r="AC187" s="288">
        <f>IF('CDS-B'!$G$129&lt;&gt;"",'CDS-B'!$G$129,"")</f>
        <v>0</v>
      </c>
      <c r="AD187" s="288" t="s">
        <v>214</v>
      </c>
      <c r="AE187" s="288" t="s">
        <v>512</v>
      </c>
      <c r="AF187" s="288" t="s">
        <v>626</v>
      </c>
      <c r="AG187" s="288" t="s">
        <v>534</v>
      </c>
      <c r="AH187" s="288" t="s">
        <v>628</v>
      </c>
      <c r="AI187" s="288" t="s">
        <v>32</v>
      </c>
      <c r="AJ187" s="288" t="s">
        <v>32</v>
      </c>
      <c r="AK187" s="288" t="s">
        <v>32</v>
      </c>
      <c r="AL187" s="288" t="s">
        <v>221</v>
      </c>
    </row>
    <row r="188" spans="27:38" ht="12.75" customHeight="1">
      <c r="AA188" s="288" t="s">
        <v>633</v>
      </c>
      <c r="AB188" s="288" t="s">
        <v>531</v>
      </c>
      <c r="AC188" s="288" t="str">
        <f>IF('CDS-B'!$F$130&lt;&gt;"",'CDS-B'!$F$130,"")</f>
        <v/>
      </c>
      <c r="AD188" s="288" t="s">
        <v>214</v>
      </c>
      <c r="AE188" s="288" t="s">
        <v>512</v>
      </c>
      <c r="AF188" s="288" t="s">
        <v>626</v>
      </c>
      <c r="AG188" s="288" t="s">
        <v>634</v>
      </c>
      <c r="AH188" s="288" t="s">
        <v>515</v>
      </c>
      <c r="AI188" s="288" t="s">
        <v>32</v>
      </c>
      <c r="AJ188" s="288" t="s">
        <v>32</v>
      </c>
      <c r="AK188" s="288" t="s">
        <v>32</v>
      </c>
      <c r="AL188" s="288" t="s">
        <v>221</v>
      </c>
    </row>
    <row r="189" spans="27:38" ht="12.75" customHeight="1">
      <c r="AA189" s="288" t="s">
        <v>635</v>
      </c>
      <c r="AB189" s="288" t="s">
        <v>532</v>
      </c>
      <c r="AC189" s="288" t="str">
        <f>IF('CDS-B'!$G$130&lt;&gt;"",'CDS-B'!$G$130,"")</f>
        <v/>
      </c>
      <c r="AD189" s="288" t="s">
        <v>214</v>
      </c>
      <c r="AE189" s="288" t="s">
        <v>512</v>
      </c>
      <c r="AF189" s="288" t="s">
        <v>626</v>
      </c>
      <c r="AG189" s="288" t="s">
        <v>634</v>
      </c>
      <c r="AH189" s="288" t="s">
        <v>628</v>
      </c>
      <c r="AI189" s="288" t="s">
        <v>32</v>
      </c>
      <c r="AJ189" s="288" t="s">
        <v>32</v>
      </c>
      <c r="AK189" s="288" t="s">
        <v>32</v>
      </c>
      <c r="AL189" s="288" t="s">
        <v>221</v>
      </c>
    </row>
    <row r="190" spans="27:38" ht="12.75" customHeight="1">
      <c r="AA190" s="288" t="s">
        <v>636</v>
      </c>
      <c r="AB190" s="288" t="s">
        <v>531</v>
      </c>
      <c r="AC190" s="288" t="str">
        <f>IF('CDS-B'!$F$131&lt;&gt;"",'CDS-B'!$F$131,"")</f>
        <v/>
      </c>
      <c r="AD190" s="288" t="s">
        <v>214</v>
      </c>
      <c r="AE190" s="288" t="s">
        <v>512</v>
      </c>
      <c r="AF190" s="288" t="s">
        <v>626</v>
      </c>
      <c r="AG190" s="288" t="s">
        <v>637</v>
      </c>
      <c r="AH190" s="288" t="s">
        <v>515</v>
      </c>
      <c r="AI190" s="288" t="s">
        <v>32</v>
      </c>
      <c r="AJ190" s="288" t="s">
        <v>32</v>
      </c>
      <c r="AK190" s="288" t="s">
        <v>32</v>
      </c>
      <c r="AL190" s="288" t="s">
        <v>221</v>
      </c>
    </row>
    <row r="191" spans="27:38" ht="12.75" customHeight="1">
      <c r="AA191" s="288" t="s">
        <v>638</v>
      </c>
      <c r="AB191" s="288" t="s">
        <v>532</v>
      </c>
      <c r="AC191" s="288" t="str">
        <f>IF('CDS-B'!$G$131&lt;&gt;"",'CDS-B'!$G$131,"")</f>
        <v/>
      </c>
      <c r="AD191" s="288" t="s">
        <v>214</v>
      </c>
      <c r="AE191" s="288" t="s">
        <v>512</v>
      </c>
      <c r="AF191" s="288" t="s">
        <v>626</v>
      </c>
      <c r="AG191" s="288" t="s">
        <v>637</v>
      </c>
      <c r="AH191" s="288" t="s">
        <v>628</v>
      </c>
      <c r="AI191" s="288" t="s">
        <v>32</v>
      </c>
      <c r="AJ191" s="288" t="s">
        <v>32</v>
      </c>
      <c r="AK191" s="288" t="s">
        <v>32</v>
      </c>
      <c r="AL191" s="288" t="s">
        <v>221</v>
      </c>
    </row>
    <row r="192" spans="27:38" ht="12.75" customHeight="1">
      <c r="AA192" s="288" t="s">
        <v>639</v>
      </c>
      <c r="AB192" s="288" t="s">
        <v>531</v>
      </c>
      <c r="AC192" s="288" t="str">
        <f>IF('CDS-B'!$F$132&lt;&gt;"",'CDS-B'!$F$132,"")</f>
        <v/>
      </c>
      <c r="AD192" s="288" t="s">
        <v>214</v>
      </c>
      <c r="AE192" s="288" t="s">
        <v>512</v>
      </c>
      <c r="AF192" s="288" t="s">
        <v>626</v>
      </c>
      <c r="AG192" s="288" t="s">
        <v>640</v>
      </c>
      <c r="AH192" s="288" t="s">
        <v>515</v>
      </c>
      <c r="AI192" s="288" t="s">
        <v>32</v>
      </c>
      <c r="AJ192" s="288" t="s">
        <v>32</v>
      </c>
      <c r="AK192" s="288" t="s">
        <v>32</v>
      </c>
      <c r="AL192" s="288" t="s">
        <v>221</v>
      </c>
    </row>
    <row r="193" spans="27:38" ht="12.75" customHeight="1">
      <c r="AA193" s="288" t="s">
        <v>641</v>
      </c>
      <c r="AB193" s="288" t="s">
        <v>532</v>
      </c>
      <c r="AC193" s="288" t="str">
        <f>IF('CDS-B'!$G$132&lt;&gt;"",'CDS-B'!$G$132,"")</f>
        <v/>
      </c>
      <c r="AD193" s="288" t="s">
        <v>214</v>
      </c>
      <c r="AE193" s="288" t="s">
        <v>512</v>
      </c>
      <c r="AF193" s="288" t="s">
        <v>626</v>
      </c>
      <c r="AG193" s="288" t="s">
        <v>640</v>
      </c>
      <c r="AH193" s="288" t="s">
        <v>628</v>
      </c>
      <c r="AI193" s="288" t="s">
        <v>32</v>
      </c>
      <c r="AJ193" s="288" t="s">
        <v>32</v>
      </c>
      <c r="AK193" s="288" t="s">
        <v>32</v>
      </c>
      <c r="AL193" s="288" t="s">
        <v>221</v>
      </c>
    </row>
    <row r="194" spans="27:38" ht="12.75" customHeight="1">
      <c r="AA194" s="288" t="s">
        <v>642</v>
      </c>
      <c r="AB194" s="288" t="s">
        <v>531</v>
      </c>
      <c r="AC194" s="288" t="str">
        <f>IF('CDS-B'!$F$133&lt;&gt;"",'CDS-B'!$F$133,"")</f>
        <v/>
      </c>
      <c r="AD194" s="288" t="s">
        <v>214</v>
      </c>
      <c r="AE194" s="288" t="s">
        <v>512</v>
      </c>
      <c r="AF194" s="288" t="s">
        <v>626</v>
      </c>
      <c r="AG194" s="288" t="s">
        <v>643</v>
      </c>
      <c r="AH194" s="288" t="s">
        <v>515</v>
      </c>
      <c r="AI194" s="288" t="s">
        <v>32</v>
      </c>
      <c r="AJ194" s="288" t="s">
        <v>32</v>
      </c>
      <c r="AK194" s="288" t="s">
        <v>32</v>
      </c>
      <c r="AL194" s="288" t="s">
        <v>221</v>
      </c>
    </row>
    <row r="195" spans="27:38" ht="12.75" customHeight="1">
      <c r="AA195" s="288" t="s">
        <v>644</v>
      </c>
      <c r="AB195" s="288" t="s">
        <v>532</v>
      </c>
      <c r="AC195" s="288" t="str">
        <f>IF('CDS-B'!$G$133&lt;&gt;"",'CDS-B'!$G$133,"")</f>
        <v/>
      </c>
      <c r="AD195" s="288" t="s">
        <v>214</v>
      </c>
      <c r="AE195" s="288" t="s">
        <v>512</v>
      </c>
      <c r="AF195" s="288" t="s">
        <v>626</v>
      </c>
      <c r="AG195" s="288" t="s">
        <v>643</v>
      </c>
      <c r="AH195" s="288" t="s">
        <v>628</v>
      </c>
      <c r="AI195" s="288" t="s">
        <v>32</v>
      </c>
      <c r="AJ195" s="288" t="s">
        <v>32</v>
      </c>
      <c r="AK195" s="288" t="s">
        <v>32</v>
      </c>
      <c r="AL195" s="288" t="s">
        <v>221</v>
      </c>
    </row>
    <row r="196" spans="27:38" ht="12.75" customHeight="1">
      <c r="AA196" s="288" t="s">
        <v>645</v>
      </c>
      <c r="AB196" s="288" t="s">
        <v>531</v>
      </c>
      <c r="AC196" s="288" t="str">
        <f>IF('CDS-B'!$F$134&lt;&gt;"",'CDS-B'!$F$134,"")</f>
        <v/>
      </c>
      <c r="AD196" s="288" t="s">
        <v>214</v>
      </c>
      <c r="AE196" s="288" t="s">
        <v>512</v>
      </c>
      <c r="AF196" s="288" t="s">
        <v>626</v>
      </c>
      <c r="AG196" s="288" t="s">
        <v>646</v>
      </c>
      <c r="AH196" s="288" t="s">
        <v>515</v>
      </c>
      <c r="AI196" s="288" t="s">
        <v>32</v>
      </c>
      <c r="AJ196" s="288" t="s">
        <v>32</v>
      </c>
      <c r="AK196" s="288" t="s">
        <v>32</v>
      </c>
      <c r="AL196" s="288" t="s">
        <v>221</v>
      </c>
    </row>
    <row r="197" spans="27:38" ht="12.75" customHeight="1">
      <c r="AA197" s="288" t="s">
        <v>647</v>
      </c>
      <c r="AB197" s="288" t="s">
        <v>532</v>
      </c>
      <c r="AC197" s="288" t="str">
        <f>IF('CDS-B'!$G$134&lt;&gt;"",'CDS-B'!$G$134,"")</f>
        <v/>
      </c>
      <c r="AD197" s="288" t="s">
        <v>214</v>
      </c>
      <c r="AE197" s="288" t="s">
        <v>512</v>
      </c>
      <c r="AF197" s="288" t="s">
        <v>626</v>
      </c>
      <c r="AG197" s="288" t="s">
        <v>646</v>
      </c>
      <c r="AH197" s="288" t="s">
        <v>628</v>
      </c>
      <c r="AI197" s="288" t="s">
        <v>32</v>
      </c>
      <c r="AJ197" s="288" t="s">
        <v>32</v>
      </c>
      <c r="AK197" s="288" t="s">
        <v>32</v>
      </c>
      <c r="AL197" s="288" t="s">
        <v>221</v>
      </c>
    </row>
    <row r="198" spans="27:38" ht="12.75" customHeight="1">
      <c r="AA198" s="288" t="s">
        <v>648</v>
      </c>
      <c r="AB198" s="288" t="s">
        <v>531</v>
      </c>
      <c r="AC198" s="288" t="str">
        <f>IF('CDS-B'!$F$135&lt;&gt;"",'CDS-B'!$F$135,"")</f>
        <v/>
      </c>
      <c r="AD198" s="288" t="s">
        <v>214</v>
      </c>
      <c r="AE198" s="288" t="s">
        <v>512</v>
      </c>
      <c r="AF198" s="288" t="s">
        <v>626</v>
      </c>
      <c r="AG198" s="288" t="s">
        <v>649</v>
      </c>
      <c r="AH198" s="288" t="s">
        <v>515</v>
      </c>
      <c r="AI198" s="288" t="s">
        <v>32</v>
      </c>
      <c r="AJ198" s="288" t="s">
        <v>32</v>
      </c>
      <c r="AK198" s="288" t="s">
        <v>32</v>
      </c>
      <c r="AL198" s="288" t="s">
        <v>221</v>
      </c>
    </row>
    <row r="199" spans="27:38" ht="12.75" customHeight="1">
      <c r="AA199" s="288" t="s">
        <v>650</v>
      </c>
      <c r="AB199" s="288" t="s">
        <v>532</v>
      </c>
      <c r="AC199" s="288" t="str">
        <f>IF('CDS-B'!$G$135&lt;&gt;"",'CDS-B'!$G$135,"")</f>
        <v/>
      </c>
      <c r="AD199" s="288" t="s">
        <v>214</v>
      </c>
      <c r="AE199" s="288" t="s">
        <v>512</v>
      </c>
      <c r="AF199" s="288" t="s">
        <v>626</v>
      </c>
      <c r="AG199" s="288" t="s">
        <v>649</v>
      </c>
      <c r="AH199" s="288" t="s">
        <v>628</v>
      </c>
      <c r="AI199" s="288" t="s">
        <v>32</v>
      </c>
      <c r="AJ199" s="288" t="s">
        <v>32</v>
      </c>
      <c r="AK199" s="288" t="s">
        <v>32</v>
      </c>
      <c r="AL199" s="288" t="s">
        <v>221</v>
      </c>
    </row>
    <row r="200" spans="27:38" ht="12.75" customHeight="1">
      <c r="AA200" s="288" t="s">
        <v>651</v>
      </c>
      <c r="AB200" s="288" t="s">
        <v>531</v>
      </c>
      <c r="AC200" s="288" t="str">
        <f>IF('CDS-B'!$F$136&lt;&gt;"",'CDS-B'!$F$136,"")</f>
        <v/>
      </c>
      <c r="AD200" s="288" t="s">
        <v>214</v>
      </c>
      <c r="AE200" s="288" t="s">
        <v>512</v>
      </c>
      <c r="AF200" s="288" t="s">
        <v>626</v>
      </c>
      <c r="AG200" s="288" t="s">
        <v>652</v>
      </c>
      <c r="AH200" s="288" t="s">
        <v>515</v>
      </c>
      <c r="AI200" s="288" t="s">
        <v>32</v>
      </c>
      <c r="AJ200" s="288" t="s">
        <v>32</v>
      </c>
      <c r="AK200" s="288" t="s">
        <v>32</v>
      </c>
      <c r="AL200" s="288" t="s">
        <v>221</v>
      </c>
    </row>
    <row r="201" spans="27:38" ht="12.75" customHeight="1">
      <c r="AA201" s="288" t="s">
        <v>653</v>
      </c>
      <c r="AB201" s="288" t="s">
        <v>532</v>
      </c>
      <c r="AC201" s="288" t="str">
        <f>IF('CDS-B'!$G$136&lt;&gt;"",'CDS-B'!$G$136,"")</f>
        <v/>
      </c>
      <c r="AD201" s="288" t="s">
        <v>214</v>
      </c>
      <c r="AE201" s="288" t="s">
        <v>512</v>
      </c>
      <c r="AF201" s="288" t="s">
        <v>626</v>
      </c>
      <c r="AG201" s="288" t="s">
        <v>652</v>
      </c>
      <c r="AH201" s="288" t="s">
        <v>628</v>
      </c>
      <c r="AI201" s="288" t="s">
        <v>32</v>
      </c>
      <c r="AJ201" s="288" t="s">
        <v>32</v>
      </c>
      <c r="AK201" s="288" t="s">
        <v>32</v>
      </c>
      <c r="AL201" s="288" t="s">
        <v>221</v>
      </c>
    </row>
    <row r="202" spans="27:38" ht="12.75" customHeight="1">
      <c r="AA202" s="288" t="s">
        <v>654</v>
      </c>
      <c r="AB202" s="288" t="s">
        <v>578</v>
      </c>
      <c r="AC202" s="288">
        <f>IF('CDS-B'!$G$142&lt;&gt;"",'CDS-B'!$G$142,"")</f>
        <v>2255</v>
      </c>
      <c r="AD202" s="288" t="s">
        <v>214</v>
      </c>
      <c r="AE202" s="288" t="s">
        <v>655</v>
      </c>
      <c r="AF202" s="288" t="s">
        <v>216</v>
      </c>
      <c r="AG202" s="288" t="s">
        <v>217</v>
      </c>
      <c r="AH202" s="288" t="s">
        <v>656</v>
      </c>
      <c r="AI202" s="288" t="s">
        <v>32</v>
      </c>
      <c r="AJ202" s="288" t="s">
        <v>219</v>
      </c>
      <c r="AK202" s="288" t="s">
        <v>32</v>
      </c>
      <c r="AL202" s="288" t="s">
        <v>221</v>
      </c>
    </row>
    <row r="203" spans="27:38" ht="12.75" customHeight="1">
      <c r="AA203" s="288" t="s">
        <v>657</v>
      </c>
      <c r="AB203" s="288" t="s">
        <v>582</v>
      </c>
      <c r="AC203" s="288">
        <f>IF('CDS-B'!$G$144&lt;&gt;"",'CDS-B'!$G$144,"")</f>
        <v>1749</v>
      </c>
      <c r="AD203" s="288" t="s">
        <v>214</v>
      </c>
      <c r="AE203" s="288" t="s">
        <v>655</v>
      </c>
      <c r="AF203" s="288" t="s">
        <v>216</v>
      </c>
      <c r="AG203" s="288" t="s">
        <v>217</v>
      </c>
      <c r="AH203" s="288" t="s">
        <v>656</v>
      </c>
      <c r="AI203" s="288" t="s">
        <v>32</v>
      </c>
      <c r="AJ203" s="288" t="s">
        <v>219</v>
      </c>
      <c r="AK203" s="288" t="s">
        <v>32</v>
      </c>
      <c r="AL203" s="288" t="s">
        <v>221</v>
      </c>
    </row>
    <row r="204" spans="27:38" ht="12.75" customHeight="1">
      <c r="AA204" s="288" t="s">
        <v>658</v>
      </c>
      <c r="AB204" s="288" t="s">
        <v>585</v>
      </c>
      <c r="AC204" s="255">
        <f>IF('CDS-B'!$G$146&lt;&gt;"",'CDS-B'!$G$146,"")</f>
        <v>0.78</v>
      </c>
      <c r="AD204" s="288" t="s">
        <v>214</v>
      </c>
      <c r="AE204" s="288" t="s">
        <v>655</v>
      </c>
      <c r="AF204" s="288" t="s">
        <v>216</v>
      </c>
      <c r="AG204" s="288" t="s">
        <v>217</v>
      </c>
      <c r="AH204" s="288" t="s">
        <v>656</v>
      </c>
      <c r="AI204" s="288" t="s">
        <v>32</v>
      </c>
      <c r="AJ204" s="288" t="s">
        <v>219</v>
      </c>
      <c r="AK204" s="288" t="s">
        <v>32</v>
      </c>
      <c r="AL204" s="288" t="s">
        <v>588</v>
      </c>
    </row>
  </sheetData>
  <sheetProtection algorithmName="SHA-512" hashValue="y//gLX+xWXb+pxLhCR/fAGmwr3VwXI50LU5BJ+yrsRux87lM4cupz8/vt+zCc8xUy5I0KeJLv48R2lWwOZ6B9Q==" saltValue="q7IV249PxR7nRQRi79W9gQ==" spinCount="100000" sheet="1" objects="1" scenarios="1"/>
  <autoFilter ref="AA1:AL222" xr:uid="{00000000-0009-0000-0000-000002000000}"/>
  <hyperlinks>
    <hyperlink ref="B64" r:id="rId1" display="More information about other eligible (for financial aid purposes) non-citizens is available at_x000a_https://studentaid.gov/understandaid/eligibility/requirements/non-us-citizens." xr:uid="{00000000-0004-0000-0200-000000000000}"/>
    <hyperlink ref="B65" r:id="rId2" xr:uid="{00000000-0004-0000-0200-000001000000}"/>
  </hyperlinks>
  <pageMargins left="0.75" right="0.75" top="1" bottom="1" header="0" footer="0"/>
  <pageSetup scale="75" orientation="portrait"/>
  <headerFooter>
    <oddHeader>&amp;LCommon Data Set 2024-2025</oddHeader>
    <oddFooter>&amp;LCDS-B&amp;RPage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338"/>
  <sheetViews>
    <sheetView workbookViewId="0">
      <selection activeCell="A2" sqref="A2"/>
    </sheetView>
  </sheetViews>
  <sheetFormatPr defaultColWidth="12.5703125" defaultRowHeight="13.5"/>
  <cols>
    <col min="1" max="1" width="46" style="287" customWidth="1"/>
    <col min="2" max="2" width="31.140625" style="287" customWidth="1"/>
    <col min="3" max="6" width="14.85546875" style="287" customWidth="1"/>
    <col min="7" max="9" width="12" style="287" customWidth="1"/>
    <col min="10" max="10" width="0.85546875" style="288" customWidth="1"/>
    <col min="11" max="26" width="8.5703125" style="288" customWidth="1"/>
    <col min="27" max="27" width="8.5703125" style="287" customWidth="1"/>
    <col min="28" max="28" width="47.42578125" style="287" customWidth="1"/>
    <col min="29" max="38" width="12.5703125" style="287" customWidth="1"/>
    <col min="39" max="39" width="12.5703125" style="288" customWidth="1"/>
    <col min="40" max="16384" width="12.5703125" style="288"/>
  </cols>
  <sheetData>
    <row r="1" spans="1:38" ht="36">
      <c r="A1" s="338" t="s">
        <v>659</v>
      </c>
      <c r="G1" s="322"/>
      <c r="H1" s="322"/>
      <c r="I1" s="322"/>
      <c r="J1" s="322"/>
      <c r="K1" s="322"/>
      <c r="L1" s="322"/>
      <c r="M1" s="322"/>
      <c r="N1" s="322"/>
      <c r="O1" s="322"/>
      <c r="P1" s="322"/>
      <c r="Q1" s="322"/>
      <c r="R1" s="322"/>
      <c r="S1" s="322"/>
      <c r="T1" s="322"/>
      <c r="U1" s="322"/>
      <c r="V1" s="322"/>
      <c r="W1" s="322"/>
      <c r="X1" s="322"/>
      <c r="Y1" s="322"/>
      <c r="Z1" s="322"/>
      <c r="AA1" s="322" t="s">
        <v>16</v>
      </c>
      <c r="AB1" s="322" t="s">
        <v>17</v>
      </c>
      <c r="AC1" s="287" t="s">
        <v>18</v>
      </c>
      <c r="AD1" s="287" t="s">
        <v>19</v>
      </c>
      <c r="AE1" s="287" t="s">
        <v>20</v>
      </c>
      <c r="AF1" s="287" t="s">
        <v>21</v>
      </c>
      <c r="AG1" s="287" t="s">
        <v>22</v>
      </c>
      <c r="AH1" s="287" t="s">
        <v>23</v>
      </c>
      <c r="AI1" s="287" t="s">
        <v>24</v>
      </c>
      <c r="AJ1" s="287" t="s">
        <v>25</v>
      </c>
      <c r="AK1" s="287" t="s">
        <v>26</v>
      </c>
      <c r="AL1" s="287" t="s">
        <v>27</v>
      </c>
    </row>
    <row r="2" spans="1:38" ht="15.75">
      <c r="A2" s="300"/>
      <c r="B2" s="122" t="s">
        <v>660</v>
      </c>
      <c r="C2" s="322"/>
      <c r="D2" s="322"/>
      <c r="E2" s="322"/>
      <c r="F2" s="322"/>
      <c r="G2" s="322"/>
      <c r="H2" s="322"/>
      <c r="I2" s="322"/>
      <c r="J2" s="322"/>
      <c r="K2" s="322"/>
      <c r="L2" s="322"/>
      <c r="M2" s="322"/>
      <c r="N2" s="322"/>
      <c r="O2" s="322"/>
      <c r="P2" s="322"/>
      <c r="Q2" s="322"/>
      <c r="R2" s="322"/>
      <c r="S2" s="322"/>
      <c r="T2" s="322"/>
      <c r="U2" s="322"/>
      <c r="V2" s="322"/>
      <c r="W2" s="322"/>
      <c r="X2" s="322"/>
      <c r="Y2" s="322"/>
      <c r="Z2" s="322"/>
      <c r="AA2" s="322" t="s">
        <v>661</v>
      </c>
      <c r="AB2" s="322" t="s">
        <v>662</v>
      </c>
      <c r="AC2" s="275">
        <f>IF('CDS-C'!$E$10&lt;&gt;"",'CDS-C'!$E$10,"")</f>
        <v>5722</v>
      </c>
      <c r="AD2" s="287" t="s">
        <v>663</v>
      </c>
      <c r="AE2" s="287" t="s">
        <v>664</v>
      </c>
      <c r="AF2" s="287" t="s">
        <v>665</v>
      </c>
      <c r="AG2" s="287" t="s">
        <v>217</v>
      </c>
      <c r="AH2" s="287" t="s">
        <v>218</v>
      </c>
      <c r="AI2" s="287" t="s">
        <v>32</v>
      </c>
      <c r="AJ2" s="287" t="s">
        <v>32</v>
      </c>
      <c r="AK2" s="287" t="s">
        <v>220</v>
      </c>
      <c r="AL2" s="287" t="s">
        <v>221</v>
      </c>
    </row>
    <row r="3" spans="1:38" ht="76.5">
      <c r="A3" s="298" t="s">
        <v>666</v>
      </c>
      <c r="B3" s="282" t="s">
        <v>667</v>
      </c>
      <c r="G3" s="322"/>
      <c r="H3" s="322"/>
      <c r="I3" s="322"/>
      <c r="J3" s="322"/>
      <c r="K3" s="322"/>
      <c r="L3" s="322"/>
      <c r="M3" s="322"/>
      <c r="N3" s="322"/>
      <c r="O3" s="322"/>
      <c r="P3" s="322"/>
      <c r="Q3" s="322"/>
      <c r="R3" s="322"/>
      <c r="S3" s="322"/>
      <c r="T3" s="322"/>
      <c r="U3" s="322"/>
      <c r="V3" s="322"/>
      <c r="W3" s="322"/>
      <c r="X3" s="322"/>
      <c r="Y3" s="322"/>
      <c r="Z3" s="322"/>
      <c r="AA3" s="322" t="s">
        <v>668</v>
      </c>
      <c r="AB3" s="322" t="s">
        <v>669</v>
      </c>
      <c r="AC3" s="287">
        <f>IF('CDS-C'!$E$11&lt;&gt;"",'CDS-C'!$E$11,"")</f>
        <v>6083</v>
      </c>
      <c r="AD3" s="287" t="s">
        <v>663</v>
      </c>
      <c r="AE3" s="287" t="s">
        <v>664</v>
      </c>
      <c r="AF3" s="287" t="s">
        <v>665</v>
      </c>
      <c r="AG3" s="287" t="s">
        <v>217</v>
      </c>
      <c r="AH3" s="287" t="s">
        <v>218</v>
      </c>
      <c r="AI3" s="287" t="s">
        <v>32</v>
      </c>
      <c r="AJ3" s="287" t="s">
        <v>32</v>
      </c>
      <c r="AK3" s="287" t="s">
        <v>250</v>
      </c>
      <c r="AL3" s="287" t="s">
        <v>221</v>
      </c>
    </row>
    <row r="4" spans="1:38" ht="51">
      <c r="A4" s="123"/>
      <c r="B4" s="282" t="s">
        <v>671</v>
      </c>
      <c r="G4" s="322"/>
      <c r="H4" s="322"/>
      <c r="I4" s="322"/>
      <c r="J4" s="322"/>
      <c r="K4" s="322"/>
      <c r="L4" s="322"/>
      <c r="M4" s="322"/>
      <c r="N4" s="322"/>
      <c r="O4" s="322"/>
      <c r="P4" s="322"/>
      <c r="Q4" s="322"/>
      <c r="R4" s="322"/>
      <c r="S4" s="322"/>
      <c r="T4" s="322"/>
      <c r="U4" s="322"/>
      <c r="V4" s="322"/>
      <c r="W4" s="322"/>
      <c r="X4" s="322"/>
      <c r="Y4" s="322"/>
      <c r="Z4" s="322"/>
      <c r="AA4" s="322" t="s">
        <v>672</v>
      </c>
      <c r="AB4" s="322" t="s">
        <v>673</v>
      </c>
      <c r="AC4" s="287">
        <f>IF('CDS-C'!$E$15&lt;&gt;"",'CDS-C'!$E$15,"")</f>
        <v>4083</v>
      </c>
      <c r="AD4" s="287" t="s">
        <v>663</v>
      </c>
      <c r="AE4" s="287" t="s">
        <v>664</v>
      </c>
      <c r="AF4" s="287" t="s">
        <v>674</v>
      </c>
      <c r="AG4" s="287" t="s">
        <v>217</v>
      </c>
      <c r="AH4" s="287" t="s">
        <v>218</v>
      </c>
      <c r="AI4" s="287" t="s">
        <v>32</v>
      </c>
      <c r="AJ4" s="287" t="s">
        <v>32</v>
      </c>
      <c r="AK4" s="287" t="s">
        <v>220</v>
      </c>
      <c r="AL4" s="287" t="s">
        <v>221</v>
      </c>
    </row>
    <row r="5" spans="1:38" ht="127.5">
      <c r="A5" s="123"/>
      <c r="B5" s="309" t="s">
        <v>5001</v>
      </c>
      <c r="G5" s="322"/>
      <c r="H5" s="322"/>
      <c r="I5" s="322"/>
      <c r="J5" s="322"/>
      <c r="K5" s="322"/>
      <c r="L5" s="322"/>
      <c r="M5" s="322"/>
      <c r="N5" s="322"/>
      <c r="O5" s="322"/>
      <c r="P5" s="322"/>
      <c r="Q5" s="322"/>
      <c r="R5" s="322"/>
      <c r="S5" s="322"/>
      <c r="T5" s="322"/>
      <c r="U5" s="322"/>
      <c r="V5" s="322"/>
      <c r="W5" s="322"/>
      <c r="X5" s="322"/>
      <c r="Y5" s="322"/>
      <c r="Z5" s="322"/>
      <c r="AA5" s="322" t="s">
        <v>675</v>
      </c>
      <c r="AB5" s="322" t="s">
        <v>676</v>
      </c>
      <c r="AC5" s="287">
        <f>IF('CDS-C'!$E$16&lt;&gt;"",'CDS-C'!$E$16,"")</f>
        <v>4394</v>
      </c>
      <c r="AD5" s="287" t="s">
        <v>663</v>
      </c>
      <c r="AE5" s="287" t="s">
        <v>664</v>
      </c>
      <c r="AF5" s="287" t="s">
        <v>674</v>
      </c>
      <c r="AG5" s="287" t="s">
        <v>217</v>
      </c>
      <c r="AH5" s="287" t="s">
        <v>218</v>
      </c>
      <c r="AI5" s="287" t="s">
        <v>32</v>
      </c>
      <c r="AJ5" s="287" t="s">
        <v>32</v>
      </c>
      <c r="AK5" s="287" t="s">
        <v>250</v>
      </c>
      <c r="AL5" s="287" t="s">
        <v>221</v>
      </c>
    </row>
    <row r="6" spans="1:38" ht="51">
      <c r="A6" s="300"/>
      <c r="B6" s="309" t="s">
        <v>239</v>
      </c>
      <c r="H6" s="322"/>
      <c r="I6" s="322"/>
      <c r="J6" s="322"/>
      <c r="K6" s="322"/>
      <c r="L6" s="322"/>
      <c r="M6" s="322"/>
      <c r="N6" s="322"/>
      <c r="O6" s="322"/>
      <c r="P6" s="322"/>
      <c r="Q6" s="322"/>
      <c r="R6" s="322"/>
      <c r="S6" s="322"/>
      <c r="T6" s="322"/>
      <c r="U6" s="322"/>
      <c r="V6" s="322"/>
      <c r="W6" s="322"/>
      <c r="X6" s="322"/>
      <c r="Y6" s="322"/>
      <c r="Z6" s="322"/>
      <c r="AA6" s="322" t="s">
        <v>677</v>
      </c>
      <c r="AB6" s="322" t="s">
        <v>678</v>
      </c>
      <c r="AC6" s="287">
        <f>IF('CDS-C'!$E$17&lt;&gt;"",'CDS-C'!$E$17,"")</f>
        <v>51</v>
      </c>
      <c r="AD6" s="287" t="s">
        <v>663</v>
      </c>
      <c r="AE6" s="287" t="s">
        <v>664</v>
      </c>
      <c r="AF6" s="287" t="s">
        <v>674</v>
      </c>
      <c r="AG6" s="287" t="s">
        <v>217</v>
      </c>
      <c r="AH6" s="287" t="s">
        <v>218</v>
      </c>
      <c r="AI6" s="287" t="s">
        <v>32</v>
      </c>
      <c r="AJ6" s="287" t="s">
        <v>32</v>
      </c>
      <c r="AK6" s="287" t="s">
        <v>251</v>
      </c>
      <c r="AL6" s="287" t="s">
        <v>221</v>
      </c>
    </row>
    <row r="7" spans="1:38" ht="102">
      <c r="A7" s="300"/>
      <c r="B7" s="282" t="s">
        <v>679</v>
      </c>
      <c r="G7" s="322"/>
      <c r="H7" s="322"/>
      <c r="I7" s="322"/>
      <c r="J7" s="322"/>
      <c r="K7" s="322"/>
      <c r="L7" s="322"/>
      <c r="M7" s="322"/>
      <c r="N7" s="322"/>
      <c r="O7" s="322"/>
      <c r="P7" s="322"/>
      <c r="Q7" s="322"/>
      <c r="R7" s="322"/>
      <c r="S7" s="322"/>
      <c r="T7" s="322"/>
      <c r="U7" s="322"/>
      <c r="V7" s="322"/>
      <c r="W7" s="322"/>
      <c r="X7" s="322"/>
      <c r="Y7" s="322"/>
      <c r="Z7" s="322"/>
      <c r="AA7" s="322" t="s">
        <v>680</v>
      </c>
      <c r="AB7" s="322" t="s">
        <v>681</v>
      </c>
      <c r="AC7" s="287">
        <f>IF('CDS-C'!$E$20&lt;&gt;"",'CDS-C'!$E$20,"")</f>
        <v>1280</v>
      </c>
      <c r="AD7" s="287" t="s">
        <v>663</v>
      </c>
      <c r="AE7" s="287" t="s">
        <v>664</v>
      </c>
      <c r="AF7" s="287" t="s">
        <v>682</v>
      </c>
      <c r="AG7" s="287" t="s">
        <v>217</v>
      </c>
      <c r="AH7" s="287" t="s">
        <v>218</v>
      </c>
      <c r="AI7" s="287" t="s">
        <v>32</v>
      </c>
      <c r="AJ7" s="287" t="s">
        <v>32</v>
      </c>
      <c r="AK7" s="287" t="s">
        <v>220</v>
      </c>
      <c r="AL7" s="287" t="s">
        <v>221</v>
      </c>
    </row>
    <row r="8" spans="1:38">
      <c r="A8" s="300"/>
      <c r="B8" s="282"/>
      <c r="G8" s="322"/>
      <c r="H8" s="322"/>
      <c r="I8" s="322"/>
      <c r="J8" s="322"/>
      <c r="K8" s="322"/>
      <c r="L8" s="322"/>
      <c r="M8" s="322"/>
      <c r="N8" s="322"/>
      <c r="O8" s="322"/>
      <c r="P8" s="322"/>
      <c r="Q8" s="322"/>
      <c r="R8" s="322"/>
      <c r="S8" s="322"/>
      <c r="T8" s="322"/>
      <c r="U8" s="322"/>
      <c r="V8" s="322"/>
      <c r="W8" s="322"/>
      <c r="X8" s="322"/>
      <c r="Y8" s="322"/>
      <c r="Z8" s="322"/>
      <c r="AA8" s="322" t="s">
        <v>683</v>
      </c>
      <c r="AB8" s="322" t="s">
        <v>684</v>
      </c>
      <c r="AC8" s="287">
        <f>IF('CDS-C'!$E$21&lt;&gt;"",'CDS-C'!$E$21,"")</f>
        <v>1130</v>
      </c>
      <c r="AD8" s="287" t="s">
        <v>663</v>
      </c>
      <c r="AE8" s="287" t="s">
        <v>664</v>
      </c>
      <c r="AF8" s="287" t="s">
        <v>682</v>
      </c>
      <c r="AG8" s="287" t="s">
        <v>217</v>
      </c>
      <c r="AH8" s="287" t="s">
        <v>218</v>
      </c>
      <c r="AI8" s="287" t="s">
        <v>32</v>
      </c>
      <c r="AJ8" s="287" t="s">
        <v>32</v>
      </c>
      <c r="AK8" s="287" t="s">
        <v>250</v>
      </c>
      <c r="AL8" s="287" t="s">
        <v>221</v>
      </c>
    </row>
    <row r="9" spans="1:38" ht="25.5">
      <c r="A9" s="123"/>
      <c r="B9" s="45" t="s">
        <v>685</v>
      </c>
      <c r="E9" s="45" t="s">
        <v>234</v>
      </c>
      <c r="F9" s="322"/>
      <c r="G9" s="322"/>
      <c r="H9" s="322"/>
      <c r="I9" s="322"/>
      <c r="J9" s="322"/>
      <c r="K9" s="322"/>
      <c r="L9" s="322"/>
      <c r="M9" s="322"/>
      <c r="N9" s="322"/>
      <c r="O9" s="322"/>
      <c r="P9" s="322"/>
      <c r="Q9" s="322"/>
      <c r="R9" s="322"/>
      <c r="S9" s="322"/>
      <c r="T9" s="322"/>
      <c r="U9" s="322"/>
      <c r="V9" s="322"/>
      <c r="W9" s="322"/>
      <c r="X9" s="322"/>
      <c r="Y9" s="322"/>
      <c r="Z9" s="322"/>
      <c r="AA9" s="322" t="s">
        <v>686</v>
      </c>
      <c r="AB9" s="322" t="s">
        <v>687</v>
      </c>
      <c r="AC9" s="287">
        <f>IF('CDS-C'!$E$22&lt;&gt;"",'CDS-C'!$E$22,"")</f>
        <v>0</v>
      </c>
      <c r="AD9" s="287" t="s">
        <v>663</v>
      </c>
      <c r="AE9" s="287" t="s">
        <v>664</v>
      </c>
      <c r="AF9" s="287" t="s">
        <v>682</v>
      </c>
      <c r="AG9" s="287" t="s">
        <v>217</v>
      </c>
      <c r="AH9" s="287" t="s">
        <v>218</v>
      </c>
      <c r="AI9" s="287" t="s">
        <v>32</v>
      </c>
      <c r="AJ9" s="287" t="s">
        <v>32</v>
      </c>
      <c r="AK9" s="287" t="s">
        <v>251</v>
      </c>
      <c r="AL9" s="287" t="s">
        <v>221</v>
      </c>
    </row>
    <row r="10" spans="1:38" ht="25.5">
      <c r="A10" s="300"/>
      <c r="B10" s="25" t="s">
        <v>662</v>
      </c>
      <c r="E10" s="41">
        <v>5722</v>
      </c>
      <c r="F10" s="322"/>
      <c r="G10" s="322"/>
      <c r="H10" s="322"/>
      <c r="I10" s="322"/>
      <c r="J10" s="322"/>
      <c r="K10" s="322"/>
      <c r="L10" s="322"/>
      <c r="M10" s="322"/>
      <c r="N10" s="322"/>
      <c r="O10" s="322"/>
      <c r="P10" s="322"/>
      <c r="Q10" s="322"/>
      <c r="R10" s="322"/>
      <c r="S10" s="322"/>
      <c r="T10" s="322"/>
      <c r="U10" s="322"/>
      <c r="V10" s="322"/>
      <c r="W10" s="322"/>
      <c r="X10" s="322"/>
      <c r="Y10" s="322"/>
      <c r="Z10" s="322"/>
      <c r="AA10" s="322" t="s">
        <v>688</v>
      </c>
      <c r="AB10" s="322" t="s">
        <v>689</v>
      </c>
      <c r="AC10" s="287">
        <f>IF('CDS-C'!$E$25&lt;&gt;"",'CDS-C'!$E$25,"")</f>
        <v>1272</v>
      </c>
      <c r="AD10" s="287" t="s">
        <v>663</v>
      </c>
      <c r="AE10" s="287" t="s">
        <v>664</v>
      </c>
      <c r="AF10" s="287" t="s">
        <v>682</v>
      </c>
      <c r="AG10" s="287" t="s">
        <v>217</v>
      </c>
      <c r="AH10" s="287" t="s">
        <v>218</v>
      </c>
      <c r="AI10" s="287" t="s">
        <v>32</v>
      </c>
      <c r="AJ10" s="287" t="s">
        <v>32</v>
      </c>
      <c r="AK10" s="287" t="s">
        <v>220</v>
      </c>
      <c r="AL10" s="287" t="s">
        <v>221</v>
      </c>
    </row>
    <row r="11" spans="1:38" ht="25.5">
      <c r="A11" s="300"/>
      <c r="B11" s="25" t="s">
        <v>669</v>
      </c>
      <c r="E11" s="43">
        <v>6083</v>
      </c>
      <c r="F11" s="322"/>
      <c r="G11" s="322"/>
      <c r="H11" s="322"/>
      <c r="I11" s="322"/>
      <c r="J11" s="322"/>
      <c r="K11" s="322"/>
      <c r="L11" s="322"/>
      <c r="M11" s="322"/>
      <c r="N11" s="322"/>
      <c r="O11" s="322"/>
      <c r="P11" s="322"/>
      <c r="Q11" s="322"/>
      <c r="R11" s="322"/>
      <c r="S11" s="322"/>
      <c r="T11" s="322"/>
      <c r="U11" s="322"/>
      <c r="V11" s="322"/>
      <c r="W11" s="322"/>
      <c r="X11" s="322"/>
      <c r="Y11" s="322"/>
      <c r="Z11" s="322"/>
      <c r="AA11" s="322" t="s">
        <v>690</v>
      </c>
      <c r="AB11" s="322" t="s">
        <v>691</v>
      </c>
      <c r="AC11" s="287">
        <f>IF('CDS-C'!$E$26&lt;&gt;"",'CDS-C'!$E$26,"")</f>
        <v>8</v>
      </c>
      <c r="AD11" s="287" t="s">
        <v>663</v>
      </c>
      <c r="AE11" s="287" t="s">
        <v>664</v>
      </c>
      <c r="AF11" s="287" t="s">
        <v>682</v>
      </c>
      <c r="AG11" s="287" t="s">
        <v>217</v>
      </c>
      <c r="AH11" s="287" t="s">
        <v>218</v>
      </c>
      <c r="AI11" s="287" t="s">
        <v>32</v>
      </c>
      <c r="AJ11" s="287" t="s">
        <v>244</v>
      </c>
      <c r="AK11" s="287" t="s">
        <v>220</v>
      </c>
      <c r="AL11" s="287" t="s">
        <v>221</v>
      </c>
    </row>
    <row r="12" spans="1:38" ht="25.5">
      <c r="A12" s="300"/>
      <c r="B12" s="25" t="s">
        <v>692</v>
      </c>
      <c r="E12" s="43">
        <v>108</v>
      </c>
      <c r="F12" s="322"/>
      <c r="G12" s="322"/>
      <c r="H12" s="322"/>
      <c r="I12" s="322"/>
      <c r="J12" s="322"/>
      <c r="K12" s="322"/>
      <c r="L12" s="322"/>
      <c r="M12" s="322"/>
      <c r="N12" s="322"/>
      <c r="O12" s="322"/>
      <c r="P12" s="322"/>
      <c r="Q12" s="322"/>
      <c r="R12" s="322"/>
      <c r="S12" s="322"/>
      <c r="T12" s="322"/>
      <c r="U12" s="322"/>
      <c r="V12" s="322"/>
      <c r="W12" s="322"/>
      <c r="X12" s="322"/>
      <c r="Y12" s="322"/>
      <c r="Z12" s="322"/>
      <c r="AA12" s="322" t="s">
        <v>693</v>
      </c>
      <c r="AB12" s="322" t="s">
        <v>694</v>
      </c>
      <c r="AC12" s="287">
        <f>IF('CDS-C'!$E$27&lt;&gt;"",'CDS-C'!$E$27,"")</f>
        <v>1125</v>
      </c>
      <c r="AD12" s="287" t="s">
        <v>663</v>
      </c>
      <c r="AE12" s="287" t="s">
        <v>664</v>
      </c>
      <c r="AF12" s="287" t="s">
        <v>682</v>
      </c>
      <c r="AG12" s="287" t="s">
        <v>217</v>
      </c>
      <c r="AH12" s="287" t="s">
        <v>218</v>
      </c>
      <c r="AI12" s="287" t="s">
        <v>32</v>
      </c>
      <c r="AJ12" s="287" t="s">
        <v>219</v>
      </c>
      <c r="AK12" s="287" t="s">
        <v>250</v>
      </c>
      <c r="AL12" s="287" t="s">
        <v>221</v>
      </c>
    </row>
    <row r="13" spans="1:38">
      <c r="A13" s="300"/>
      <c r="B13" s="322"/>
      <c r="C13" s="124"/>
      <c r="D13" s="124"/>
      <c r="E13" s="322"/>
      <c r="F13" s="322"/>
      <c r="G13" s="322"/>
      <c r="H13" s="322"/>
      <c r="I13" s="322"/>
      <c r="J13" s="322"/>
      <c r="K13" s="322"/>
      <c r="L13" s="322"/>
      <c r="M13" s="322"/>
      <c r="N13" s="322"/>
      <c r="O13" s="322"/>
      <c r="P13" s="322"/>
      <c r="Q13" s="322"/>
      <c r="R13" s="322"/>
      <c r="S13" s="322"/>
      <c r="T13" s="322"/>
      <c r="U13" s="322"/>
      <c r="V13" s="322"/>
      <c r="W13" s="322"/>
      <c r="X13" s="322"/>
      <c r="Y13" s="322"/>
      <c r="Z13" s="322"/>
      <c r="AA13" s="322" t="s">
        <v>695</v>
      </c>
      <c r="AB13" s="322" t="s">
        <v>696</v>
      </c>
      <c r="AC13" s="287">
        <f>IF('CDS-C'!$E$28&lt;&gt;"",'CDS-C'!$E$28,"")</f>
        <v>5</v>
      </c>
      <c r="AD13" s="287" t="s">
        <v>663</v>
      </c>
      <c r="AE13" s="287" t="s">
        <v>664</v>
      </c>
      <c r="AF13" s="287" t="s">
        <v>682</v>
      </c>
      <c r="AG13" s="287" t="s">
        <v>217</v>
      </c>
      <c r="AH13" s="287" t="s">
        <v>218</v>
      </c>
      <c r="AI13" s="287" t="s">
        <v>32</v>
      </c>
      <c r="AJ13" s="287" t="s">
        <v>244</v>
      </c>
      <c r="AK13" s="287" t="s">
        <v>250</v>
      </c>
      <c r="AL13" s="287" t="s">
        <v>221</v>
      </c>
    </row>
    <row r="14" spans="1:38" ht="25.5">
      <c r="A14" s="302"/>
      <c r="B14" s="45" t="s">
        <v>697</v>
      </c>
      <c r="E14" s="45" t="s">
        <v>234</v>
      </c>
      <c r="F14" s="322"/>
      <c r="G14" s="322"/>
      <c r="H14" s="322"/>
      <c r="I14" s="322"/>
      <c r="J14" s="322"/>
      <c r="K14" s="322"/>
      <c r="L14" s="322"/>
      <c r="M14" s="322"/>
      <c r="N14" s="322"/>
      <c r="O14" s="322"/>
      <c r="P14" s="322"/>
      <c r="Q14" s="322"/>
      <c r="R14" s="322"/>
      <c r="S14" s="322"/>
      <c r="T14" s="322"/>
      <c r="U14" s="322"/>
      <c r="V14" s="322"/>
      <c r="W14" s="322"/>
      <c r="X14" s="322"/>
      <c r="Y14" s="322"/>
      <c r="Z14" s="322"/>
      <c r="AA14" s="322" t="s">
        <v>698</v>
      </c>
      <c r="AB14" s="322" t="s">
        <v>699</v>
      </c>
      <c r="AC14" s="287">
        <f>IF('CDS-C'!$E$29&lt;&gt;"",'CDS-C'!$E$29,"")</f>
        <v>0</v>
      </c>
      <c r="AD14" s="287" t="s">
        <v>663</v>
      </c>
      <c r="AE14" s="287" t="s">
        <v>664</v>
      </c>
      <c r="AF14" s="287" t="s">
        <v>682</v>
      </c>
      <c r="AG14" s="287" t="s">
        <v>217</v>
      </c>
      <c r="AH14" s="287" t="s">
        <v>218</v>
      </c>
      <c r="AI14" s="287" t="s">
        <v>32</v>
      </c>
      <c r="AJ14" s="287" t="s">
        <v>219</v>
      </c>
      <c r="AK14" s="287" t="s">
        <v>251</v>
      </c>
      <c r="AL14" s="287" t="s">
        <v>221</v>
      </c>
    </row>
    <row r="15" spans="1:38" ht="25.5">
      <c r="A15" s="302"/>
      <c r="B15" s="25" t="s">
        <v>673</v>
      </c>
      <c r="E15" s="43">
        <v>4083</v>
      </c>
      <c r="F15" s="322"/>
      <c r="G15" s="322"/>
      <c r="H15" s="322"/>
      <c r="I15" s="322"/>
      <c r="J15" s="322"/>
      <c r="K15" s="322"/>
      <c r="L15" s="322"/>
      <c r="M15" s="322"/>
      <c r="N15" s="322"/>
      <c r="O15" s="322"/>
      <c r="P15" s="322"/>
      <c r="Q15" s="322"/>
      <c r="R15" s="322"/>
      <c r="S15" s="322"/>
      <c r="T15" s="322"/>
      <c r="U15" s="322"/>
      <c r="V15" s="322"/>
      <c r="W15" s="322"/>
      <c r="X15" s="322"/>
      <c r="Y15" s="322"/>
      <c r="Z15" s="322"/>
      <c r="AA15" s="322" t="s">
        <v>700</v>
      </c>
      <c r="AB15" s="322" t="s">
        <v>701</v>
      </c>
      <c r="AC15" s="287">
        <f>IF('CDS-C'!$E$30&lt;&gt;"",'CDS-C'!$E$30,"")</f>
        <v>0</v>
      </c>
      <c r="AD15" s="287" t="s">
        <v>663</v>
      </c>
      <c r="AE15" s="287" t="s">
        <v>664</v>
      </c>
      <c r="AF15" s="287" t="s">
        <v>682</v>
      </c>
      <c r="AG15" s="287" t="s">
        <v>217</v>
      </c>
      <c r="AH15" s="287" t="s">
        <v>218</v>
      </c>
      <c r="AI15" s="287" t="s">
        <v>32</v>
      </c>
      <c r="AJ15" s="287" t="s">
        <v>244</v>
      </c>
      <c r="AK15" s="287" t="s">
        <v>251</v>
      </c>
      <c r="AL15" s="287" t="s">
        <v>221</v>
      </c>
    </row>
    <row r="16" spans="1:38" ht="25.5">
      <c r="B16" s="25" t="s">
        <v>676</v>
      </c>
      <c r="E16" s="43">
        <v>4394</v>
      </c>
      <c r="F16" s="322"/>
      <c r="G16" s="322"/>
      <c r="H16" s="322"/>
      <c r="I16" s="322"/>
      <c r="J16" s="322"/>
      <c r="K16" s="322"/>
      <c r="L16" s="322"/>
      <c r="M16" s="322"/>
      <c r="N16" s="322"/>
      <c r="O16" s="322"/>
      <c r="P16" s="322"/>
      <c r="Q16" s="322"/>
      <c r="R16" s="322"/>
      <c r="S16" s="322"/>
      <c r="T16" s="322"/>
      <c r="U16" s="322"/>
      <c r="V16" s="322"/>
      <c r="W16" s="322"/>
      <c r="X16" s="322"/>
      <c r="Y16" s="322"/>
      <c r="Z16" s="322"/>
      <c r="AA16" s="322" t="s">
        <v>702</v>
      </c>
      <c r="AB16" s="322" t="s">
        <v>703</v>
      </c>
      <c r="AC16" s="287">
        <f>IF('CDS-C'!$I$36&lt;&gt;"",'CDS-C'!$I$36,"")</f>
        <v>11805</v>
      </c>
      <c r="AD16" s="287" t="s">
        <v>663</v>
      </c>
      <c r="AE16" s="287" t="s">
        <v>664</v>
      </c>
      <c r="AF16" s="287" t="s">
        <v>665</v>
      </c>
      <c r="AG16" s="287" t="s">
        <v>217</v>
      </c>
      <c r="AH16" s="287" t="s">
        <v>218</v>
      </c>
      <c r="AI16" s="287" t="s">
        <v>32</v>
      </c>
      <c r="AJ16" s="287" t="s">
        <v>32</v>
      </c>
      <c r="AK16" s="287" t="s">
        <v>32</v>
      </c>
      <c r="AL16" s="287" t="s">
        <v>221</v>
      </c>
    </row>
    <row r="17" spans="1:38" ht="25.5">
      <c r="B17" s="25" t="s">
        <v>704</v>
      </c>
      <c r="E17" s="43">
        <v>51</v>
      </c>
      <c r="F17" s="322"/>
      <c r="G17" s="322"/>
      <c r="H17" s="322"/>
      <c r="I17" s="322"/>
      <c r="J17" s="322"/>
      <c r="K17" s="322"/>
      <c r="L17" s="322"/>
      <c r="M17" s="322"/>
      <c r="N17" s="322"/>
      <c r="O17" s="322"/>
      <c r="P17" s="322"/>
      <c r="Q17" s="322"/>
      <c r="R17" s="322"/>
      <c r="S17" s="322"/>
      <c r="T17" s="322"/>
      <c r="U17" s="322"/>
      <c r="V17" s="322"/>
      <c r="W17" s="322"/>
      <c r="X17" s="322"/>
      <c r="Y17" s="322"/>
      <c r="Z17" s="322"/>
      <c r="AA17" s="322" t="s">
        <v>705</v>
      </c>
      <c r="AB17" s="322" t="s">
        <v>706</v>
      </c>
      <c r="AC17" s="287">
        <f>IF('CDS-C'!$I$37&lt;&gt;"",'CDS-C'!$I$37,"")</f>
        <v>8477</v>
      </c>
      <c r="AD17" s="287" t="s">
        <v>663</v>
      </c>
      <c r="AE17" s="287" t="s">
        <v>664</v>
      </c>
      <c r="AF17" s="287" t="s">
        <v>674</v>
      </c>
      <c r="AG17" s="287" t="s">
        <v>217</v>
      </c>
      <c r="AH17" s="287" t="s">
        <v>218</v>
      </c>
      <c r="AI17" s="287" t="s">
        <v>32</v>
      </c>
      <c r="AJ17" s="287" t="s">
        <v>32</v>
      </c>
      <c r="AK17" s="287" t="s">
        <v>32</v>
      </c>
      <c r="AL17" s="287" t="s">
        <v>221</v>
      </c>
    </row>
    <row r="18" spans="1:38">
      <c r="B18" s="322"/>
      <c r="C18" s="47"/>
      <c r="D18" s="47"/>
      <c r="E18" s="322"/>
      <c r="F18" s="322"/>
      <c r="G18" s="322"/>
      <c r="H18" s="322"/>
      <c r="I18" s="322"/>
      <c r="J18" s="322"/>
      <c r="K18" s="322"/>
      <c r="L18" s="322"/>
      <c r="M18" s="322"/>
      <c r="N18" s="322"/>
      <c r="O18" s="322"/>
      <c r="P18" s="322"/>
      <c r="Q18" s="322"/>
      <c r="R18" s="322"/>
      <c r="S18" s="322"/>
      <c r="T18" s="322"/>
      <c r="U18" s="322"/>
      <c r="V18" s="322"/>
      <c r="W18" s="322"/>
      <c r="X18" s="322"/>
      <c r="Y18" s="322"/>
      <c r="Z18" s="322"/>
      <c r="AA18" s="322" t="s">
        <v>707</v>
      </c>
      <c r="AB18" s="322" t="s">
        <v>708</v>
      </c>
      <c r="AC18" s="287">
        <f>IF('CDS-C'!$I$38&lt;&gt;"",'CDS-C'!$I$38,"")</f>
        <v>2410</v>
      </c>
      <c r="AD18" s="287" t="s">
        <v>663</v>
      </c>
      <c r="AE18" s="287" t="s">
        <v>664</v>
      </c>
      <c r="AF18" s="287" t="s">
        <v>682</v>
      </c>
      <c r="AG18" s="287" t="s">
        <v>217</v>
      </c>
      <c r="AH18" s="287" t="s">
        <v>218</v>
      </c>
      <c r="AI18" s="287" t="s">
        <v>32</v>
      </c>
      <c r="AJ18" s="287" t="s">
        <v>32</v>
      </c>
      <c r="AK18" s="287" t="s">
        <v>32</v>
      </c>
      <c r="AL18" s="287" t="s">
        <v>221</v>
      </c>
    </row>
    <row r="19" spans="1:38" ht="25.5">
      <c r="B19" s="45" t="s">
        <v>709</v>
      </c>
      <c r="E19" s="45" t="s">
        <v>234</v>
      </c>
      <c r="F19" s="322"/>
      <c r="G19" s="322"/>
      <c r="H19" s="322"/>
      <c r="I19" s="322"/>
      <c r="J19" s="322"/>
      <c r="K19" s="322"/>
      <c r="L19" s="322"/>
      <c r="M19" s="322"/>
      <c r="N19" s="322"/>
      <c r="O19" s="322"/>
      <c r="P19" s="322"/>
      <c r="Q19" s="322"/>
      <c r="R19" s="322"/>
      <c r="S19" s="322"/>
      <c r="T19" s="322"/>
      <c r="U19" s="322"/>
      <c r="V19" s="322"/>
      <c r="W19" s="322"/>
      <c r="X19" s="322"/>
      <c r="Y19" s="322"/>
      <c r="Z19" s="322"/>
      <c r="AA19" s="322" t="s">
        <v>710</v>
      </c>
      <c r="AB19" s="322" t="s">
        <v>711</v>
      </c>
      <c r="AC19" s="287" t="str">
        <f>IF('CDS-C'!$E$36&lt;&gt;"",'CDS-C'!$E$36,"")</f>
        <v/>
      </c>
      <c r="AD19" s="287" t="s">
        <v>663</v>
      </c>
      <c r="AE19" s="287" t="s">
        <v>664</v>
      </c>
      <c r="AF19" s="287" t="s">
        <v>665</v>
      </c>
      <c r="AG19" s="287" t="s">
        <v>217</v>
      </c>
      <c r="AH19" s="287" t="s">
        <v>218</v>
      </c>
      <c r="AI19" s="287" t="s">
        <v>712</v>
      </c>
      <c r="AJ19" s="287" t="s">
        <v>32</v>
      </c>
      <c r="AK19" s="287" t="s">
        <v>32</v>
      </c>
      <c r="AL19" s="287" t="s">
        <v>221</v>
      </c>
    </row>
    <row r="20" spans="1:38" ht="25.5">
      <c r="B20" s="25" t="s">
        <v>681</v>
      </c>
      <c r="E20" s="43">
        <v>1280</v>
      </c>
      <c r="F20" s="322"/>
      <c r="G20" s="322"/>
      <c r="H20" s="322"/>
      <c r="I20" s="322"/>
      <c r="J20" s="322"/>
      <c r="K20" s="322"/>
      <c r="L20" s="322"/>
      <c r="M20" s="322"/>
      <c r="N20" s="322"/>
      <c r="O20" s="322"/>
      <c r="P20" s="322"/>
      <c r="Q20" s="322"/>
      <c r="R20" s="322"/>
      <c r="S20" s="322"/>
      <c r="T20" s="322"/>
      <c r="U20" s="322"/>
      <c r="V20" s="322"/>
      <c r="W20" s="322"/>
      <c r="X20" s="322"/>
      <c r="Y20" s="322"/>
      <c r="Z20" s="322"/>
      <c r="AA20" s="322" t="s">
        <v>713</v>
      </c>
      <c r="AB20" s="322" t="s">
        <v>714</v>
      </c>
      <c r="AC20" s="287" t="str">
        <f>IF('CDS-C'!$E$37&lt;&gt;"",'CDS-C'!$E$37,"")</f>
        <v/>
      </c>
      <c r="AD20" s="287" t="s">
        <v>663</v>
      </c>
      <c r="AE20" s="287" t="s">
        <v>664</v>
      </c>
      <c r="AF20" s="287" t="s">
        <v>674</v>
      </c>
      <c r="AG20" s="287" t="s">
        <v>217</v>
      </c>
      <c r="AH20" s="287" t="s">
        <v>218</v>
      </c>
      <c r="AI20" s="287" t="s">
        <v>712</v>
      </c>
      <c r="AJ20" s="287" t="s">
        <v>32</v>
      </c>
      <c r="AK20" s="287" t="s">
        <v>32</v>
      </c>
      <c r="AL20" s="287" t="s">
        <v>221</v>
      </c>
    </row>
    <row r="21" spans="1:38" ht="25.5">
      <c r="B21" s="129" t="s">
        <v>684</v>
      </c>
      <c r="E21" s="43">
        <v>1130</v>
      </c>
      <c r="F21" s="322"/>
      <c r="G21" s="322"/>
      <c r="H21" s="322"/>
      <c r="I21" s="322"/>
      <c r="J21" s="322"/>
      <c r="K21" s="322"/>
      <c r="L21" s="322"/>
      <c r="M21" s="322"/>
      <c r="N21" s="322"/>
      <c r="O21" s="322"/>
      <c r="P21" s="322"/>
      <c r="Q21" s="322"/>
      <c r="R21" s="322"/>
      <c r="S21" s="322"/>
      <c r="T21" s="322"/>
      <c r="U21" s="322"/>
      <c r="V21" s="322"/>
      <c r="W21" s="322"/>
      <c r="X21" s="322"/>
      <c r="Y21" s="322"/>
      <c r="Z21" s="322"/>
      <c r="AA21" s="322" t="s">
        <v>715</v>
      </c>
      <c r="AB21" s="322" t="s">
        <v>716</v>
      </c>
      <c r="AC21" s="287" t="str">
        <f>IF('CDS-C'!$E$38&lt;&gt;"",'CDS-C'!$E$38,"")</f>
        <v/>
      </c>
      <c r="AD21" s="287" t="s">
        <v>663</v>
      </c>
      <c r="AE21" s="287" t="s">
        <v>664</v>
      </c>
      <c r="AF21" s="287" t="s">
        <v>682</v>
      </c>
      <c r="AG21" s="287" t="s">
        <v>217</v>
      </c>
      <c r="AH21" s="287" t="s">
        <v>218</v>
      </c>
      <c r="AI21" s="287" t="s">
        <v>712</v>
      </c>
      <c r="AJ21" s="287" t="s">
        <v>32</v>
      </c>
      <c r="AK21" s="287" t="s">
        <v>32</v>
      </c>
      <c r="AL21" s="287" t="s">
        <v>221</v>
      </c>
    </row>
    <row r="22" spans="1:38" ht="25.5">
      <c r="B22" s="25" t="s">
        <v>717</v>
      </c>
      <c r="E22" s="43">
        <v>0</v>
      </c>
      <c r="F22" s="322"/>
      <c r="G22" s="322"/>
      <c r="H22" s="322"/>
      <c r="I22" s="322"/>
      <c r="J22" s="322"/>
      <c r="K22" s="322"/>
      <c r="L22" s="322"/>
      <c r="M22" s="322"/>
      <c r="N22" s="322"/>
      <c r="O22" s="322"/>
      <c r="P22" s="322"/>
      <c r="Q22" s="322"/>
      <c r="R22" s="322"/>
      <c r="S22" s="322"/>
      <c r="T22" s="322"/>
      <c r="U22" s="322"/>
      <c r="V22" s="322"/>
      <c r="W22" s="322"/>
      <c r="X22" s="322"/>
      <c r="Y22" s="322"/>
      <c r="Z22" s="322"/>
      <c r="AA22" s="322" t="s">
        <v>718</v>
      </c>
      <c r="AB22" s="322" t="s">
        <v>711</v>
      </c>
      <c r="AC22" s="287" t="str">
        <f>IF('CDS-C'!$F$36&lt;&gt;"",'CDS-C'!$F$36,"")</f>
        <v/>
      </c>
      <c r="AD22" s="287" t="s">
        <v>663</v>
      </c>
      <c r="AE22" s="287" t="s">
        <v>664</v>
      </c>
      <c r="AF22" s="287" t="s">
        <v>665</v>
      </c>
      <c r="AG22" s="287" t="s">
        <v>217</v>
      </c>
      <c r="AH22" s="287" t="s">
        <v>218</v>
      </c>
      <c r="AI22" s="287" t="s">
        <v>719</v>
      </c>
      <c r="AJ22" s="287" t="s">
        <v>32</v>
      </c>
      <c r="AK22" s="287" t="s">
        <v>32</v>
      </c>
      <c r="AL22" s="287" t="s">
        <v>221</v>
      </c>
    </row>
    <row r="23" spans="1:38">
      <c r="G23" s="322"/>
      <c r="H23" s="322"/>
      <c r="I23" s="322"/>
      <c r="J23" s="322"/>
      <c r="K23" s="322"/>
      <c r="L23" s="322"/>
      <c r="M23" s="322"/>
      <c r="N23" s="322"/>
      <c r="O23" s="322"/>
      <c r="P23" s="322"/>
      <c r="Q23" s="322"/>
      <c r="R23" s="322"/>
      <c r="S23" s="322"/>
      <c r="T23" s="322"/>
      <c r="U23" s="322"/>
      <c r="V23" s="322"/>
      <c r="W23" s="322"/>
      <c r="X23" s="322"/>
      <c r="Y23" s="322"/>
      <c r="Z23" s="322"/>
      <c r="AA23" s="322" t="s">
        <v>720</v>
      </c>
      <c r="AB23" s="322" t="s">
        <v>714</v>
      </c>
      <c r="AC23" s="287" t="str">
        <f>IF('CDS-C'!$F$37&lt;&gt;"",'CDS-C'!$F$37,"")</f>
        <v/>
      </c>
      <c r="AD23" s="287" t="s">
        <v>663</v>
      </c>
      <c r="AE23" s="287" t="s">
        <v>664</v>
      </c>
      <c r="AF23" s="287" t="s">
        <v>674</v>
      </c>
      <c r="AG23" s="287" t="s">
        <v>217</v>
      </c>
      <c r="AH23" s="287" t="s">
        <v>218</v>
      </c>
      <c r="AI23" s="287" t="s">
        <v>719</v>
      </c>
      <c r="AJ23" s="287" t="s">
        <v>32</v>
      </c>
      <c r="AK23" s="287" t="s">
        <v>32</v>
      </c>
      <c r="AL23" s="287" t="s">
        <v>221</v>
      </c>
    </row>
    <row r="24" spans="1:38" ht="25.5">
      <c r="B24" s="45" t="s">
        <v>721</v>
      </c>
      <c r="E24" s="45" t="s">
        <v>234</v>
      </c>
      <c r="F24" s="322"/>
      <c r="G24" s="322"/>
      <c r="H24" s="322"/>
      <c r="I24" s="322"/>
      <c r="J24" s="322"/>
      <c r="K24" s="322"/>
      <c r="L24" s="322"/>
      <c r="M24" s="322"/>
      <c r="N24" s="322"/>
      <c r="O24" s="322"/>
      <c r="P24" s="322"/>
      <c r="Q24" s="322"/>
      <c r="R24" s="322"/>
      <c r="S24" s="322"/>
      <c r="T24" s="322"/>
      <c r="U24" s="322"/>
      <c r="V24" s="322"/>
      <c r="W24" s="322"/>
      <c r="X24" s="322"/>
      <c r="Y24" s="322"/>
      <c r="Z24" s="322"/>
      <c r="AA24" s="322" t="s">
        <v>722</v>
      </c>
      <c r="AB24" s="322" t="s">
        <v>716</v>
      </c>
      <c r="AC24" s="287" t="str">
        <f>IF('CDS-C'!$F$38&lt;&gt;"",'CDS-C'!$F$38,"")</f>
        <v/>
      </c>
      <c r="AD24" s="287" t="s">
        <v>663</v>
      </c>
      <c r="AE24" s="287" t="s">
        <v>664</v>
      </c>
      <c r="AF24" s="287" t="s">
        <v>682</v>
      </c>
      <c r="AG24" s="287" t="s">
        <v>217</v>
      </c>
      <c r="AH24" s="287" t="s">
        <v>218</v>
      </c>
      <c r="AI24" s="287" t="s">
        <v>719</v>
      </c>
      <c r="AJ24" s="287" t="s">
        <v>32</v>
      </c>
      <c r="AK24" s="287" t="s">
        <v>32</v>
      </c>
      <c r="AL24" s="287" t="s">
        <v>221</v>
      </c>
    </row>
    <row r="25" spans="1:38" ht="25.5">
      <c r="B25" s="25" t="s">
        <v>689</v>
      </c>
      <c r="E25" s="43">
        <v>1272</v>
      </c>
      <c r="F25" s="322"/>
      <c r="G25" s="322"/>
      <c r="H25" s="322"/>
      <c r="I25" s="322"/>
      <c r="J25" s="322"/>
      <c r="K25" s="322"/>
      <c r="L25" s="322"/>
      <c r="M25" s="322"/>
      <c r="N25" s="322"/>
      <c r="O25" s="322"/>
      <c r="P25" s="322"/>
      <c r="Q25" s="322"/>
      <c r="R25" s="322"/>
      <c r="S25" s="322"/>
      <c r="T25" s="322"/>
      <c r="U25" s="322"/>
      <c r="V25" s="322"/>
      <c r="W25" s="322"/>
      <c r="X25" s="322"/>
      <c r="Y25" s="322"/>
      <c r="Z25" s="322"/>
      <c r="AA25" s="322" t="s">
        <v>723</v>
      </c>
      <c r="AB25" s="322" t="s">
        <v>711</v>
      </c>
      <c r="AC25" s="287">
        <f>IF('CDS-C'!$G$36&lt;&gt;"",'CDS-C'!$G$36,"")</f>
        <v>2343</v>
      </c>
      <c r="AD25" s="287" t="s">
        <v>663</v>
      </c>
      <c r="AE25" s="287" t="s">
        <v>664</v>
      </c>
      <c r="AF25" s="287" t="s">
        <v>665</v>
      </c>
      <c r="AG25" s="287" t="s">
        <v>217</v>
      </c>
      <c r="AH25" s="287" t="s">
        <v>218</v>
      </c>
      <c r="AI25" s="287" t="s">
        <v>403</v>
      </c>
      <c r="AJ25" s="287" t="s">
        <v>32</v>
      </c>
      <c r="AK25" s="287" t="s">
        <v>32</v>
      </c>
      <c r="AL25" s="287" t="s">
        <v>221</v>
      </c>
    </row>
    <row r="26" spans="1:38" ht="25.5">
      <c r="B26" s="25" t="s">
        <v>691</v>
      </c>
      <c r="E26" s="43">
        <v>8</v>
      </c>
      <c r="F26" s="322"/>
      <c r="G26" s="322"/>
      <c r="H26" s="322"/>
      <c r="I26" s="322"/>
      <c r="J26" s="322"/>
      <c r="K26" s="322"/>
      <c r="L26" s="322"/>
      <c r="M26" s="322"/>
      <c r="N26" s="322"/>
      <c r="O26" s="322"/>
      <c r="P26" s="322"/>
      <c r="Q26" s="322"/>
      <c r="R26" s="322"/>
      <c r="S26" s="322"/>
      <c r="T26" s="322"/>
      <c r="U26" s="322"/>
      <c r="V26" s="322"/>
      <c r="W26" s="322"/>
      <c r="X26" s="322"/>
      <c r="Y26" s="322"/>
      <c r="Z26" s="322"/>
      <c r="AA26" s="322" t="s">
        <v>724</v>
      </c>
      <c r="AB26" s="322" t="s">
        <v>714</v>
      </c>
      <c r="AC26" s="287">
        <f>IF('CDS-C'!$G$37&lt;&gt;"",'CDS-C'!$G$37,"")</f>
        <v>1292</v>
      </c>
      <c r="AD26" s="287" t="s">
        <v>663</v>
      </c>
      <c r="AE26" s="287" t="s">
        <v>664</v>
      </c>
      <c r="AF26" s="287" t="s">
        <v>674</v>
      </c>
      <c r="AG26" s="287" t="s">
        <v>217</v>
      </c>
      <c r="AH26" s="287" t="s">
        <v>218</v>
      </c>
      <c r="AI26" s="287" t="s">
        <v>403</v>
      </c>
      <c r="AJ26" s="287" t="s">
        <v>32</v>
      </c>
      <c r="AK26" s="287" t="s">
        <v>32</v>
      </c>
      <c r="AL26" s="287" t="s">
        <v>221</v>
      </c>
    </row>
    <row r="27" spans="1:38" ht="25.5">
      <c r="B27" s="129" t="s">
        <v>694</v>
      </c>
      <c r="E27" s="43">
        <v>1125</v>
      </c>
      <c r="F27" s="322"/>
      <c r="G27" s="322"/>
      <c r="H27" s="322"/>
      <c r="I27" s="322"/>
      <c r="J27" s="322"/>
      <c r="K27" s="322"/>
      <c r="L27" s="322"/>
      <c r="M27" s="322"/>
      <c r="N27" s="322"/>
      <c r="O27" s="322"/>
      <c r="P27" s="322"/>
      <c r="Q27" s="322"/>
      <c r="R27" s="322"/>
      <c r="S27" s="322"/>
      <c r="T27" s="322"/>
      <c r="U27" s="322"/>
      <c r="V27" s="322"/>
      <c r="W27" s="322"/>
      <c r="X27" s="322"/>
      <c r="Y27" s="322"/>
      <c r="Z27" s="322"/>
      <c r="AA27" s="322" t="s">
        <v>725</v>
      </c>
      <c r="AB27" s="322" t="s">
        <v>716</v>
      </c>
      <c r="AC27" s="287">
        <f>IF('CDS-C'!$G$38&lt;&gt;"",'CDS-C'!$G$38,"")</f>
        <v>84</v>
      </c>
      <c r="AD27" s="287" t="s">
        <v>663</v>
      </c>
      <c r="AE27" s="287" t="s">
        <v>664</v>
      </c>
      <c r="AF27" s="287" t="s">
        <v>682</v>
      </c>
      <c r="AG27" s="287" t="s">
        <v>217</v>
      </c>
      <c r="AH27" s="287" t="s">
        <v>218</v>
      </c>
      <c r="AI27" s="287" t="s">
        <v>403</v>
      </c>
      <c r="AJ27" s="287" t="s">
        <v>32</v>
      </c>
      <c r="AK27" s="287" t="s">
        <v>32</v>
      </c>
      <c r="AL27" s="287" t="s">
        <v>221</v>
      </c>
    </row>
    <row r="28" spans="1:38" ht="25.5">
      <c r="B28" s="25" t="s">
        <v>696</v>
      </c>
      <c r="E28" s="43">
        <v>5</v>
      </c>
      <c r="F28" s="322"/>
      <c r="AA28" s="322" t="s">
        <v>726</v>
      </c>
      <c r="AB28" s="287" t="s">
        <v>711</v>
      </c>
      <c r="AC28" s="287">
        <f>IF('CDS-C'!$H$36&lt;&gt;"",'CDS-C'!$H$36,"")</f>
        <v>9462</v>
      </c>
      <c r="AD28" s="287" t="s">
        <v>663</v>
      </c>
      <c r="AE28" s="287" t="s">
        <v>664</v>
      </c>
      <c r="AF28" s="287" t="s">
        <v>665</v>
      </c>
      <c r="AG28" s="287" t="s">
        <v>217</v>
      </c>
      <c r="AH28" s="287" t="s">
        <v>218</v>
      </c>
      <c r="AI28" s="287" t="s">
        <v>251</v>
      </c>
      <c r="AJ28" s="287" t="s">
        <v>32</v>
      </c>
      <c r="AK28" s="287" t="s">
        <v>32</v>
      </c>
      <c r="AL28" s="287" t="s">
        <v>221</v>
      </c>
    </row>
    <row r="29" spans="1:38" ht="38.25">
      <c r="B29" s="25" t="s">
        <v>727</v>
      </c>
      <c r="E29" s="43">
        <v>0</v>
      </c>
      <c r="F29" s="322"/>
      <c r="G29" s="322"/>
      <c r="H29" s="322"/>
      <c r="I29" s="322"/>
      <c r="J29" s="322"/>
      <c r="K29" s="322"/>
      <c r="L29" s="322"/>
      <c r="M29" s="322"/>
      <c r="N29" s="322"/>
      <c r="O29" s="322"/>
      <c r="P29" s="322"/>
      <c r="Q29" s="322"/>
      <c r="R29" s="322"/>
      <c r="S29" s="322"/>
      <c r="T29" s="322"/>
      <c r="U29" s="322"/>
      <c r="V29" s="322"/>
      <c r="W29" s="322"/>
      <c r="X29" s="322"/>
      <c r="Y29" s="322"/>
      <c r="Z29" s="322"/>
      <c r="AA29" s="322" t="s">
        <v>728</v>
      </c>
      <c r="AB29" s="322" t="s">
        <v>714</v>
      </c>
      <c r="AC29" s="287">
        <f>IF('CDS-C'!$H$37&lt;&gt;"",'CDS-C'!$H$37,"")</f>
        <v>7185</v>
      </c>
      <c r="AD29" s="287" t="s">
        <v>663</v>
      </c>
      <c r="AE29" s="287" t="s">
        <v>664</v>
      </c>
      <c r="AF29" s="287" t="s">
        <v>674</v>
      </c>
      <c r="AG29" s="287" t="s">
        <v>217</v>
      </c>
      <c r="AH29" s="287" t="s">
        <v>218</v>
      </c>
      <c r="AI29" s="287" t="s">
        <v>251</v>
      </c>
      <c r="AJ29" s="287" t="s">
        <v>32</v>
      </c>
      <c r="AK29" s="287" t="s">
        <v>32</v>
      </c>
      <c r="AL29" s="287" t="s">
        <v>221</v>
      </c>
    </row>
    <row r="30" spans="1:38" ht="38.25">
      <c r="B30" s="25" t="s">
        <v>729</v>
      </c>
      <c r="E30" s="43">
        <v>0</v>
      </c>
      <c r="F30" s="322"/>
      <c r="G30" s="322"/>
      <c r="H30" s="322"/>
      <c r="I30" s="322"/>
      <c r="J30" s="322"/>
      <c r="K30" s="322"/>
      <c r="L30" s="322"/>
      <c r="M30" s="322"/>
      <c r="N30" s="322"/>
      <c r="O30" s="322"/>
      <c r="P30" s="322"/>
      <c r="Q30" s="322"/>
      <c r="R30" s="322"/>
      <c r="S30" s="322"/>
      <c r="T30" s="322"/>
      <c r="U30" s="322"/>
      <c r="V30" s="322"/>
      <c r="W30" s="322"/>
      <c r="X30" s="322"/>
      <c r="Y30" s="322"/>
      <c r="Z30" s="322"/>
      <c r="AA30" s="322" t="s">
        <v>730</v>
      </c>
      <c r="AB30" s="322" t="s">
        <v>716</v>
      </c>
      <c r="AC30" s="287">
        <f>IF('CDS-C'!$H$38&lt;&gt;"",'CDS-C'!$H$38,"")</f>
        <v>2326</v>
      </c>
      <c r="AD30" s="287" t="s">
        <v>663</v>
      </c>
      <c r="AE30" s="287" t="s">
        <v>664</v>
      </c>
      <c r="AF30" s="287" t="s">
        <v>682</v>
      </c>
      <c r="AG30" s="287" t="s">
        <v>217</v>
      </c>
      <c r="AH30" s="287" t="s">
        <v>218</v>
      </c>
      <c r="AI30" s="287" t="s">
        <v>251</v>
      </c>
      <c r="AJ30" s="287" t="s">
        <v>32</v>
      </c>
      <c r="AK30" s="287" t="s">
        <v>32</v>
      </c>
      <c r="AL30" s="287" t="s">
        <v>221</v>
      </c>
    </row>
    <row r="31" spans="1:38">
      <c r="G31" s="322"/>
      <c r="H31" s="322"/>
      <c r="I31" s="322"/>
      <c r="J31" s="322"/>
      <c r="K31" s="322"/>
      <c r="L31" s="322"/>
      <c r="M31" s="322"/>
      <c r="N31" s="322"/>
      <c r="O31" s="322"/>
      <c r="P31" s="322"/>
      <c r="Q31" s="322"/>
      <c r="R31" s="322"/>
      <c r="S31" s="322"/>
      <c r="T31" s="322"/>
      <c r="U31" s="322"/>
      <c r="V31" s="322"/>
      <c r="W31" s="322"/>
      <c r="X31" s="322"/>
      <c r="Y31" s="322"/>
      <c r="Z31" s="322"/>
      <c r="AA31" s="322" t="s">
        <v>731</v>
      </c>
      <c r="AB31" s="322" t="s">
        <v>732</v>
      </c>
      <c r="AC31" s="287" t="str">
        <f>IF('CDS-C'!$D$46&lt;&gt;"",'CDS-C'!$D$46,"")</f>
        <v>No</v>
      </c>
      <c r="AD31" s="287" t="s">
        <v>663</v>
      </c>
      <c r="AE31" s="287" t="s">
        <v>733</v>
      </c>
      <c r="AF31" s="287" t="s">
        <v>734</v>
      </c>
      <c r="AG31" s="287" t="s">
        <v>217</v>
      </c>
      <c r="AH31" s="287" t="s">
        <v>218</v>
      </c>
      <c r="AI31" s="287" t="s">
        <v>32</v>
      </c>
      <c r="AJ31" s="287" t="s">
        <v>32</v>
      </c>
      <c r="AK31" s="287" t="s">
        <v>32</v>
      </c>
      <c r="AL31" s="287" t="s">
        <v>73</v>
      </c>
    </row>
    <row r="32" spans="1:38">
      <c r="A32" s="302"/>
      <c r="B32" s="301" t="s">
        <v>735</v>
      </c>
      <c r="G32" s="322"/>
      <c r="H32" s="322"/>
      <c r="I32" s="322"/>
      <c r="J32" s="322"/>
      <c r="K32" s="322"/>
      <c r="L32" s="322"/>
      <c r="M32" s="322"/>
      <c r="N32" s="322"/>
      <c r="O32" s="322"/>
      <c r="P32" s="322"/>
      <c r="Q32" s="322"/>
      <c r="R32" s="322"/>
      <c r="S32" s="322"/>
      <c r="T32" s="322"/>
      <c r="U32" s="322"/>
      <c r="V32" s="322"/>
      <c r="W32" s="322"/>
      <c r="X32" s="322"/>
      <c r="Y32" s="322"/>
      <c r="Z32" s="322"/>
      <c r="AA32" s="322" t="s">
        <v>736</v>
      </c>
      <c r="AB32" s="322" t="s">
        <v>737</v>
      </c>
      <c r="AC32" s="287" t="str">
        <f>IF('CDS-C'!$E$51&lt;&gt;"",'CDS-C'!$E$51,"")</f>
        <v/>
      </c>
      <c r="AD32" s="287" t="s">
        <v>663</v>
      </c>
      <c r="AE32" s="287" t="s">
        <v>733</v>
      </c>
      <c r="AF32" s="287" t="s">
        <v>665</v>
      </c>
      <c r="AG32" s="287" t="s">
        <v>217</v>
      </c>
      <c r="AH32" s="287" t="s">
        <v>218</v>
      </c>
      <c r="AI32" s="287" t="s">
        <v>32</v>
      </c>
      <c r="AJ32" s="287" t="s">
        <v>32</v>
      </c>
      <c r="AK32" s="287" t="s">
        <v>32</v>
      </c>
      <c r="AL32" s="287" t="s">
        <v>221</v>
      </c>
    </row>
    <row r="33" spans="1:38">
      <c r="A33" s="302"/>
      <c r="B33" s="287" t="s">
        <v>738</v>
      </c>
      <c r="G33" s="322"/>
      <c r="H33" s="322"/>
      <c r="I33" s="322"/>
      <c r="J33" s="322"/>
      <c r="K33" s="322"/>
      <c r="L33" s="322"/>
      <c r="M33" s="322"/>
      <c r="N33" s="322"/>
      <c r="O33" s="322"/>
      <c r="P33" s="322"/>
      <c r="Q33" s="322"/>
      <c r="R33" s="322"/>
      <c r="S33" s="322"/>
      <c r="T33" s="322"/>
      <c r="U33" s="322"/>
      <c r="V33" s="322"/>
      <c r="W33" s="322"/>
      <c r="X33" s="322"/>
      <c r="Y33" s="322"/>
      <c r="Z33" s="322"/>
      <c r="AA33" s="322" t="s">
        <v>739</v>
      </c>
      <c r="AB33" s="322" t="s">
        <v>740</v>
      </c>
      <c r="AC33" s="287" t="str">
        <f>IF('CDS-C'!$E$52&lt;&gt;"",'CDS-C'!$E$52,"")</f>
        <v/>
      </c>
      <c r="AD33" s="287" t="s">
        <v>663</v>
      </c>
      <c r="AE33" s="287" t="s">
        <v>733</v>
      </c>
      <c r="AF33" s="287" t="s">
        <v>741</v>
      </c>
      <c r="AG33" s="287" t="s">
        <v>217</v>
      </c>
      <c r="AH33" s="287" t="s">
        <v>218</v>
      </c>
      <c r="AI33" s="287" t="s">
        <v>32</v>
      </c>
      <c r="AJ33" s="287" t="s">
        <v>32</v>
      </c>
      <c r="AK33" s="287" t="s">
        <v>32</v>
      </c>
      <c r="AL33" s="287" t="s">
        <v>221</v>
      </c>
    </row>
    <row r="34" spans="1:38">
      <c r="A34" s="302"/>
      <c r="G34" s="322"/>
      <c r="H34" s="322"/>
      <c r="I34" s="322"/>
      <c r="J34" s="322"/>
      <c r="K34" s="322"/>
      <c r="L34" s="322"/>
      <c r="M34" s="322"/>
      <c r="N34" s="322"/>
      <c r="O34" s="322"/>
      <c r="P34" s="322"/>
      <c r="Q34" s="322"/>
      <c r="R34" s="322"/>
      <c r="S34" s="322"/>
      <c r="T34" s="322"/>
      <c r="U34" s="322"/>
      <c r="V34" s="322"/>
      <c r="W34" s="322"/>
      <c r="X34" s="322"/>
      <c r="Y34" s="322"/>
      <c r="Z34" s="322"/>
      <c r="AA34" s="322" t="s">
        <v>742</v>
      </c>
      <c r="AB34" s="322" t="s">
        <v>743</v>
      </c>
      <c r="AC34" s="287" t="str">
        <f>IF('CDS-C'!$E$53&lt;&gt;"",'CDS-C'!$E$53,"")</f>
        <v/>
      </c>
      <c r="AD34" s="287" t="s">
        <v>663</v>
      </c>
      <c r="AE34" s="287" t="s">
        <v>733</v>
      </c>
      <c r="AF34" s="287" t="s">
        <v>674</v>
      </c>
      <c r="AG34" s="287" t="s">
        <v>217</v>
      </c>
      <c r="AH34" s="287" t="s">
        <v>218</v>
      </c>
      <c r="AI34" s="287" t="s">
        <v>32</v>
      </c>
      <c r="AJ34" s="287" t="s">
        <v>32</v>
      </c>
      <c r="AK34" s="287" t="s">
        <v>32</v>
      </c>
      <c r="AL34" s="287" t="s">
        <v>221</v>
      </c>
    </row>
    <row r="35" spans="1:38" ht="25.5">
      <c r="A35" s="302"/>
      <c r="B35" s="45" t="s">
        <v>685</v>
      </c>
      <c r="E35" s="315" t="s">
        <v>712</v>
      </c>
      <c r="F35" s="315" t="s">
        <v>719</v>
      </c>
      <c r="G35" s="315" t="s">
        <v>744</v>
      </c>
      <c r="H35" s="315" t="s">
        <v>251</v>
      </c>
      <c r="I35" s="45" t="s">
        <v>234</v>
      </c>
      <c r="J35" s="322"/>
      <c r="K35" s="322"/>
      <c r="L35" s="322"/>
      <c r="M35" s="322"/>
      <c r="N35" s="322"/>
      <c r="O35" s="322"/>
      <c r="P35" s="322"/>
      <c r="Q35" s="322"/>
      <c r="R35" s="322"/>
      <c r="S35" s="322"/>
      <c r="T35" s="322"/>
      <c r="U35" s="322"/>
      <c r="V35" s="322"/>
      <c r="W35" s="322"/>
      <c r="X35" s="322"/>
      <c r="Y35" s="322"/>
      <c r="Z35" s="322"/>
      <c r="AA35" s="322" t="s">
        <v>745</v>
      </c>
      <c r="AB35" s="322" t="s">
        <v>746</v>
      </c>
      <c r="AC35" s="287" t="str">
        <f>IF('CDS-C'!$D$56&lt;&gt;"",'CDS-C'!$D$56,"")</f>
        <v/>
      </c>
      <c r="AD35" s="287" t="s">
        <v>663</v>
      </c>
      <c r="AE35" s="287" t="s">
        <v>733</v>
      </c>
      <c r="AF35" s="287" t="s">
        <v>734</v>
      </c>
      <c r="AG35" s="287" t="s">
        <v>217</v>
      </c>
      <c r="AH35" s="287" t="s">
        <v>218</v>
      </c>
      <c r="AI35" s="287" t="s">
        <v>32</v>
      </c>
      <c r="AJ35" s="287" t="s">
        <v>32</v>
      </c>
      <c r="AK35" s="287" t="s">
        <v>32</v>
      </c>
      <c r="AL35" s="287" t="s">
        <v>73</v>
      </c>
    </row>
    <row r="36" spans="1:38" ht="25.5">
      <c r="B36" s="25" t="s">
        <v>747</v>
      </c>
      <c r="E36" s="289"/>
      <c r="F36" s="289"/>
      <c r="G36" s="289">
        <v>2343</v>
      </c>
      <c r="H36" s="289">
        <f>I36-G36</f>
        <v>9462</v>
      </c>
      <c r="I36" s="289">
        <v>11805</v>
      </c>
      <c r="AA36" s="322" t="s">
        <v>748</v>
      </c>
      <c r="AB36" s="287" t="s">
        <v>749</v>
      </c>
      <c r="AC36" s="287" t="str">
        <f>IF('CDS-C'!$D$57&lt;&gt;"",'CDS-C'!$D$57,"")</f>
        <v/>
      </c>
      <c r="AD36" s="287" t="s">
        <v>663</v>
      </c>
      <c r="AE36" s="287" t="s">
        <v>733</v>
      </c>
      <c r="AF36" s="287" t="s">
        <v>734</v>
      </c>
      <c r="AG36" s="287" t="s">
        <v>217</v>
      </c>
      <c r="AH36" s="287" t="s">
        <v>218</v>
      </c>
      <c r="AI36" s="287" t="s">
        <v>32</v>
      </c>
      <c r="AJ36" s="287" t="s">
        <v>32</v>
      </c>
      <c r="AK36" s="287" t="s">
        <v>32</v>
      </c>
      <c r="AL36" s="287" t="s">
        <v>73</v>
      </c>
    </row>
    <row r="37" spans="1:38" ht="25.5">
      <c r="B37" s="25" t="s">
        <v>750</v>
      </c>
      <c r="E37" s="289"/>
      <c r="F37" s="289"/>
      <c r="G37" s="289">
        <v>1292</v>
      </c>
      <c r="H37" s="289">
        <f>I37-G37</f>
        <v>7185</v>
      </c>
      <c r="I37" s="289">
        <v>8477</v>
      </c>
      <c r="AA37" s="287" t="s">
        <v>751</v>
      </c>
      <c r="AB37" s="287" t="s">
        <v>752</v>
      </c>
      <c r="AC37" s="287" t="str">
        <f>IF('CDS-C'!$D$58&lt;&gt;"",'CDS-C'!$D$58,"")</f>
        <v/>
      </c>
      <c r="AD37" s="287" t="s">
        <v>663</v>
      </c>
      <c r="AE37" s="287" t="s">
        <v>733</v>
      </c>
      <c r="AF37" s="287" t="s">
        <v>734</v>
      </c>
      <c r="AG37" s="287" t="s">
        <v>217</v>
      </c>
      <c r="AH37" s="287" t="s">
        <v>218</v>
      </c>
      <c r="AI37" s="287" t="s">
        <v>32</v>
      </c>
      <c r="AJ37" s="287" t="s">
        <v>32</v>
      </c>
      <c r="AK37" s="287" t="s">
        <v>32</v>
      </c>
      <c r="AL37" s="287" t="s">
        <v>73</v>
      </c>
    </row>
    <row r="38" spans="1:38" ht="25.5">
      <c r="B38" s="25" t="s">
        <v>753</v>
      </c>
      <c r="E38" s="289"/>
      <c r="F38" s="289"/>
      <c r="G38" s="289">
        <v>84</v>
      </c>
      <c r="H38" s="289">
        <f>I38-G38</f>
        <v>2326</v>
      </c>
      <c r="I38" s="289">
        <v>2410</v>
      </c>
      <c r="AA38" s="287" t="s">
        <v>754</v>
      </c>
      <c r="AB38" s="287" t="s">
        <v>755</v>
      </c>
      <c r="AC38" s="287" t="str">
        <f>IF('CDS-C'!$A$64&lt;&gt;"",'CDS-C'!$B$64,IF('CDS-C'!$A$65&lt;&gt;"",'CDS-C'!$B$65,IF('CDS-C'!$A$66&lt;&gt;"",'CDS-C'!$B$66,"")))</f>
        <v>High school diploma is required and GED is accepted</v>
      </c>
      <c r="AD38" s="287" t="s">
        <v>663</v>
      </c>
      <c r="AE38" s="287" t="s">
        <v>756</v>
      </c>
      <c r="AF38" s="287" t="s">
        <v>757</v>
      </c>
      <c r="AG38" s="287" t="s">
        <v>217</v>
      </c>
      <c r="AH38" s="287" t="s">
        <v>218</v>
      </c>
      <c r="AI38" s="287" t="s">
        <v>32</v>
      </c>
      <c r="AJ38" s="287" t="s">
        <v>32</v>
      </c>
      <c r="AK38" s="287" t="s">
        <v>32</v>
      </c>
      <c r="AL38" s="287" t="s">
        <v>161</v>
      </c>
    </row>
    <row r="39" spans="1:38">
      <c r="AA39" s="287" t="s">
        <v>758</v>
      </c>
      <c r="AB39" s="287" t="s">
        <v>759</v>
      </c>
      <c r="AC39" s="287" t="str">
        <f>IF('CDS-C'!$A$69&lt;&gt;"",'CDS-C'!$B$69,IF('CDS-C'!$A$70&lt;&gt;"",'CDS-C'!$B$70,IF('CDS-C'!$A$71&lt;&gt;"",'CDS-C'!$B$71,"")))</f>
        <v>Require</v>
      </c>
      <c r="AG39" s="287" t="s">
        <v>217</v>
      </c>
      <c r="AH39" s="287" t="s">
        <v>218</v>
      </c>
      <c r="AI39" s="287" t="s">
        <v>32</v>
      </c>
      <c r="AJ39" s="287" t="s">
        <v>32</v>
      </c>
      <c r="AK39" s="287" t="s">
        <v>32</v>
      </c>
      <c r="AL39" s="287" t="s">
        <v>33</v>
      </c>
    </row>
    <row r="40" spans="1:38">
      <c r="A40" s="302"/>
      <c r="K40" s="322"/>
      <c r="L40" s="322"/>
      <c r="M40" s="322"/>
      <c r="N40" s="322"/>
      <c r="O40" s="322"/>
      <c r="P40" s="322"/>
      <c r="Q40" s="322"/>
      <c r="R40" s="322"/>
      <c r="S40" s="322"/>
      <c r="T40" s="322"/>
      <c r="U40" s="322"/>
      <c r="V40" s="322"/>
      <c r="W40" s="322"/>
      <c r="X40" s="322"/>
      <c r="Y40" s="322"/>
      <c r="Z40" s="322"/>
      <c r="AA40" s="322" t="s">
        <v>760</v>
      </c>
      <c r="AB40" s="322" t="s">
        <v>761</v>
      </c>
      <c r="AC40" s="322">
        <f>IF('CDS-C'!$C$75&lt;&gt;"",'CDS-C'!$C$75,"")</f>
        <v>19</v>
      </c>
      <c r="AD40" s="322" t="s">
        <v>663</v>
      </c>
      <c r="AE40" s="322" t="s">
        <v>756</v>
      </c>
      <c r="AF40" s="287" t="s">
        <v>762</v>
      </c>
      <c r="AG40" s="287" t="s">
        <v>217</v>
      </c>
      <c r="AH40" s="287" t="s">
        <v>218</v>
      </c>
      <c r="AI40" s="287" t="s">
        <v>32</v>
      </c>
      <c r="AJ40" s="287" t="s">
        <v>32</v>
      </c>
      <c r="AK40" s="287" t="s">
        <v>32</v>
      </c>
      <c r="AL40" s="287" t="s">
        <v>763</v>
      </c>
    </row>
    <row r="41" spans="1:38">
      <c r="A41" s="302"/>
      <c r="B41" s="322"/>
      <c r="C41" s="322"/>
      <c r="D41" s="322"/>
      <c r="E41" s="322"/>
      <c r="F41" s="322"/>
      <c r="K41" s="322"/>
      <c r="L41" s="322"/>
      <c r="M41" s="322"/>
      <c r="N41" s="322"/>
      <c r="O41" s="322"/>
      <c r="P41" s="322"/>
      <c r="Q41" s="322"/>
      <c r="R41" s="322"/>
      <c r="S41" s="322"/>
      <c r="T41" s="322"/>
      <c r="U41" s="322"/>
      <c r="V41" s="322"/>
      <c r="W41" s="322"/>
      <c r="X41" s="322"/>
      <c r="Y41" s="322"/>
      <c r="Z41" s="322"/>
      <c r="AA41" s="322" t="s">
        <v>764</v>
      </c>
      <c r="AB41" s="322" t="s">
        <v>765</v>
      </c>
      <c r="AC41" s="322">
        <f>IF('CDS-C'!$C$76&lt;&gt;"",'CDS-C'!$C$76,"")</f>
        <v>4</v>
      </c>
      <c r="AD41" s="322" t="s">
        <v>663</v>
      </c>
      <c r="AE41" s="322" t="s">
        <v>756</v>
      </c>
      <c r="AF41" s="287" t="s">
        <v>762</v>
      </c>
      <c r="AG41" s="287" t="s">
        <v>217</v>
      </c>
      <c r="AH41" s="287" t="s">
        <v>218</v>
      </c>
      <c r="AI41" s="287" t="s">
        <v>32</v>
      </c>
      <c r="AJ41" s="287" t="s">
        <v>32</v>
      </c>
      <c r="AK41" s="287" t="s">
        <v>32</v>
      </c>
      <c r="AL41" s="287" t="s">
        <v>763</v>
      </c>
    </row>
    <row r="42" spans="1:38" ht="25.5">
      <c r="A42" s="302" t="s">
        <v>766</v>
      </c>
      <c r="B42" s="298" t="s">
        <v>767</v>
      </c>
      <c r="K42" s="322"/>
      <c r="L42" s="322"/>
      <c r="M42" s="322"/>
      <c r="N42" s="322"/>
      <c r="O42" s="322"/>
      <c r="P42" s="322"/>
      <c r="Q42" s="322"/>
      <c r="R42" s="322"/>
      <c r="S42" s="322"/>
      <c r="T42" s="322"/>
      <c r="U42" s="322"/>
      <c r="V42" s="322"/>
      <c r="W42" s="322"/>
      <c r="X42" s="322"/>
      <c r="Y42" s="322"/>
      <c r="Z42" s="322"/>
      <c r="AA42" s="322" t="s">
        <v>768</v>
      </c>
      <c r="AB42" s="322" t="s">
        <v>769</v>
      </c>
      <c r="AC42" s="322">
        <f>IF('CDS-C'!$C$77&lt;&gt;"",'CDS-C'!$C$77,"")</f>
        <v>4</v>
      </c>
      <c r="AD42" s="322" t="s">
        <v>663</v>
      </c>
      <c r="AE42" s="322" t="s">
        <v>756</v>
      </c>
      <c r="AF42" s="287" t="s">
        <v>762</v>
      </c>
      <c r="AG42" s="287" t="s">
        <v>217</v>
      </c>
      <c r="AH42" s="287" t="s">
        <v>218</v>
      </c>
      <c r="AI42" s="287" t="s">
        <v>32</v>
      </c>
      <c r="AJ42" s="287" t="s">
        <v>32</v>
      </c>
      <c r="AK42" s="287" t="s">
        <v>32</v>
      </c>
      <c r="AL42" s="287" t="s">
        <v>763</v>
      </c>
    </row>
    <row r="43" spans="1:38" ht="51">
      <c r="A43" s="302"/>
      <c r="B43" s="282" t="s">
        <v>770</v>
      </c>
      <c r="K43" s="322"/>
      <c r="L43" s="322"/>
      <c r="M43" s="322"/>
      <c r="N43" s="322"/>
      <c r="O43" s="322"/>
      <c r="P43" s="322"/>
      <c r="Q43" s="322"/>
      <c r="R43" s="322"/>
      <c r="S43" s="322"/>
      <c r="T43" s="322"/>
      <c r="U43" s="322"/>
      <c r="V43" s="322"/>
      <c r="W43" s="322"/>
      <c r="X43" s="322"/>
      <c r="Y43" s="322"/>
      <c r="Z43" s="322"/>
      <c r="AA43" s="322" t="s">
        <v>771</v>
      </c>
      <c r="AB43" s="322" t="s">
        <v>772</v>
      </c>
      <c r="AC43" s="322">
        <f>IF('CDS-C'!$C$78&lt;&gt;"",'CDS-C'!$C$78,"")</f>
        <v>4</v>
      </c>
      <c r="AD43" s="322" t="s">
        <v>663</v>
      </c>
      <c r="AE43" s="322" t="s">
        <v>756</v>
      </c>
      <c r="AF43" s="287" t="s">
        <v>762</v>
      </c>
      <c r="AG43" s="287" t="s">
        <v>217</v>
      </c>
      <c r="AH43" s="287" t="s">
        <v>218</v>
      </c>
      <c r="AI43" s="287" t="s">
        <v>32</v>
      </c>
      <c r="AJ43" s="287" t="s">
        <v>32</v>
      </c>
      <c r="AK43" s="287" t="s">
        <v>32</v>
      </c>
      <c r="AL43" s="287" t="s">
        <v>763</v>
      </c>
    </row>
    <row r="44" spans="1:38">
      <c r="A44" s="302"/>
      <c r="B44" s="282"/>
      <c r="C44" s="282"/>
      <c r="D44" s="282"/>
      <c r="E44" s="282"/>
      <c r="F44" s="282"/>
      <c r="AA44" s="287" t="s">
        <v>773</v>
      </c>
      <c r="AB44" s="287" t="s">
        <v>774</v>
      </c>
      <c r="AC44" s="287" t="str">
        <f>IF('CDS-C'!$C$79&lt;&gt;"",'CDS-C'!$C$79,"")</f>
        <v/>
      </c>
      <c r="AD44" s="287" t="s">
        <v>663</v>
      </c>
      <c r="AE44" s="287" t="s">
        <v>756</v>
      </c>
      <c r="AF44" s="287" t="s">
        <v>762</v>
      </c>
      <c r="AG44" s="287" t="s">
        <v>217</v>
      </c>
      <c r="AH44" s="287" t="s">
        <v>218</v>
      </c>
      <c r="AI44" s="287" t="s">
        <v>32</v>
      </c>
      <c r="AJ44" s="287" t="s">
        <v>32</v>
      </c>
      <c r="AK44" s="287" t="s">
        <v>32</v>
      </c>
      <c r="AL44" s="287" t="s">
        <v>763</v>
      </c>
    </row>
    <row r="45" spans="1:38" ht="14.25">
      <c r="A45" s="302"/>
      <c r="B45" s="301"/>
      <c r="C45" s="322"/>
      <c r="D45" s="46" t="s">
        <v>86</v>
      </c>
      <c r="E45" s="125"/>
      <c r="F45" s="322"/>
      <c r="AA45" s="287" t="s">
        <v>775</v>
      </c>
      <c r="AB45" s="287" t="s">
        <v>776</v>
      </c>
      <c r="AC45" s="287">
        <f>IF('CDS-C'!$C$80&lt;&gt;"",'CDS-C'!$C$80,"")</f>
        <v>2</v>
      </c>
      <c r="AD45" s="287" t="s">
        <v>663</v>
      </c>
      <c r="AE45" s="287" t="s">
        <v>756</v>
      </c>
      <c r="AF45" s="287" t="s">
        <v>762</v>
      </c>
      <c r="AG45" s="287" t="s">
        <v>217</v>
      </c>
      <c r="AH45" s="287" t="s">
        <v>218</v>
      </c>
      <c r="AI45" s="287" t="s">
        <v>32</v>
      </c>
      <c r="AJ45" s="287" t="s">
        <v>32</v>
      </c>
      <c r="AK45" s="287" t="s">
        <v>32</v>
      </c>
      <c r="AL45" s="287" t="s">
        <v>763</v>
      </c>
    </row>
    <row r="46" spans="1:38" ht="24">
      <c r="A46" s="302"/>
      <c r="B46" s="186" t="s">
        <v>732</v>
      </c>
      <c r="D46" s="43" t="s">
        <v>777</v>
      </c>
      <c r="E46" s="125"/>
      <c r="F46" s="322"/>
      <c r="G46" s="322"/>
      <c r="H46" s="322"/>
      <c r="I46" s="322"/>
      <c r="J46" s="322"/>
      <c r="K46" s="322"/>
      <c r="L46" s="322"/>
      <c r="M46" s="322"/>
      <c r="N46" s="322"/>
      <c r="O46" s="322"/>
      <c r="P46" s="322"/>
      <c r="Q46" s="322"/>
      <c r="R46" s="322"/>
      <c r="S46" s="322"/>
      <c r="T46" s="322"/>
      <c r="U46" s="322"/>
      <c r="V46" s="322"/>
      <c r="W46" s="322"/>
      <c r="X46" s="322"/>
      <c r="Y46" s="322"/>
      <c r="Z46" s="322"/>
      <c r="AA46" s="322" t="s">
        <v>778</v>
      </c>
      <c r="AB46" s="322" t="s">
        <v>779</v>
      </c>
      <c r="AC46" s="287">
        <f>IF('CDS-C'!$C$81&lt;&gt;"",'CDS-C'!$C$81,"")</f>
        <v>4</v>
      </c>
      <c r="AD46" s="287" t="s">
        <v>663</v>
      </c>
      <c r="AE46" s="287" t="s">
        <v>756</v>
      </c>
      <c r="AF46" s="287" t="s">
        <v>762</v>
      </c>
      <c r="AG46" s="287" t="s">
        <v>217</v>
      </c>
      <c r="AH46" s="287" t="s">
        <v>218</v>
      </c>
      <c r="AI46" s="287" t="s">
        <v>32</v>
      </c>
      <c r="AJ46" s="287" t="s">
        <v>32</v>
      </c>
      <c r="AK46" s="287" t="s">
        <v>32</v>
      </c>
      <c r="AL46" s="287" t="s">
        <v>763</v>
      </c>
    </row>
    <row r="47" spans="1:38" ht="14.25">
      <c r="A47" s="302"/>
      <c r="B47" s="313"/>
      <c r="C47" s="313"/>
      <c r="D47" s="47"/>
      <c r="E47" s="125"/>
      <c r="F47" s="322"/>
      <c r="G47" s="322"/>
      <c r="H47" s="322"/>
      <c r="I47" s="322"/>
      <c r="J47" s="322"/>
      <c r="K47" s="322"/>
      <c r="L47" s="322"/>
      <c r="M47" s="322"/>
      <c r="N47" s="322"/>
      <c r="O47" s="322"/>
      <c r="P47" s="322"/>
      <c r="Q47" s="322"/>
      <c r="R47" s="322"/>
      <c r="S47" s="322"/>
      <c r="T47" s="322"/>
      <c r="U47" s="322"/>
      <c r="V47" s="322"/>
      <c r="W47" s="322"/>
      <c r="X47" s="322"/>
      <c r="Y47" s="322"/>
      <c r="Z47" s="322"/>
      <c r="AA47" s="322" t="s">
        <v>780</v>
      </c>
      <c r="AB47" s="322" t="s">
        <v>781</v>
      </c>
      <c r="AC47" s="287" t="str">
        <f>IF('CDS-C'!$C$82&lt;&gt;"",'CDS-C'!$C$82,"")</f>
        <v/>
      </c>
      <c r="AD47" s="287" t="s">
        <v>663</v>
      </c>
      <c r="AE47" s="287" t="s">
        <v>756</v>
      </c>
      <c r="AF47" s="287" t="s">
        <v>762</v>
      </c>
      <c r="AG47" s="287" t="s">
        <v>217</v>
      </c>
      <c r="AH47" s="287" t="s">
        <v>218</v>
      </c>
      <c r="AI47" s="287" t="s">
        <v>32</v>
      </c>
      <c r="AJ47" s="287" t="s">
        <v>32</v>
      </c>
      <c r="AK47" s="287" t="s">
        <v>32</v>
      </c>
      <c r="AL47" s="287" t="s">
        <v>763</v>
      </c>
    </row>
    <row r="48" spans="1:38" ht="25.5">
      <c r="A48" s="302"/>
      <c r="B48" s="282" t="s">
        <v>782</v>
      </c>
      <c r="E48" s="322"/>
      <c r="F48" s="47"/>
      <c r="G48" s="322"/>
      <c r="H48" s="322"/>
      <c r="I48" s="322"/>
      <c r="J48" s="322"/>
      <c r="K48" s="322"/>
      <c r="L48" s="322"/>
      <c r="M48" s="322"/>
      <c r="N48" s="322"/>
      <c r="O48" s="322"/>
      <c r="P48" s="322"/>
      <c r="Q48" s="322"/>
      <c r="R48" s="322"/>
      <c r="S48" s="322"/>
      <c r="T48" s="322"/>
      <c r="U48" s="322"/>
      <c r="V48" s="322"/>
      <c r="W48" s="322"/>
      <c r="X48" s="322"/>
      <c r="Y48" s="322"/>
      <c r="Z48" s="322"/>
      <c r="AA48" s="322" t="s">
        <v>783</v>
      </c>
      <c r="AB48" s="322" t="s">
        <v>784</v>
      </c>
      <c r="AC48" s="287" t="str">
        <f>IF('CDS-C'!$C$83&lt;&gt;"",'CDS-C'!$C$83,"")</f>
        <v/>
      </c>
      <c r="AD48" s="287" t="s">
        <v>663</v>
      </c>
      <c r="AE48" s="287" t="s">
        <v>756</v>
      </c>
      <c r="AF48" s="287" t="s">
        <v>762</v>
      </c>
      <c r="AG48" s="287" t="s">
        <v>217</v>
      </c>
      <c r="AH48" s="287" t="s">
        <v>218</v>
      </c>
      <c r="AI48" s="287" t="s">
        <v>32</v>
      </c>
      <c r="AJ48" s="287" t="s">
        <v>32</v>
      </c>
      <c r="AK48" s="287" t="s">
        <v>32</v>
      </c>
      <c r="AL48" s="287" t="s">
        <v>763</v>
      </c>
    </row>
    <row r="49" spans="1:38">
      <c r="A49" s="302"/>
      <c r="B49" s="316"/>
      <c r="C49" s="316"/>
      <c r="D49" s="316"/>
      <c r="E49" s="126"/>
      <c r="F49" s="47"/>
      <c r="G49" s="322"/>
      <c r="H49" s="322"/>
      <c r="I49" s="322"/>
      <c r="J49" s="322"/>
      <c r="K49" s="322"/>
      <c r="L49" s="322"/>
      <c r="M49" s="322"/>
      <c r="N49" s="322"/>
      <c r="O49" s="322"/>
      <c r="P49" s="322"/>
      <c r="Q49" s="322"/>
      <c r="R49" s="322"/>
      <c r="S49" s="322"/>
      <c r="T49" s="322"/>
      <c r="U49" s="322"/>
      <c r="V49" s="322"/>
      <c r="W49" s="322"/>
      <c r="X49" s="322"/>
      <c r="Y49" s="322"/>
      <c r="Z49" s="322"/>
      <c r="AA49" s="322" t="s">
        <v>785</v>
      </c>
      <c r="AB49" s="322" t="s">
        <v>786</v>
      </c>
      <c r="AC49" s="287" t="str">
        <f>IF('CDS-C'!$C$84&lt;&gt;"",'CDS-C'!$C$84,"")</f>
        <v/>
      </c>
      <c r="AD49" s="287" t="s">
        <v>663</v>
      </c>
      <c r="AE49" s="287" t="s">
        <v>756</v>
      </c>
      <c r="AF49" s="287" t="s">
        <v>762</v>
      </c>
      <c r="AG49" s="287" t="s">
        <v>217</v>
      </c>
      <c r="AH49" s="287" t="s">
        <v>218</v>
      </c>
      <c r="AI49" s="287" t="s">
        <v>32</v>
      </c>
      <c r="AJ49" s="287" t="s">
        <v>32</v>
      </c>
      <c r="AK49" s="287" t="s">
        <v>32</v>
      </c>
      <c r="AL49" s="287" t="s">
        <v>763</v>
      </c>
    </row>
    <row r="50" spans="1:38">
      <c r="A50" s="302"/>
      <c r="B50" s="69" t="s">
        <v>787</v>
      </c>
      <c r="E50" s="68" t="s">
        <v>428</v>
      </c>
      <c r="F50" s="47"/>
      <c r="G50" s="322"/>
      <c r="H50" s="322"/>
      <c r="I50" s="322"/>
      <c r="J50" s="322"/>
      <c r="K50" s="322"/>
      <c r="L50" s="322"/>
      <c r="M50" s="322"/>
      <c r="N50" s="322"/>
      <c r="O50" s="322"/>
      <c r="P50" s="322"/>
      <c r="Q50" s="322"/>
      <c r="R50" s="322"/>
      <c r="S50" s="322"/>
      <c r="T50" s="322"/>
      <c r="U50" s="322"/>
      <c r="V50" s="322"/>
      <c r="W50" s="322"/>
      <c r="X50" s="322"/>
      <c r="Y50" s="322"/>
      <c r="Z50" s="322"/>
      <c r="AA50" s="322" t="s">
        <v>788</v>
      </c>
      <c r="AB50" s="322" t="s">
        <v>789</v>
      </c>
      <c r="AC50" s="287">
        <f>IF('CDS-C'!$C$85&lt;&gt;"",'CDS-C'!$C$85,"")</f>
        <v>1</v>
      </c>
      <c r="AD50" s="287" t="s">
        <v>663</v>
      </c>
      <c r="AE50" s="287" t="s">
        <v>756</v>
      </c>
      <c r="AF50" s="287" t="s">
        <v>762</v>
      </c>
      <c r="AG50" s="287" t="s">
        <v>217</v>
      </c>
      <c r="AH50" s="287" t="s">
        <v>218</v>
      </c>
      <c r="AI50" s="287" t="s">
        <v>32</v>
      </c>
      <c r="AJ50" s="287" t="s">
        <v>32</v>
      </c>
      <c r="AK50" s="287" t="s">
        <v>32</v>
      </c>
      <c r="AL50" s="287" t="s">
        <v>763</v>
      </c>
    </row>
    <row r="51" spans="1:38" ht="25.5">
      <c r="A51" s="302"/>
      <c r="B51" s="25" t="s">
        <v>737</v>
      </c>
      <c r="E51" s="43"/>
      <c r="F51" s="47"/>
      <c r="G51" s="322"/>
      <c r="H51" s="322"/>
      <c r="I51" s="322"/>
      <c r="J51" s="322"/>
      <c r="K51" s="322"/>
      <c r="L51" s="322"/>
      <c r="M51" s="322"/>
      <c r="N51" s="322"/>
      <c r="O51" s="322"/>
      <c r="P51" s="322"/>
      <c r="Q51" s="322"/>
      <c r="R51" s="322"/>
      <c r="S51" s="322"/>
      <c r="T51" s="322"/>
      <c r="U51" s="322"/>
      <c r="V51" s="322"/>
      <c r="W51" s="322"/>
      <c r="X51" s="322"/>
      <c r="Y51" s="322"/>
      <c r="Z51" s="322"/>
      <c r="AA51" s="322" t="s">
        <v>790</v>
      </c>
      <c r="AB51" s="322" t="s">
        <v>791</v>
      </c>
      <c r="AC51" s="287" t="str">
        <f>IF('CDS-C'!$C$86&lt;&gt;"",'CDS-C'!$C$86,"")</f>
        <v/>
      </c>
      <c r="AD51" s="287" t="s">
        <v>663</v>
      </c>
      <c r="AE51" s="287" t="s">
        <v>756</v>
      </c>
      <c r="AF51" s="287" t="s">
        <v>762</v>
      </c>
      <c r="AG51" s="287" t="s">
        <v>217</v>
      </c>
      <c r="AH51" s="287" t="s">
        <v>218</v>
      </c>
      <c r="AI51" s="287" t="s">
        <v>32</v>
      </c>
      <c r="AJ51" s="287" t="s">
        <v>32</v>
      </c>
      <c r="AK51" s="287" t="s">
        <v>32</v>
      </c>
      <c r="AL51" s="287" t="s">
        <v>33</v>
      </c>
    </row>
    <row r="52" spans="1:38" ht="25.5">
      <c r="A52" s="302"/>
      <c r="B52" s="25" t="s">
        <v>740</v>
      </c>
      <c r="E52" s="43"/>
      <c r="F52" s="47"/>
      <c r="G52" s="322"/>
      <c r="H52" s="322"/>
      <c r="I52" s="322"/>
      <c r="J52" s="322"/>
      <c r="K52" s="322"/>
      <c r="L52" s="322"/>
      <c r="M52" s="322"/>
      <c r="N52" s="322"/>
      <c r="O52" s="322"/>
      <c r="P52" s="322"/>
      <c r="Q52" s="322"/>
      <c r="R52" s="322"/>
      <c r="S52" s="322"/>
      <c r="T52" s="322"/>
      <c r="U52" s="322"/>
      <c r="V52" s="322"/>
      <c r="W52" s="322"/>
      <c r="X52" s="322"/>
      <c r="Y52" s="322"/>
      <c r="Z52" s="322"/>
      <c r="AA52" s="322" t="s">
        <v>792</v>
      </c>
      <c r="AB52" s="322" t="s">
        <v>761</v>
      </c>
      <c r="AC52" s="287" t="str">
        <f>IF('CDS-C'!$D$75&lt;&gt;"",'CDS-C'!$D$75,"")</f>
        <v/>
      </c>
      <c r="AD52" s="287" t="s">
        <v>663</v>
      </c>
      <c r="AE52" s="287" t="s">
        <v>756</v>
      </c>
      <c r="AF52" s="287" t="s">
        <v>793</v>
      </c>
      <c r="AG52" s="287" t="s">
        <v>217</v>
      </c>
      <c r="AH52" s="287" t="s">
        <v>218</v>
      </c>
      <c r="AI52" s="287" t="s">
        <v>32</v>
      </c>
      <c r="AJ52" s="287" t="s">
        <v>32</v>
      </c>
      <c r="AK52" s="287" t="s">
        <v>32</v>
      </c>
      <c r="AL52" s="287" t="s">
        <v>763</v>
      </c>
    </row>
    <row r="53" spans="1:38" ht="25.5">
      <c r="A53" s="302"/>
      <c r="B53" s="25" t="s">
        <v>743</v>
      </c>
      <c r="E53" s="43"/>
      <c r="F53" s="322"/>
      <c r="G53" s="322"/>
      <c r="H53" s="322"/>
      <c r="I53" s="322"/>
      <c r="J53" s="322"/>
      <c r="K53" s="322"/>
      <c r="L53" s="322"/>
      <c r="M53" s="322"/>
      <c r="N53" s="322"/>
      <c r="O53" s="322"/>
      <c r="P53" s="322"/>
      <c r="Q53" s="322"/>
      <c r="R53" s="322"/>
      <c r="S53" s="322"/>
      <c r="T53" s="322"/>
      <c r="U53" s="322"/>
      <c r="V53" s="322"/>
      <c r="W53" s="322"/>
      <c r="X53" s="322"/>
      <c r="Y53" s="322"/>
      <c r="Z53" s="322"/>
      <c r="AA53" s="322" t="s">
        <v>794</v>
      </c>
      <c r="AB53" s="322" t="s">
        <v>765</v>
      </c>
      <c r="AC53" s="287" t="str">
        <f>IF('CDS-C'!$D$76&lt;&gt;"",'CDS-C'!$D$76,"")</f>
        <v/>
      </c>
      <c r="AD53" s="287" t="s">
        <v>663</v>
      </c>
      <c r="AE53" s="287" t="s">
        <v>756</v>
      </c>
      <c r="AF53" s="287" t="s">
        <v>793</v>
      </c>
      <c r="AG53" s="287" t="s">
        <v>217</v>
      </c>
      <c r="AH53" s="287" t="s">
        <v>218</v>
      </c>
      <c r="AI53" s="287" t="s">
        <v>32</v>
      </c>
      <c r="AJ53" s="287" t="s">
        <v>32</v>
      </c>
      <c r="AK53" s="287" t="s">
        <v>32</v>
      </c>
      <c r="AL53" s="287" t="s">
        <v>763</v>
      </c>
    </row>
    <row r="54" spans="1:38">
      <c r="A54" s="302"/>
      <c r="B54" s="305"/>
      <c r="E54" s="48"/>
      <c r="F54" s="47"/>
      <c r="G54" s="322"/>
      <c r="H54" s="322"/>
      <c r="I54" s="322"/>
      <c r="J54" s="322"/>
      <c r="K54" s="322"/>
      <c r="L54" s="322"/>
      <c r="M54" s="322"/>
      <c r="N54" s="322"/>
      <c r="O54" s="322"/>
      <c r="P54" s="322"/>
      <c r="Q54" s="322"/>
      <c r="R54" s="322"/>
      <c r="S54" s="322"/>
      <c r="T54" s="322"/>
      <c r="U54" s="322"/>
      <c r="V54" s="322"/>
      <c r="W54" s="322"/>
      <c r="X54" s="322"/>
      <c r="Y54" s="322"/>
      <c r="Z54" s="322"/>
      <c r="AA54" s="322" t="s">
        <v>795</v>
      </c>
      <c r="AB54" s="322" t="s">
        <v>769</v>
      </c>
      <c r="AC54" s="287" t="str">
        <f>IF('CDS-C'!$D$77&lt;&gt;"",'CDS-C'!$D$77,"")</f>
        <v/>
      </c>
      <c r="AD54" s="287" t="s">
        <v>663</v>
      </c>
      <c r="AE54" s="287" t="s">
        <v>756</v>
      </c>
      <c r="AF54" s="287" t="s">
        <v>793</v>
      </c>
      <c r="AG54" s="287" t="s">
        <v>217</v>
      </c>
      <c r="AH54" s="287" t="s">
        <v>218</v>
      </c>
      <c r="AI54" s="287" t="s">
        <v>32</v>
      </c>
      <c r="AJ54" s="287" t="s">
        <v>32</v>
      </c>
      <c r="AK54" s="287" t="s">
        <v>32</v>
      </c>
      <c r="AL54" s="287" t="s">
        <v>763</v>
      </c>
    </row>
    <row r="55" spans="1:38">
      <c r="A55" s="302"/>
      <c r="B55" s="301"/>
      <c r="D55" s="46" t="s">
        <v>86</v>
      </c>
      <c r="E55" s="47"/>
      <c r="F55" s="47"/>
      <c r="G55" s="322"/>
      <c r="H55" s="322"/>
      <c r="I55" s="322"/>
      <c r="J55" s="322"/>
      <c r="K55" s="322"/>
      <c r="L55" s="322"/>
      <c r="M55" s="322"/>
      <c r="N55" s="322"/>
      <c r="O55" s="322"/>
      <c r="P55" s="322"/>
      <c r="Q55" s="322"/>
      <c r="R55" s="322"/>
      <c r="S55" s="322"/>
      <c r="T55" s="322"/>
      <c r="U55" s="322"/>
      <c r="V55" s="322"/>
      <c r="W55" s="322"/>
      <c r="X55" s="322"/>
      <c r="Y55" s="322"/>
      <c r="Z55" s="322"/>
      <c r="AA55" s="322" t="s">
        <v>796</v>
      </c>
      <c r="AB55" s="322" t="s">
        <v>772</v>
      </c>
      <c r="AC55" s="287" t="str">
        <f>IF('CDS-C'!$D$78&lt;&gt;"",'CDS-C'!$D$78,"")</f>
        <v/>
      </c>
      <c r="AD55" s="287" t="s">
        <v>663</v>
      </c>
      <c r="AE55" s="287" t="s">
        <v>756</v>
      </c>
      <c r="AF55" s="287" t="s">
        <v>793</v>
      </c>
      <c r="AG55" s="287" t="s">
        <v>217</v>
      </c>
      <c r="AH55" s="287" t="s">
        <v>218</v>
      </c>
      <c r="AI55" s="287" t="s">
        <v>32</v>
      </c>
      <c r="AJ55" s="287" t="s">
        <v>32</v>
      </c>
      <c r="AK55" s="287" t="s">
        <v>32</v>
      </c>
      <c r="AL55" s="287" t="s">
        <v>763</v>
      </c>
    </row>
    <row r="56" spans="1:38" ht="14.25">
      <c r="A56" s="302"/>
      <c r="B56" s="287" t="s">
        <v>746</v>
      </c>
      <c r="C56" s="322"/>
      <c r="D56" s="43"/>
      <c r="E56" s="125"/>
      <c r="F56" s="322"/>
      <c r="G56" s="322"/>
      <c r="H56" s="322"/>
      <c r="I56" s="322"/>
      <c r="J56" s="322"/>
      <c r="K56" s="322"/>
      <c r="L56" s="322"/>
      <c r="M56" s="322"/>
      <c r="N56" s="322"/>
      <c r="O56" s="322"/>
      <c r="P56" s="322"/>
      <c r="Q56" s="322"/>
      <c r="R56" s="322"/>
      <c r="S56" s="322"/>
      <c r="T56" s="322"/>
      <c r="U56" s="322"/>
      <c r="V56" s="322"/>
      <c r="W56" s="322"/>
      <c r="X56" s="322"/>
      <c r="Y56" s="322"/>
      <c r="Z56" s="322"/>
      <c r="AA56" s="322" t="s">
        <v>797</v>
      </c>
      <c r="AB56" s="322" t="s">
        <v>774</v>
      </c>
      <c r="AC56" s="287" t="str">
        <f>IF('CDS-C'!$D$79&lt;&gt;"",'CDS-C'!$D$79,"")</f>
        <v/>
      </c>
      <c r="AD56" s="287" t="s">
        <v>663</v>
      </c>
      <c r="AE56" s="287" t="s">
        <v>756</v>
      </c>
      <c r="AF56" s="287" t="s">
        <v>793</v>
      </c>
      <c r="AG56" s="287" t="s">
        <v>217</v>
      </c>
      <c r="AH56" s="287" t="s">
        <v>218</v>
      </c>
      <c r="AI56" s="287" t="s">
        <v>32</v>
      </c>
      <c r="AJ56" s="287" t="s">
        <v>32</v>
      </c>
      <c r="AK56" s="287" t="s">
        <v>32</v>
      </c>
      <c r="AL56" s="287" t="s">
        <v>763</v>
      </c>
    </row>
    <row r="57" spans="1:38" ht="24">
      <c r="A57" s="302"/>
      <c r="B57" s="344" t="s">
        <v>749</v>
      </c>
      <c r="D57" s="43"/>
      <c r="E57" s="125"/>
      <c r="F57" s="322"/>
      <c r="G57" s="322"/>
      <c r="H57" s="322"/>
      <c r="I57" s="322"/>
      <c r="J57" s="322"/>
      <c r="K57" s="322"/>
      <c r="L57" s="322"/>
      <c r="M57" s="322"/>
      <c r="N57" s="322"/>
      <c r="O57" s="322"/>
      <c r="P57" s="322"/>
      <c r="Q57" s="322"/>
      <c r="R57" s="322"/>
      <c r="S57" s="322"/>
      <c r="T57" s="322"/>
      <c r="U57" s="322"/>
      <c r="V57" s="322"/>
      <c r="W57" s="322"/>
      <c r="X57" s="322"/>
      <c r="Y57" s="322"/>
      <c r="Z57" s="322"/>
      <c r="AA57" s="322" t="s">
        <v>798</v>
      </c>
      <c r="AB57" s="322" t="s">
        <v>776</v>
      </c>
      <c r="AC57" s="287" t="str">
        <f>IF('CDS-C'!$D$80&lt;&gt;"",'CDS-C'!$D$80,"")</f>
        <v/>
      </c>
      <c r="AD57" s="287" t="s">
        <v>663</v>
      </c>
      <c r="AE57" s="287" t="s">
        <v>756</v>
      </c>
      <c r="AF57" s="287" t="s">
        <v>793</v>
      </c>
      <c r="AG57" s="287" t="s">
        <v>217</v>
      </c>
      <c r="AH57" s="287" t="s">
        <v>218</v>
      </c>
      <c r="AI57" s="287" t="s">
        <v>32</v>
      </c>
      <c r="AJ57" s="287" t="s">
        <v>32</v>
      </c>
      <c r="AK57" s="287" t="s">
        <v>32</v>
      </c>
      <c r="AL57" s="287" t="s">
        <v>763</v>
      </c>
    </row>
    <row r="58" spans="1:38" ht="24">
      <c r="A58" s="302"/>
      <c r="B58" s="344" t="s">
        <v>752</v>
      </c>
      <c r="D58" s="43"/>
      <c r="E58" s="125"/>
      <c r="F58" s="322"/>
      <c r="G58" s="322"/>
      <c r="H58" s="322"/>
      <c r="I58" s="322"/>
      <c r="J58" s="322"/>
      <c r="K58" s="322"/>
      <c r="L58" s="322"/>
      <c r="M58" s="322"/>
      <c r="N58" s="322"/>
      <c r="O58" s="322"/>
      <c r="P58" s="322"/>
      <c r="Q58" s="322"/>
      <c r="R58" s="322"/>
      <c r="S58" s="322"/>
      <c r="T58" s="322"/>
      <c r="U58" s="322"/>
      <c r="V58" s="322"/>
      <c r="W58" s="322"/>
      <c r="X58" s="322"/>
      <c r="Y58" s="322"/>
      <c r="Z58" s="322"/>
      <c r="AA58" s="322" t="s">
        <v>799</v>
      </c>
      <c r="AB58" s="322" t="s">
        <v>779</v>
      </c>
      <c r="AC58" s="287" t="str">
        <f>IF('CDS-C'!$D$81&lt;&gt;"",'CDS-C'!$D$81,"")</f>
        <v/>
      </c>
      <c r="AD58" s="287" t="s">
        <v>663</v>
      </c>
      <c r="AE58" s="287" t="s">
        <v>756</v>
      </c>
      <c r="AF58" s="287" t="s">
        <v>793</v>
      </c>
      <c r="AG58" s="287" t="s">
        <v>217</v>
      </c>
      <c r="AH58" s="287" t="s">
        <v>218</v>
      </c>
      <c r="AI58" s="287" t="s">
        <v>32</v>
      </c>
      <c r="AJ58" s="287" t="s">
        <v>32</v>
      </c>
      <c r="AK58" s="287" t="s">
        <v>32</v>
      </c>
      <c r="AL58" s="287" t="s">
        <v>763</v>
      </c>
    </row>
    <row r="59" spans="1:38">
      <c r="A59" s="300"/>
      <c r="B59" s="322"/>
      <c r="C59" s="322"/>
      <c r="D59" s="322"/>
      <c r="E59" s="322"/>
      <c r="F59" s="322"/>
      <c r="G59" s="322"/>
      <c r="H59" s="322"/>
      <c r="I59" s="322"/>
      <c r="J59" s="322"/>
      <c r="K59" s="322"/>
      <c r="L59" s="322"/>
      <c r="M59" s="322"/>
      <c r="N59" s="322"/>
      <c r="O59" s="322"/>
      <c r="P59" s="322"/>
      <c r="Q59" s="322"/>
      <c r="R59" s="322"/>
      <c r="S59" s="322"/>
      <c r="T59" s="322"/>
      <c r="U59" s="322"/>
      <c r="V59" s="322"/>
      <c r="W59" s="322"/>
      <c r="X59" s="322"/>
      <c r="Y59" s="322"/>
      <c r="Z59" s="322"/>
      <c r="AA59" s="322" t="s">
        <v>800</v>
      </c>
      <c r="AB59" s="322" t="s">
        <v>781</v>
      </c>
      <c r="AC59" s="287" t="str">
        <f>IF('CDS-C'!$D$82&lt;&gt;"",'CDS-C'!$D$82,"")</f>
        <v/>
      </c>
      <c r="AD59" s="287" t="s">
        <v>663</v>
      </c>
      <c r="AE59" s="287" t="s">
        <v>756</v>
      </c>
      <c r="AF59" s="287" t="s">
        <v>793</v>
      </c>
      <c r="AG59" s="287" t="s">
        <v>217</v>
      </c>
      <c r="AH59" s="287" t="s">
        <v>218</v>
      </c>
      <c r="AI59" s="287" t="s">
        <v>32</v>
      </c>
      <c r="AJ59" s="287" t="s">
        <v>32</v>
      </c>
      <c r="AK59" s="287" t="s">
        <v>32</v>
      </c>
      <c r="AL59" s="287" t="s">
        <v>763</v>
      </c>
    </row>
    <row r="60" spans="1:38" ht="15.75">
      <c r="A60" s="320"/>
      <c r="B60" s="122" t="s">
        <v>801</v>
      </c>
      <c r="C60" s="322"/>
      <c r="D60" s="322"/>
      <c r="E60" s="322"/>
      <c r="F60" s="322"/>
      <c r="G60" s="322"/>
      <c r="H60" s="322"/>
      <c r="I60" s="322"/>
      <c r="J60" s="322"/>
      <c r="K60" s="322"/>
      <c r="L60" s="322"/>
      <c r="M60" s="322"/>
      <c r="N60" s="322"/>
      <c r="O60" s="322"/>
      <c r="P60" s="322"/>
      <c r="Q60" s="322"/>
      <c r="R60" s="322"/>
      <c r="S60" s="322"/>
      <c r="T60" s="322"/>
      <c r="U60" s="322"/>
      <c r="V60" s="322"/>
      <c r="W60" s="322"/>
      <c r="X60" s="322"/>
      <c r="Y60" s="322"/>
      <c r="Z60" s="322"/>
      <c r="AA60" s="322" t="s">
        <v>802</v>
      </c>
      <c r="AB60" s="322" t="s">
        <v>784</v>
      </c>
      <c r="AC60" s="287" t="str">
        <f>IF('CDS-C'!$D$83&lt;&gt;"",'CDS-C'!$D$83,"")</f>
        <v/>
      </c>
      <c r="AD60" s="287" t="s">
        <v>663</v>
      </c>
      <c r="AE60" s="287" t="s">
        <v>756</v>
      </c>
      <c r="AF60" s="287" t="s">
        <v>793</v>
      </c>
      <c r="AG60" s="287" t="s">
        <v>217</v>
      </c>
      <c r="AH60" s="287" t="s">
        <v>218</v>
      </c>
      <c r="AI60" s="287" t="s">
        <v>32</v>
      </c>
      <c r="AJ60" s="287" t="s">
        <v>32</v>
      </c>
      <c r="AK60" s="287" t="s">
        <v>32</v>
      </c>
      <c r="AL60" s="287" t="s">
        <v>763</v>
      </c>
    </row>
    <row r="61" spans="1:38" ht="15.75">
      <c r="A61" s="320"/>
      <c r="B61" s="122"/>
      <c r="C61" s="322"/>
      <c r="D61" s="322"/>
      <c r="E61" s="322"/>
      <c r="F61" s="322"/>
      <c r="G61" s="322"/>
      <c r="H61" s="322"/>
      <c r="I61" s="322"/>
      <c r="J61" s="322"/>
      <c r="K61" s="322"/>
      <c r="L61" s="322"/>
      <c r="M61" s="322"/>
      <c r="N61" s="322"/>
      <c r="O61" s="322"/>
      <c r="P61" s="322"/>
      <c r="Q61" s="322"/>
      <c r="R61" s="322"/>
      <c r="S61" s="322"/>
      <c r="T61" s="322"/>
      <c r="U61" s="322"/>
      <c r="V61" s="322"/>
      <c r="W61" s="322"/>
      <c r="X61" s="322"/>
      <c r="Y61" s="322"/>
      <c r="Z61" s="322"/>
      <c r="AA61" s="322" t="s">
        <v>803</v>
      </c>
      <c r="AB61" s="322" t="s">
        <v>786</v>
      </c>
      <c r="AC61" s="287" t="str">
        <f>IF('CDS-C'!$D$84&lt;&gt;"",'CDS-C'!$D$84,"")</f>
        <v/>
      </c>
      <c r="AD61" s="287" t="s">
        <v>663</v>
      </c>
      <c r="AE61" s="287" t="s">
        <v>756</v>
      </c>
      <c r="AF61" s="287" t="s">
        <v>793</v>
      </c>
      <c r="AG61" s="287" t="s">
        <v>217</v>
      </c>
      <c r="AH61" s="287" t="s">
        <v>218</v>
      </c>
      <c r="AI61" s="287" t="s">
        <v>32</v>
      </c>
      <c r="AJ61" s="287" t="s">
        <v>32</v>
      </c>
      <c r="AK61" s="287" t="s">
        <v>32</v>
      </c>
      <c r="AL61" s="287" t="s">
        <v>763</v>
      </c>
    </row>
    <row r="62" spans="1:38">
      <c r="A62" s="302" t="s">
        <v>804</v>
      </c>
      <c r="B62" s="127" t="s">
        <v>755</v>
      </c>
      <c r="C62" s="322"/>
      <c r="D62" s="322"/>
      <c r="E62" s="322"/>
      <c r="F62" s="322"/>
      <c r="G62" s="322"/>
      <c r="H62" s="322"/>
      <c r="I62" s="322"/>
      <c r="J62" s="322"/>
      <c r="K62" s="322"/>
      <c r="L62" s="322"/>
      <c r="M62" s="322"/>
      <c r="N62" s="322"/>
      <c r="O62" s="322"/>
      <c r="P62" s="322"/>
      <c r="Q62" s="322"/>
      <c r="R62" s="322"/>
      <c r="S62" s="322"/>
      <c r="T62" s="322"/>
      <c r="U62" s="322"/>
      <c r="V62" s="322"/>
      <c r="W62" s="322"/>
      <c r="X62" s="322"/>
      <c r="Y62" s="322"/>
      <c r="Z62" s="322"/>
      <c r="AA62" s="322" t="s">
        <v>805</v>
      </c>
      <c r="AB62" s="322" t="s">
        <v>789</v>
      </c>
      <c r="AC62" s="287" t="str">
        <f>IF('CDS-C'!$D$85&lt;&gt;"",'CDS-C'!$D$85,"")</f>
        <v/>
      </c>
      <c r="AD62" s="287" t="s">
        <v>663</v>
      </c>
      <c r="AE62" s="287" t="s">
        <v>756</v>
      </c>
      <c r="AF62" s="287" t="s">
        <v>793</v>
      </c>
      <c r="AG62" s="287" t="s">
        <v>217</v>
      </c>
      <c r="AH62" s="287" t="s">
        <v>218</v>
      </c>
      <c r="AI62" s="287" t="s">
        <v>32</v>
      </c>
      <c r="AJ62" s="287" t="s">
        <v>32</v>
      </c>
      <c r="AK62" s="287" t="s">
        <v>32</v>
      </c>
      <c r="AL62" s="287" t="s">
        <v>763</v>
      </c>
    </row>
    <row r="63" spans="1:38" ht="51">
      <c r="A63" s="302"/>
      <c r="B63" s="282" t="s">
        <v>806</v>
      </c>
      <c r="G63" s="322"/>
      <c r="H63" s="322"/>
      <c r="I63" s="322"/>
      <c r="J63" s="322"/>
      <c r="K63" s="322"/>
      <c r="L63" s="322"/>
      <c r="M63" s="322"/>
      <c r="N63" s="322"/>
      <c r="O63" s="322"/>
      <c r="P63" s="322"/>
      <c r="Q63" s="322"/>
      <c r="R63" s="322"/>
      <c r="S63" s="322"/>
      <c r="T63" s="322"/>
      <c r="U63" s="322"/>
      <c r="V63" s="322"/>
      <c r="W63" s="322"/>
      <c r="X63" s="322"/>
      <c r="Y63" s="322"/>
      <c r="Z63" s="322"/>
      <c r="AA63" s="322" t="s">
        <v>807</v>
      </c>
      <c r="AB63" s="322" t="s">
        <v>791</v>
      </c>
      <c r="AC63" s="287" t="str">
        <f>IF('CDS-C'!$D$86&lt;&gt;"",'CDS-C'!$D$86,"")</f>
        <v/>
      </c>
      <c r="AD63" s="287" t="s">
        <v>663</v>
      </c>
      <c r="AE63" s="287" t="s">
        <v>756</v>
      </c>
      <c r="AF63" s="287" t="s">
        <v>793</v>
      </c>
      <c r="AG63" s="287" t="s">
        <v>217</v>
      </c>
      <c r="AH63" s="287" t="s">
        <v>218</v>
      </c>
      <c r="AI63" s="287" t="s">
        <v>32</v>
      </c>
      <c r="AJ63" s="287" t="s">
        <v>32</v>
      </c>
      <c r="AK63" s="287" t="s">
        <v>32</v>
      </c>
      <c r="AL63" s="287" t="s">
        <v>763</v>
      </c>
    </row>
    <row r="64" spans="1:38" ht="25.5">
      <c r="A64" s="43" t="s">
        <v>190</v>
      </c>
      <c r="B64" s="310" t="s">
        <v>808</v>
      </c>
      <c r="E64" s="322"/>
      <c r="F64" s="47"/>
      <c r="G64" s="322"/>
      <c r="H64" s="322"/>
      <c r="I64" s="322"/>
      <c r="J64" s="322"/>
      <c r="K64" s="322"/>
      <c r="L64" s="322"/>
      <c r="M64" s="322"/>
      <c r="N64" s="322"/>
      <c r="O64" s="322"/>
      <c r="P64" s="322"/>
      <c r="Q64" s="322"/>
      <c r="R64" s="322"/>
      <c r="S64" s="322"/>
      <c r="T64" s="322"/>
      <c r="U64" s="322"/>
      <c r="V64" s="322"/>
      <c r="W64" s="322"/>
      <c r="X64" s="322"/>
      <c r="Y64" s="322"/>
      <c r="Z64" s="322"/>
      <c r="AA64" s="322" t="s">
        <v>809</v>
      </c>
      <c r="AB64" s="322" t="s">
        <v>810</v>
      </c>
      <c r="AC64" s="287" t="str">
        <f>IF('CDS-C'!$A$90&lt;&gt;"",'CDS-C'!$A$90,"")</f>
        <v/>
      </c>
      <c r="AD64" s="287" t="s">
        <v>663</v>
      </c>
      <c r="AE64" s="287" t="s">
        <v>811</v>
      </c>
      <c r="AF64" s="287" t="s">
        <v>812</v>
      </c>
      <c r="AG64" s="287" t="s">
        <v>217</v>
      </c>
      <c r="AH64" s="287" t="s">
        <v>218</v>
      </c>
      <c r="AI64" s="287" t="s">
        <v>32</v>
      </c>
      <c r="AJ64" s="287" t="s">
        <v>32</v>
      </c>
      <c r="AK64" s="287" t="s">
        <v>32</v>
      </c>
      <c r="AL64" s="287" t="s">
        <v>161</v>
      </c>
    </row>
    <row r="65" spans="1:38" ht="25.5">
      <c r="A65" s="43"/>
      <c r="B65" s="312" t="s">
        <v>813</v>
      </c>
      <c r="E65" s="322"/>
      <c r="F65" s="47"/>
      <c r="G65" s="322"/>
      <c r="H65" s="322"/>
      <c r="I65" s="322"/>
      <c r="J65" s="322"/>
      <c r="K65" s="322"/>
      <c r="L65" s="322"/>
      <c r="M65" s="322"/>
      <c r="N65" s="322"/>
      <c r="O65" s="322"/>
      <c r="P65" s="322"/>
      <c r="Q65" s="322"/>
      <c r="R65" s="322"/>
      <c r="S65" s="322"/>
      <c r="T65" s="322"/>
      <c r="U65" s="322"/>
      <c r="V65" s="322"/>
      <c r="W65" s="322"/>
      <c r="X65" s="322"/>
      <c r="Y65" s="322"/>
      <c r="Z65" s="322"/>
      <c r="AA65" s="322" t="s">
        <v>814</v>
      </c>
      <c r="AB65" s="322" t="s">
        <v>815</v>
      </c>
      <c r="AC65" s="287" t="str">
        <f>IF('CDS-C'!$A$93&lt;&gt;"",'CDS-C'!$B$93,IF('CDS-C'!$A$94&lt;&gt;"",'CDS-C'!$B$94,""))</f>
        <v/>
      </c>
    </row>
    <row r="66" spans="1:38" ht="25.5">
      <c r="A66" s="43"/>
      <c r="B66" s="310" t="s">
        <v>816</v>
      </c>
      <c r="E66" s="322"/>
      <c r="F66" s="47"/>
      <c r="G66" s="322"/>
      <c r="H66" s="322"/>
      <c r="I66" s="322"/>
      <c r="J66" s="322"/>
      <c r="K66" s="322"/>
      <c r="L66" s="322"/>
      <c r="M66" s="322"/>
      <c r="N66" s="322"/>
      <c r="O66" s="322"/>
      <c r="P66" s="322"/>
      <c r="Q66" s="322"/>
      <c r="R66" s="322"/>
      <c r="S66" s="322"/>
      <c r="T66" s="322"/>
      <c r="U66" s="322"/>
      <c r="V66" s="322"/>
      <c r="W66" s="322"/>
      <c r="X66" s="322"/>
      <c r="Y66" s="322"/>
      <c r="Z66" s="322"/>
      <c r="AA66" s="322" t="s">
        <v>817</v>
      </c>
      <c r="AB66" s="322" t="s">
        <v>818</v>
      </c>
      <c r="AC66" s="287" t="str">
        <f>IF('CDS-C'!$A$94&lt;&gt;"",'CDS-C'!$A$94,"")</f>
        <v/>
      </c>
      <c r="AD66" s="287" t="s">
        <v>663</v>
      </c>
      <c r="AE66" s="287" t="s">
        <v>811</v>
      </c>
      <c r="AF66" s="287" t="s">
        <v>812</v>
      </c>
      <c r="AG66" s="287" t="s">
        <v>217</v>
      </c>
      <c r="AH66" s="287" t="s">
        <v>218</v>
      </c>
      <c r="AI66" s="287" t="s">
        <v>32</v>
      </c>
      <c r="AJ66" s="287" t="s">
        <v>32</v>
      </c>
      <c r="AK66" s="287" t="s">
        <v>32</v>
      </c>
      <c r="AL66" s="287" t="s">
        <v>161</v>
      </c>
    </row>
    <row r="67" spans="1:38">
      <c r="A67" s="300"/>
      <c r="B67" s="322"/>
      <c r="C67" s="322"/>
      <c r="D67" s="322"/>
      <c r="E67" s="322"/>
      <c r="F67" s="322"/>
      <c r="G67" s="322"/>
      <c r="H67" s="322"/>
      <c r="I67" s="322"/>
      <c r="J67" s="322"/>
      <c r="K67" s="322"/>
      <c r="L67" s="322"/>
      <c r="M67" s="322"/>
      <c r="N67" s="322"/>
      <c r="O67" s="322"/>
      <c r="P67" s="322"/>
      <c r="Q67" s="322"/>
      <c r="R67" s="322"/>
      <c r="S67" s="322"/>
      <c r="T67" s="322"/>
      <c r="U67" s="322"/>
      <c r="V67" s="322"/>
      <c r="W67" s="322"/>
      <c r="X67" s="322"/>
      <c r="Y67" s="322"/>
      <c r="Z67" s="322"/>
      <c r="AA67" s="322" t="s">
        <v>819</v>
      </c>
      <c r="AB67" s="322" t="s">
        <v>820</v>
      </c>
      <c r="AC67" s="287" t="str">
        <f>IF('CDS-C'!$B$96&lt;&gt;"",'CDS-C'!$B$96,"")</f>
        <v/>
      </c>
      <c r="AD67" s="287" t="s">
        <v>663</v>
      </c>
      <c r="AE67" s="287" t="s">
        <v>811</v>
      </c>
      <c r="AF67" s="287" t="s">
        <v>812</v>
      </c>
      <c r="AG67" s="287" t="s">
        <v>217</v>
      </c>
      <c r="AH67" s="287" t="s">
        <v>218</v>
      </c>
      <c r="AI67" s="287" t="s">
        <v>32</v>
      </c>
      <c r="AJ67" s="287" t="s">
        <v>32</v>
      </c>
      <c r="AK67" s="287" t="s">
        <v>32</v>
      </c>
      <c r="AL67" s="287" t="s">
        <v>161</v>
      </c>
    </row>
    <row r="68" spans="1:38" ht="51">
      <c r="A68" s="302" t="s">
        <v>821</v>
      </c>
      <c r="B68" s="298" t="s">
        <v>759</v>
      </c>
      <c r="G68" s="322"/>
      <c r="H68" s="322"/>
      <c r="I68" s="322"/>
      <c r="J68" s="322"/>
      <c r="K68" s="322"/>
      <c r="L68" s="322"/>
      <c r="M68" s="322"/>
      <c r="N68" s="322"/>
      <c r="O68" s="322"/>
      <c r="P68" s="322"/>
      <c r="Q68" s="322"/>
      <c r="R68" s="322"/>
      <c r="S68" s="322"/>
      <c r="T68" s="322"/>
      <c r="U68" s="322"/>
      <c r="V68" s="322"/>
      <c r="W68" s="322"/>
      <c r="X68" s="322"/>
      <c r="Y68" s="322"/>
      <c r="Z68" s="322"/>
      <c r="AA68" s="322" t="s">
        <v>822</v>
      </c>
      <c r="AB68" s="322" t="s">
        <v>823</v>
      </c>
      <c r="AC68" s="287" t="str">
        <f>IF('CDS-C'!$C$100&lt;&gt;"",'CDS-C'!$C$99,IF('CDS-C'!$D$100&lt;&gt;"",'CDS-C'!$D$99,IF('CDS-C'!$E$100&lt;&gt;"",'CDS-C'!$E$99,IF('CDS-C'!$F$100&lt;&gt;"",'CDS-C'!$F$99,""))))</f>
        <v>Very Important</v>
      </c>
      <c r="AD68" s="287" t="s">
        <v>663</v>
      </c>
      <c r="AE68" s="287" t="s">
        <v>811</v>
      </c>
      <c r="AF68" s="287" t="s">
        <v>824</v>
      </c>
      <c r="AG68" s="287" t="s">
        <v>217</v>
      </c>
      <c r="AH68" s="287" t="s">
        <v>218</v>
      </c>
      <c r="AI68" s="287" t="s">
        <v>32</v>
      </c>
      <c r="AJ68" s="287" t="s">
        <v>32</v>
      </c>
      <c r="AK68" s="287" t="s">
        <v>32</v>
      </c>
      <c r="AL68" s="287" t="s">
        <v>33</v>
      </c>
    </row>
    <row r="69" spans="1:38">
      <c r="A69" s="43" t="s">
        <v>190</v>
      </c>
      <c r="B69" s="282" t="s">
        <v>825</v>
      </c>
      <c r="D69" s="47"/>
      <c r="E69" s="322"/>
      <c r="F69" s="47"/>
      <c r="G69" s="322"/>
      <c r="H69" s="322"/>
      <c r="I69" s="322"/>
      <c r="J69" s="322"/>
      <c r="K69" s="322"/>
      <c r="L69" s="322"/>
      <c r="M69" s="322"/>
      <c r="N69" s="322"/>
      <c r="O69" s="322"/>
      <c r="P69" s="322"/>
      <c r="Q69" s="322"/>
      <c r="R69" s="322"/>
      <c r="S69" s="322"/>
      <c r="T69" s="322"/>
      <c r="U69" s="322"/>
      <c r="V69" s="322"/>
      <c r="W69" s="322"/>
      <c r="X69" s="322"/>
      <c r="Y69" s="322"/>
      <c r="Z69" s="322"/>
      <c r="AA69" s="322" t="s">
        <v>826</v>
      </c>
      <c r="AB69" s="322" t="s">
        <v>827</v>
      </c>
      <c r="AC69" s="287" t="str">
        <f>IF('CDS-C'!$C$101&lt;&gt;"",'CDS-C'!$C$99,IF('CDS-C'!$D$101&lt;&gt;"",'CDS-C'!$D$99,IF('CDS-C'!$E$101&lt;&gt;"",'CDS-C'!$E$99,IF('CDS-C'!$F$101&lt;&gt;"",'CDS-C'!$F$99,""))))</f>
        <v>Considered</v>
      </c>
      <c r="AD69" s="287" t="s">
        <v>663</v>
      </c>
      <c r="AE69" s="287" t="s">
        <v>811</v>
      </c>
      <c r="AF69" s="287" t="s">
        <v>824</v>
      </c>
      <c r="AG69" s="287" t="s">
        <v>217</v>
      </c>
      <c r="AH69" s="287" t="s">
        <v>218</v>
      </c>
      <c r="AI69" s="287" t="s">
        <v>32</v>
      </c>
      <c r="AJ69" s="287" t="s">
        <v>32</v>
      </c>
      <c r="AK69" s="287" t="s">
        <v>32</v>
      </c>
      <c r="AL69" s="287" t="s">
        <v>33</v>
      </c>
    </row>
    <row r="70" spans="1:38">
      <c r="A70" s="43"/>
      <c r="B70" s="280" t="s">
        <v>828</v>
      </c>
      <c r="D70" s="47"/>
      <c r="E70" s="322"/>
      <c r="F70" s="47"/>
      <c r="G70" s="322"/>
      <c r="H70" s="322"/>
      <c r="I70" s="322"/>
      <c r="J70" s="322"/>
      <c r="K70" s="322"/>
      <c r="L70" s="322"/>
      <c r="M70" s="322"/>
      <c r="N70" s="322"/>
      <c r="O70" s="322"/>
      <c r="P70" s="322"/>
      <c r="Q70" s="322"/>
      <c r="R70" s="322"/>
      <c r="S70" s="322"/>
      <c r="T70" s="322"/>
      <c r="U70" s="322"/>
      <c r="V70" s="322"/>
      <c r="W70" s="322"/>
      <c r="X70" s="322"/>
      <c r="Y70" s="322"/>
      <c r="Z70" s="322"/>
      <c r="AA70" s="322" t="s">
        <v>829</v>
      </c>
      <c r="AB70" s="322" t="s">
        <v>830</v>
      </c>
      <c r="AC70" s="287" t="str">
        <f>IF('CDS-C'!$C$102&lt;&gt;"",'CDS-C'!$C$99,IF('CDS-C'!$D$102&lt;&gt;"",'CDS-C'!$D$99,IF('CDS-C'!$E$102&lt;&gt;"",'CDS-C'!$E$99,IF('CDS-C'!$F$102&lt;&gt;"",'CDS-C'!$F$99,""))))</f>
        <v>Very Important</v>
      </c>
      <c r="AD70" s="287" t="s">
        <v>663</v>
      </c>
      <c r="AE70" s="287" t="s">
        <v>811</v>
      </c>
      <c r="AF70" s="287" t="s">
        <v>824</v>
      </c>
      <c r="AG70" s="287" t="s">
        <v>217</v>
      </c>
      <c r="AH70" s="287" t="s">
        <v>218</v>
      </c>
      <c r="AI70" s="287" t="s">
        <v>32</v>
      </c>
      <c r="AJ70" s="287" t="s">
        <v>32</v>
      </c>
      <c r="AK70" s="287" t="s">
        <v>32</v>
      </c>
      <c r="AL70" s="287" t="s">
        <v>33</v>
      </c>
    </row>
    <row r="71" spans="1:38">
      <c r="A71" s="43"/>
      <c r="B71" s="282" t="s">
        <v>831</v>
      </c>
      <c r="D71" s="47"/>
      <c r="E71" s="322"/>
      <c r="F71" s="47"/>
      <c r="G71" s="322"/>
      <c r="H71" s="322"/>
      <c r="I71" s="322"/>
      <c r="J71" s="322"/>
      <c r="K71" s="322"/>
      <c r="L71" s="322"/>
      <c r="M71" s="322"/>
      <c r="N71" s="322"/>
      <c r="O71" s="322"/>
      <c r="P71" s="322"/>
      <c r="Q71" s="322"/>
      <c r="R71" s="322"/>
      <c r="S71" s="322"/>
      <c r="T71" s="322"/>
      <c r="U71" s="322"/>
      <c r="V71" s="322"/>
      <c r="W71" s="322"/>
      <c r="X71" s="322"/>
      <c r="Y71" s="322"/>
      <c r="Z71" s="322"/>
      <c r="AA71" s="322" t="s">
        <v>832</v>
      </c>
      <c r="AB71" s="322" t="s">
        <v>833</v>
      </c>
      <c r="AC71" s="287" t="str">
        <f>IF('CDS-C'!$C$103&lt;&gt;"",'CDS-C'!$C$99,IF('CDS-C'!$D$103&lt;&gt;"",'CDS-C'!$D$99,IF('CDS-C'!$E$103&lt;&gt;"",'CDS-C'!$E$99,IF('CDS-C'!$F$103&lt;&gt;"",'CDS-C'!$F$99,""))))</f>
        <v>Very Important</v>
      </c>
      <c r="AD71" s="287" t="s">
        <v>663</v>
      </c>
      <c r="AE71" s="287" t="s">
        <v>811</v>
      </c>
      <c r="AF71" s="287" t="s">
        <v>824</v>
      </c>
      <c r="AG71" s="287" t="s">
        <v>217</v>
      </c>
      <c r="AH71" s="287" t="s">
        <v>218</v>
      </c>
      <c r="AI71" s="287" t="s">
        <v>32</v>
      </c>
      <c r="AJ71" s="287" t="s">
        <v>32</v>
      </c>
      <c r="AK71" s="287" t="s">
        <v>32</v>
      </c>
      <c r="AL71" s="287" t="s">
        <v>33</v>
      </c>
    </row>
    <row r="72" spans="1:38">
      <c r="A72" s="300"/>
      <c r="B72" s="322"/>
      <c r="C72" s="322"/>
      <c r="D72" s="322"/>
      <c r="E72" s="322"/>
      <c r="F72" s="322"/>
      <c r="G72" s="322"/>
      <c r="H72" s="322"/>
      <c r="I72" s="322"/>
      <c r="J72" s="322"/>
      <c r="K72" s="322"/>
      <c r="L72" s="322"/>
      <c r="M72" s="322"/>
      <c r="N72" s="322"/>
      <c r="O72" s="322"/>
      <c r="P72" s="322"/>
      <c r="Q72" s="322"/>
      <c r="R72" s="322"/>
      <c r="S72" s="322"/>
      <c r="T72" s="322"/>
      <c r="U72" s="322"/>
      <c r="V72" s="322"/>
      <c r="W72" s="322"/>
      <c r="X72" s="322"/>
      <c r="Y72" s="322"/>
      <c r="Z72" s="322"/>
      <c r="AA72" s="322" t="s">
        <v>834</v>
      </c>
      <c r="AB72" s="322" t="s">
        <v>835</v>
      </c>
      <c r="AC72" s="287" t="str">
        <f>IF('CDS-C'!$C$104&lt;&gt;"",'CDS-C'!$C$99,IF('CDS-C'!$D$104&lt;&gt;"",'CDS-C'!$D$99,IF('CDS-C'!$E$104&lt;&gt;"",'CDS-C'!$E$99,IF('CDS-C'!$F$104&lt;&gt;"",'CDS-C'!$F$99,""))))</f>
        <v>Not Considered</v>
      </c>
      <c r="AD72" s="287" t="s">
        <v>663</v>
      </c>
      <c r="AE72" s="287" t="s">
        <v>811</v>
      </c>
      <c r="AF72" s="287" t="s">
        <v>824</v>
      </c>
      <c r="AG72" s="287" t="s">
        <v>217</v>
      </c>
      <c r="AH72" s="287" t="s">
        <v>218</v>
      </c>
      <c r="AI72" s="287" t="s">
        <v>32</v>
      </c>
      <c r="AJ72" s="287" t="s">
        <v>32</v>
      </c>
      <c r="AK72" s="287" t="s">
        <v>32</v>
      </c>
      <c r="AL72" s="287" t="s">
        <v>33</v>
      </c>
    </row>
    <row r="73" spans="1:38" ht="153">
      <c r="A73" s="302" t="s">
        <v>836</v>
      </c>
      <c r="B73" s="298" t="s">
        <v>837</v>
      </c>
      <c r="G73" s="322"/>
      <c r="H73" s="322"/>
      <c r="I73" s="322"/>
      <c r="J73" s="322"/>
      <c r="K73" s="322"/>
      <c r="L73" s="322"/>
      <c r="M73" s="322"/>
      <c r="N73" s="322"/>
      <c r="O73" s="322"/>
      <c r="P73" s="322"/>
      <c r="Q73" s="322"/>
      <c r="R73" s="322"/>
      <c r="S73" s="322"/>
      <c r="T73" s="322"/>
      <c r="U73" s="322"/>
      <c r="V73" s="322"/>
      <c r="W73" s="322"/>
      <c r="X73" s="322"/>
      <c r="Y73" s="322"/>
      <c r="Z73" s="322"/>
      <c r="AA73" s="322" t="s">
        <v>838</v>
      </c>
      <c r="AB73" s="322" t="s">
        <v>839</v>
      </c>
      <c r="AC73" s="287" t="str">
        <f>IF('CDS-C'!$C$105&lt;&gt;"",'CDS-C'!$C$99,IF('CDS-C'!$D$105&lt;&gt;"",'CDS-C'!$D$99,IF('CDS-C'!$E$105&lt;&gt;"",'CDS-C'!$E$99,IF('CDS-C'!$F$105&lt;&gt;"",'CDS-C'!$F$99,""))))</f>
        <v>Not Considered</v>
      </c>
      <c r="AD73" s="287" t="s">
        <v>663</v>
      </c>
      <c r="AE73" s="287" t="s">
        <v>811</v>
      </c>
      <c r="AF73" s="287" t="s">
        <v>824</v>
      </c>
      <c r="AG73" s="287" t="s">
        <v>217</v>
      </c>
      <c r="AH73" s="287" t="s">
        <v>218</v>
      </c>
      <c r="AI73" s="287" t="s">
        <v>32</v>
      </c>
      <c r="AJ73" s="287" t="s">
        <v>32</v>
      </c>
      <c r="AK73" s="287" t="s">
        <v>32</v>
      </c>
      <c r="AL73" s="287" t="s">
        <v>33</v>
      </c>
    </row>
    <row r="74" spans="1:38" ht="24">
      <c r="A74" s="302"/>
      <c r="B74" s="120" t="s">
        <v>840</v>
      </c>
      <c r="C74" s="103" t="s">
        <v>841</v>
      </c>
      <c r="D74" s="107" t="s">
        <v>842</v>
      </c>
      <c r="E74" s="128"/>
      <c r="F74" s="322"/>
      <c r="G74" s="322"/>
      <c r="H74" s="322"/>
      <c r="I74" s="322"/>
      <c r="J74" s="322"/>
      <c r="K74" s="322"/>
      <c r="L74" s="322"/>
      <c r="M74" s="322"/>
      <c r="N74" s="322"/>
      <c r="O74" s="322"/>
      <c r="P74" s="322"/>
      <c r="Q74" s="322"/>
      <c r="R74" s="322"/>
      <c r="S74" s="322"/>
      <c r="T74" s="322"/>
      <c r="U74" s="322"/>
      <c r="V74" s="322"/>
      <c r="W74" s="322"/>
      <c r="X74" s="322"/>
      <c r="Y74" s="322"/>
      <c r="Z74" s="322"/>
      <c r="AA74" s="322" t="s">
        <v>843</v>
      </c>
      <c r="AB74" s="322" t="s">
        <v>844</v>
      </c>
      <c r="AC74" s="287" t="str">
        <f>IF('CDS-C'!$C$107&lt;&gt;"",'CDS-C'!$C$106,IF('CDS-C'!$D$107&lt;&gt;"",'CDS-C'!$D$106,IF('CDS-C'!$E$107&lt;&gt;"",'CDS-C'!$E$106,IF('CDS-C'!$F$107&lt;&gt;"",'CDS-C'!$F$106,""))))</f>
        <v>Not Considered</v>
      </c>
      <c r="AD74" s="287" t="s">
        <v>663</v>
      </c>
      <c r="AE74" s="287" t="s">
        <v>811</v>
      </c>
      <c r="AF74" s="287" t="s">
        <v>845</v>
      </c>
      <c r="AG74" s="287" t="s">
        <v>217</v>
      </c>
      <c r="AH74" s="287" t="s">
        <v>218</v>
      </c>
      <c r="AI74" s="287" t="s">
        <v>32</v>
      </c>
      <c r="AJ74" s="287" t="s">
        <v>32</v>
      </c>
      <c r="AK74" s="287" t="s">
        <v>32</v>
      </c>
      <c r="AL74" s="287" t="s">
        <v>33</v>
      </c>
    </row>
    <row r="75" spans="1:38">
      <c r="A75" s="302"/>
      <c r="B75" s="295" t="s">
        <v>761</v>
      </c>
      <c r="C75" s="43">
        <v>19</v>
      </c>
      <c r="D75" s="49"/>
      <c r="E75" s="322"/>
      <c r="F75" s="322"/>
      <c r="G75" s="322"/>
      <c r="H75" s="322"/>
      <c r="I75" s="322"/>
      <c r="J75" s="322"/>
      <c r="K75" s="322"/>
      <c r="L75" s="322"/>
      <c r="M75" s="322"/>
      <c r="N75" s="322"/>
      <c r="O75" s="322"/>
      <c r="P75" s="322"/>
      <c r="Q75" s="322"/>
      <c r="R75" s="322"/>
      <c r="S75" s="322"/>
      <c r="T75" s="322"/>
      <c r="U75" s="322"/>
      <c r="V75" s="322"/>
      <c r="W75" s="322"/>
      <c r="X75" s="322"/>
      <c r="Y75" s="322"/>
      <c r="Z75" s="322"/>
      <c r="AA75" s="322" t="s">
        <v>846</v>
      </c>
      <c r="AB75" s="322" t="s">
        <v>847</v>
      </c>
      <c r="AC75" s="287" t="str">
        <f>IF('CDS-C'!$C$108&lt;&gt;"",'CDS-C'!$C$106,IF('CDS-C'!$D$108&lt;&gt;"",'CDS-C'!$D$106,IF('CDS-C'!$E$108&lt;&gt;"",'CDS-C'!$E$106,IF('CDS-C'!$F$108&lt;&gt;"",'CDS-C'!$F$106,""))))</f>
        <v>Considered</v>
      </c>
      <c r="AD75" s="287" t="s">
        <v>663</v>
      </c>
      <c r="AE75" s="287" t="s">
        <v>811</v>
      </c>
      <c r="AF75" s="287" t="s">
        <v>845</v>
      </c>
      <c r="AG75" s="287" t="s">
        <v>217</v>
      </c>
      <c r="AH75" s="287" t="s">
        <v>218</v>
      </c>
      <c r="AI75" s="287" t="s">
        <v>32</v>
      </c>
      <c r="AJ75" s="287" t="s">
        <v>32</v>
      </c>
      <c r="AK75" s="287" t="s">
        <v>32</v>
      </c>
      <c r="AL75" s="287" t="s">
        <v>33</v>
      </c>
    </row>
    <row r="76" spans="1:38">
      <c r="A76" s="302"/>
      <c r="B76" s="295" t="s">
        <v>765</v>
      </c>
      <c r="C76" s="43">
        <v>4</v>
      </c>
      <c r="D76" s="49"/>
      <c r="E76" s="322"/>
      <c r="F76" s="322"/>
      <c r="G76" s="322"/>
      <c r="H76" s="322"/>
      <c r="I76" s="322"/>
      <c r="J76" s="322"/>
      <c r="K76" s="322"/>
      <c r="L76" s="322"/>
      <c r="M76" s="322"/>
      <c r="N76" s="322"/>
      <c r="O76" s="322"/>
      <c r="P76" s="322"/>
      <c r="Q76" s="322"/>
      <c r="R76" s="322"/>
      <c r="S76" s="322"/>
      <c r="T76" s="322"/>
      <c r="U76" s="322"/>
      <c r="V76" s="322"/>
      <c r="W76" s="322"/>
      <c r="X76" s="322"/>
      <c r="Y76" s="322"/>
      <c r="Z76" s="322"/>
      <c r="AA76" s="322" t="s">
        <v>848</v>
      </c>
      <c r="AB76" s="322" t="s">
        <v>849</v>
      </c>
      <c r="AC76" s="287" t="str">
        <f>IF('CDS-C'!$C$109&lt;&gt;"",'CDS-C'!$C$106,IF('CDS-C'!$D$109&lt;&gt;"",'CDS-C'!$D$106,IF('CDS-C'!$E$109&lt;&gt;"",'CDS-C'!$E$106,IF('CDS-C'!$F$109&lt;&gt;"",'CDS-C'!$F$106,""))))</f>
        <v>Important</v>
      </c>
      <c r="AD76" s="287" t="s">
        <v>663</v>
      </c>
      <c r="AE76" s="287" t="s">
        <v>811</v>
      </c>
      <c r="AF76" s="287" t="s">
        <v>845</v>
      </c>
      <c r="AG76" s="287" t="s">
        <v>217</v>
      </c>
      <c r="AH76" s="287" t="s">
        <v>218</v>
      </c>
      <c r="AI76" s="287" t="s">
        <v>32</v>
      </c>
      <c r="AJ76" s="287" t="s">
        <v>32</v>
      </c>
      <c r="AK76" s="287" t="s">
        <v>32</v>
      </c>
      <c r="AL76" s="287" t="s">
        <v>33</v>
      </c>
    </row>
    <row r="77" spans="1:38">
      <c r="A77" s="302"/>
      <c r="B77" s="295" t="s">
        <v>769</v>
      </c>
      <c r="C77" s="43">
        <v>4</v>
      </c>
      <c r="D77" s="49"/>
      <c r="E77" s="322"/>
      <c r="F77" s="322"/>
      <c r="G77" s="322"/>
      <c r="H77" s="322"/>
      <c r="I77" s="322"/>
      <c r="J77" s="322"/>
      <c r="K77" s="322"/>
      <c r="L77" s="322"/>
      <c r="M77" s="322"/>
      <c r="N77" s="322"/>
      <c r="O77" s="322"/>
      <c r="P77" s="322"/>
      <c r="Q77" s="322"/>
      <c r="R77" s="322"/>
      <c r="S77" s="322"/>
      <c r="T77" s="322"/>
      <c r="U77" s="322"/>
      <c r="V77" s="322"/>
      <c r="W77" s="322"/>
      <c r="X77" s="322"/>
      <c r="Y77" s="322"/>
      <c r="Z77" s="322"/>
      <c r="AA77" s="322" t="s">
        <v>850</v>
      </c>
      <c r="AB77" s="322" t="s">
        <v>851</v>
      </c>
      <c r="AC77" s="287" t="str">
        <f>IF('CDS-C'!$C$110&lt;&gt;"",'CDS-C'!$C$106,IF('CDS-C'!$D$110&lt;&gt;"",'CDS-C'!$D$106,IF('CDS-C'!$E$110&lt;&gt;"",'CDS-C'!$E$106,IF('CDS-C'!$F$110&lt;&gt;"",'CDS-C'!$F$106,""))))</f>
        <v>Not Considered</v>
      </c>
      <c r="AD77" s="287" t="s">
        <v>663</v>
      </c>
      <c r="AE77" s="287" t="s">
        <v>811</v>
      </c>
      <c r="AF77" s="287" t="s">
        <v>845</v>
      </c>
      <c r="AG77" s="287" t="s">
        <v>217</v>
      </c>
      <c r="AH77" s="287" t="s">
        <v>218</v>
      </c>
      <c r="AI77" s="287" t="s">
        <v>32</v>
      </c>
      <c r="AJ77" s="287" t="s">
        <v>32</v>
      </c>
      <c r="AK77" s="287" t="s">
        <v>32</v>
      </c>
      <c r="AL77" s="287" t="s">
        <v>33</v>
      </c>
    </row>
    <row r="78" spans="1:38">
      <c r="A78" s="302"/>
      <c r="B78" s="295" t="s">
        <v>772</v>
      </c>
      <c r="C78" s="43">
        <v>4</v>
      </c>
      <c r="D78" s="49"/>
      <c r="E78" s="322"/>
      <c r="F78" s="322"/>
      <c r="G78" s="322"/>
      <c r="H78" s="322"/>
      <c r="I78" s="322"/>
      <c r="J78" s="322"/>
      <c r="K78" s="322"/>
      <c r="L78" s="322"/>
      <c r="M78" s="322"/>
      <c r="N78" s="322"/>
      <c r="O78" s="322"/>
      <c r="P78" s="322"/>
      <c r="Q78" s="322"/>
      <c r="R78" s="322"/>
      <c r="S78" s="322"/>
      <c r="T78" s="322"/>
      <c r="U78" s="322"/>
      <c r="V78" s="322"/>
      <c r="W78" s="322"/>
      <c r="X78" s="322"/>
      <c r="Y78" s="322"/>
      <c r="Z78" s="322"/>
      <c r="AA78" s="322" t="s">
        <v>852</v>
      </c>
      <c r="AB78" s="322" t="s">
        <v>853</v>
      </c>
      <c r="AC78" s="287" t="str">
        <f>IF('CDS-C'!$C$111&lt;&gt;"",'CDS-C'!$C$106,IF('CDS-C'!$D$111&lt;&gt;"",'CDS-C'!$D$106,IF('CDS-C'!$E$111&lt;&gt;"",'CDS-C'!$E$106,IF('CDS-C'!$F$111&lt;&gt;"",'CDS-C'!$F$106,""))))</f>
        <v>Considered</v>
      </c>
      <c r="AD78" s="287" t="s">
        <v>663</v>
      </c>
      <c r="AE78" s="287" t="s">
        <v>811</v>
      </c>
      <c r="AF78" s="287" t="s">
        <v>845</v>
      </c>
      <c r="AG78" s="287" t="s">
        <v>217</v>
      </c>
      <c r="AH78" s="287" t="s">
        <v>218</v>
      </c>
      <c r="AI78" s="287" t="s">
        <v>32</v>
      </c>
      <c r="AJ78" s="287" t="s">
        <v>32</v>
      </c>
      <c r="AK78" s="287" t="s">
        <v>32</v>
      </c>
      <c r="AL78" s="287" t="s">
        <v>33</v>
      </c>
    </row>
    <row r="79" spans="1:38" ht="25.5">
      <c r="A79" s="302"/>
      <c r="B79" s="50" t="s">
        <v>854</v>
      </c>
      <c r="C79" s="43"/>
      <c r="D79" s="49"/>
      <c r="E79" s="322"/>
      <c r="F79" s="322"/>
      <c r="G79" s="322"/>
      <c r="H79" s="322"/>
      <c r="I79" s="322"/>
      <c r="J79" s="322"/>
      <c r="K79" s="322"/>
      <c r="L79" s="322"/>
      <c r="M79" s="322"/>
      <c r="N79" s="322"/>
      <c r="O79" s="322"/>
      <c r="P79" s="322"/>
      <c r="Q79" s="322"/>
      <c r="R79" s="322"/>
      <c r="S79" s="322"/>
      <c r="T79" s="322"/>
      <c r="U79" s="322"/>
      <c r="V79" s="322"/>
      <c r="W79" s="322"/>
      <c r="X79" s="322"/>
      <c r="Y79" s="322"/>
      <c r="Z79" s="322"/>
      <c r="AA79" s="322" t="s">
        <v>855</v>
      </c>
      <c r="AB79" s="322" t="s">
        <v>856</v>
      </c>
      <c r="AC79" s="287" t="str">
        <f>IF('CDS-C'!$C$112&lt;&gt;"",'CDS-C'!$C$106,IF('CDS-C'!$D$112&lt;&gt;"",'CDS-C'!$D$106,IF('CDS-C'!$E$112&lt;&gt;"",'CDS-C'!$E$106,IF('CDS-C'!$F$112&lt;&gt;"",'CDS-C'!$F$106,""))))</f>
        <v>Considered</v>
      </c>
      <c r="AD79" s="287" t="s">
        <v>663</v>
      </c>
      <c r="AE79" s="287" t="s">
        <v>811</v>
      </c>
      <c r="AF79" s="287" t="s">
        <v>845</v>
      </c>
      <c r="AG79" s="287" t="s">
        <v>217</v>
      </c>
      <c r="AH79" s="287" t="s">
        <v>218</v>
      </c>
      <c r="AI79" s="287" t="s">
        <v>32</v>
      </c>
      <c r="AJ79" s="287" t="s">
        <v>32</v>
      </c>
      <c r="AK79" s="287" t="s">
        <v>32</v>
      </c>
      <c r="AL79" s="287" t="s">
        <v>33</v>
      </c>
    </row>
    <row r="80" spans="1:38">
      <c r="A80" s="302"/>
      <c r="B80" s="295" t="s">
        <v>776</v>
      </c>
      <c r="C80" s="43">
        <v>2</v>
      </c>
      <c r="D80" s="49"/>
      <c r="E80" s="322"/>
      <c r="F80" s="322"/>
      <c r="G80" s="322"/>
      <c r="H80" s="322"/>
      <c r="I80" s="322"/>
      <c r="J80" s="322"/>
      <c r="K80" s="322"/>
      <c r="L80" s="322"/>
      <c r="M80" s="322"/>
      <c r="N80" s="322"/>
      <c r="O80" s="322"/>
      <c r="P80" s="322"/>
      <c r="Q80" s="322"/>
      <c r="R80" s="322"/>
      <c r="S80" s="322"/>
      <c r="T80" s="322"/>
      <c r="U80" s="322"/>
      <c r="V80" s="322"/>
      <c r="W80" s="322"/>
      <c r="X80" s="322"/>
      <c r="Y80" s="322"/>
      <c r="Z80" s="322"/>
      <c r="AA80" s="322" t="s">
        <v>857</v>
      </c>
      <c r="AB80" s="322" t="s">
        <v>858</v>
      </c>
      <c r="AC80" s="287" t="str">
        <f>IF('CDS-C'!$C$113&lt;&gt;"",'CDS-C'!$C$106,IF('CDS-C'!$D$113&lt;&gt;"",'CDS-C'!$D$106,IF('CDS-C'!$E$113&lt;&gt;"",'CDS-C'!$E$106,IF('CDS-C'!$F$113&lt;&gt;"",'CDS-C'!$F$106,""))))</f>
        <v>Not Considered</v>
      </c>
      <c r="AD80" s="287" t="s">
        <v>663</v>
      </c>
      <c r="AE80" s="287" t="s">
        <v>811</v>
      </c>
      <c r="AF80" s="287" t="s">
        <v>845</v>
      </c>
      <c r="AG80" s="287" t="s">
        <v>217</v>
      </c>
      <c r="AH80" s="287" t="s">
        <v>218</v>
      </c>
      <c r="AI80" s="287" t="s">
        <v>32</v>
      </c>
      <c r="AJ80" s="287" t="s">
        <v>32</v>
      </c>
      <c r="AK80" s="287" t="s">
        <v>32</v>
      </c>
      <c r="AL80" s="287" t="s">
        <v>33</v>
      </c>
    </row>
    <row r="81" spans="1:38">
      <c r="A81" s="302"/>
      <c r="B81" s="295" t="s">
        <v>779</v>
      </c>
      <c r="C81" s="43">
        <v>4</v>
      </c>
      <c r="D81" s="49"/>
      <c r="E81" s="322"/>
      <c r="F81" s="322"/>
      <c r="G81" s="322"/>
      <c r="H81" s="322"/>
      <c r="I81" s="322"/>
      <c r="J81" s="322"/>
      <c r="K81" s="322"/>
      <c r="L81" s="322"/>
      <c r="M81" s="322"/>
      <c r="N81" s="322"/>
      <c r="O81" s="322"/>
      <c r="P81" s="322"/>
      <c r="Q81" s="322"/>
      <c r="R81" s="322"/>
      <c r="S81" s="322"/>
      <c r="T81" s="322"/>
      <c r="U81" s="322"/>
      <c r="V81" s="322"/>
      <c r="W81" s="322"/>
      <c r="X81" s="322"/>
      <c r="Y81" s="322"/>
      <c r="Z81" s="322"/>
      <c r="AA81" s="322" t="s">
        <v>859</v>
      </c>
      <c r="AB81" s="322" t="s">
        <v>860</v>
      </c>
      <c r="AC81" s="287" t="str">
        <f>IF('CDS-C'!$C$114&lt;&gt;"",'CDS-C'!$C$106,IF('CDS-C'!$D$114&lt;&gt;"",'CDS-C'!$D$106,IF('CDS-C'!$E$114&lt;&gt;"",'CDS-C'!$E$106,IF('CDS-C'!$F$114&lt;&gt;"",'CDS-C'!$F$106,""))))</f>
        <v>Not Considered</v>
      </c>
      <c r="AD81" s="287" t="s">
        <v>663</v>
      </c>
      <c r="AE81" s="287" t="s">
        <v>811</v>
      </c>
      <c r="AF81" s="287" t="s">
        <v>845</v>
      </c>
      <c r="AG81" s="287" t="s">
        <v>217</v>
      </c>
      <c r="AH81" s="287" t="s">
        <v>218</v>
      </c>
      <c r="AI81" s="287" t="s">
        <v>32</v>
      </c>
      <c r="AJ81" s="287" t="s">
        <v>32</v>
      </c>
      <c r="AK81" s="287" t="s">
        <v>32</v>
      </c>
      <c r="AL81" s="287" t="s">
        <v>33</v>
      </c>
    </row>
    <row r="82" spans="1:38">
      <c r="A82" s="302"/>
      <c r="B82" s="295" t="s">
        <v>781</v>
      </c>
      <c r="C82" s="43"/>
      <c r="D82" s="49"/>
      <c r="E82" s="322"/>
      <c r="F82" s="322"/>
      <c r="G82" s="322"/>
      <c r="H82" s="322"/>
      <c r="I82" s="322"/>
      <c r="J82" s="322"/>
      <c r="K82" s="322"/>
      <c r="L82" s="322"/>
      <c r="M82" s="322"/>
      <c r="N82" s="322"/>
      <c r="O82" s="322"/>
      <c r="P82" s="322"/>
      <c r="Q82" s="322"/>
      <c r="R82" s="322"/>
      <c r="S82" s="322"/>
      <c r="T82" s="322"/>
      <c r="U82" s="322"/>
      <c r="V82" s="322"/>
      <c r="W82" s="322"/>
      <c r="X82" s="322"/>
      <c r="Y82" s="322"/>
      <c r="Z82" s="322"/>
      <c r="AA82" s="322" t="s">
        <v>861</v>
      </c>
      <c r="AB82" s="322" t="s">
        <v>862</v>
      </c>
      <c r="AC82" s="287" t="str">
        <f>IF('CDS-C'!$C$115&lt;&gt;"",'CDS-C'!$C$106,IF('CDS-C'!$D$115&lt;&gt;"",'CDS-C'!$D$106,IF('CDS-C'!$E$115&lt;&gt;"",'CDS-C'!$E$106,IF('CDS-C'!$F$115&lt;&gt;"",'CDS-C'!$F$106,""))))</f>
        <v>Not Considered</v>
      </c>
      <c r="AD82" s="287" t="s">
        <v>663</v>
      </c>
      <c r="AE82" s="287" t="s">
        <v>811</v>
      </c>
      <c r="AF82" s="287" t="s">
        <v>845</v>
      </c>
      <c r="AG82" s="287" t="s">
        <v>217</v>
      </c>
      <c r="AH82" s="287" t="s">
        <v>218</v>
      </c>
      <c r="AI82" s="287" t="s">
        <v>32</v>
      </c>
      <c r="AJ82" s="287" t="s">
        <v>32</v>
      </c>
      <c r="AK82" s="287" t="s">
        <v>32</v>
      </c>
      <c r="AL82" s="287" t="s">
        <v>33</v>
      </c>
    </row>
    <row r="83" spans="1:38">
      <c r="A83" s="302"/>
      <c r="B83" s="51" t="s">
        <v>784</v>
      </c>
      <c r="C83" s="43"/>
      <c r="D83" s="49"/>
      <c r="E83" s="322"/>
      <c r="F83" s="322"/>
      <c r="G83" s="322"/>
      <c r="H83" s="322"/>
      <c r="I83" s="322"/>
      <c r="J83" s="322"/>
      <c r="K83" s="322"/>
      <c r="L83" s="322"/>
      <c r="M83" s="322"/>
      <c r="N83" s="322"/>
      <c r="O83" s="322"/>
      <c r="P83" s="322"/>
      <c r="Q83" s="322"/>
      <c r="R83" s="322"/>
      <c r="S83" s="322"/>
      <c r="T83" s="322"/>
      <c r="U83" s="322"/>
      <c r="V83" s="322"/>
      <c r="W83" s="322"/>
      <c r="X83" s="322"/>
      <c r="Y83" s="322"/>
      <c r="Z83" s="322"/>
      <c r="AA83" s="322" t="s">
        <v>863</v>
      </c>
      <c r="AB83" s="322" t="s">
        <v>864</v>
      </c>
      <c r="AC83" s="287" t="str">
        <f>IF('CDS-C'!$C$116&lt;&gt;"",'CDS-C'!$C$106,IF('CDS-C'!$D$116&lt;&gt;"",'CDS-C'!$D$106,IF('CDS-C'!$E$116&lt;&gt;"",'CDS-C'!$E$106,IF('CDS-C'!$F$116&lt;&gt;"",'CDS-C'!$F$106,""))))</f>
        <v>Not Considered</v>
      </c>
      <c r="AD83" s="287" t="s">
        <v>663</v>
      </c>
      <c r="AE83" s="287" t="s">
        <v>811</v>
      </c>
      <c r="AF83" s="287" t="s">
        <v>845</v>
      </c>
      <c r="AG83" s="287" t="s">
        <v>217</v>
      </c>
      <c r="AH83" s="287" t="s">
        <v>218</v>
      </c>
      <c r="AI83" s="287" t="s">
        <v>32</v>
      </c>
      <c r="AJ83" s="287" t="s">
        <v>32</v>
      </c>
      <c r="AK83" s="287" t="s">
        <v>32</v>
      </c>
      <c r="AL83" s="287" t="s">
        <v>33</v>
      </c>
    </row>
    <row r="84" spans="1:38">
      <c r="A84" s="302"/>
      <c r="B84" s="121" t="s">
        <v>786</v>
      </c>
      <c r="C84" s="49"/>
      <c r="D84" s="49"/>
      <c r="E84" s="322"/>
      <c r="F84" s="322"/>
      <c r="G84" s="322"/>
      <c r="H84" s="322"/>
      <c r="I84" s="322"/>
      <c r="J84" s="322"/>
      <c r="K84" s="322"/>
      <c r="L84" s="322"/>
      <c r="M84" s="322"/>
      <c r="N84" s="322"/>
      <c r="O84" s="322"/>
      <c r="P84" s="322"/>
      <c r="Q84" s="322"/>
      <c r="R84" s="322"/>
      <c r="S84" s="322"/>
      <c r="T84" s="322"/>
      <c r="U84" s="322"/>
      <c r="V84" s="322"/>
      <c r="W84" s="322"/>
      <c r="X84" s="322"/>
      <c r="Y84" s="322"/>
      <c r="Z84" s="322"/>
      <c r="AA84" s="322" t="s">
        <v>865</v>
      </c>
      <c r="AB84" s="322" t="s">
        <v>866</v>
      </c>
      <c r="AC84" s="287" t="str">
        <f>IF('CDS-C'!$C$117&lt;&gt;"",'CDS-C'!$C$106,IF('CDS-C'!$D$117&lt;&gt;"",'CDS-C'!$D$106,IF('CDS-C'!$E$117&lt;&gt;"",'CDS-C'!$E$106,IF('CDS-C'!$F$117&lt;&gt;"",'CDS-C'!$F$106,""))))</f>
        <v>Not Considered</v>
      </c>
      <c r="AD84" s="287" t="s">
        <v>663</v>
      </c>
      <c r="AE84" s="287" t="s">
        <v>811</v>
      </c>
      <c r="AF84" s="287" t="s">
        <v>845</v>
      </c>
      <c r="AG84" s="287" t="s">
        <v>217</v>
      </c>
      <c r="AH84" s="287" t="s">
        <v>218</v>
      </c>
      <c r="AI84" s="287" t="s">
        <v>32</v>
      </c>
      <c r="AJ84" s="287" t="s">
        <v>32</v>
      </c>
      <c r="AK84" s="287" t="s">
        <v>32</v>
      </c>
      <c r="AL84" s="287" t="s">
        <v>33</v>
      </c>
    </row>
    <row r="85" spans="1:38">
      <c r="A85" s="302"/>
      <c r="B85" s="121" t="s">
        <v>789</v>
      </c>
      <c r="C85" s="49">
        <v>1</v>
      </c>
      <c r="D85" s="49"/>
      <c r="E85" s="322"/>
      <c r="F85" s="322"/>
      <c r="G85" s="322"/>
      <c r="H85" s="322"/>
      <c r="I85" s="322"/>
      <c r="J85" s="322"/>
      <c r="K85" s="322"/>
      <c r="L85" s="322"/>
      <c r="M85" s="322"/>
      <c r="N85" s="322"/>
      <c r="O85" s="322"/>
      <c r="P85" s="322"/>
      <c r="Q85" s="322"/>
      <c r="R85" s="322"/>
      <c r="S85" s="322"/>
      <c r="T85" s="322"/>
      <c r="U85" s="322"/>
      <c r="V85" s="322"/>
      <c r="W85" s="322"/>
      <c r="X85" s="322"/>
      <c r="Y85" s="322"/>
      <c r="Z85" s="322"/>
      <c r="AA85" s="322" t="s">
        <v>867</v>
      </c>
      <c r="AB85" s="322" t="s">
        <v>868</v>
      </c>
      <c r="AC85" s="287" t="str">
        <f>IF('CDS-C'!$C$118&lt;&gt;"",'CDS-C'!$C$106,IF('CDS-C'!$D$118&lt;&gt;"",'CDS-C'!$D$106,IF('CDS-C'!$E$118&lt;&gt;"",'CDS-C'!$E$106,IF('CDS-C'!$F$118&lt;&gt;"",'CDS-C'!$F$106,""))))</f>
        <v>Important</v>
      </c>
      <c r="AD85" s="287" t="s">
        <v>663</v>
      </c>
      <c r="AE85" s="287" t="s">
        <v>811</v>
      </c>
      <c r="AF85" s="287" t="s">
        <v>845</v>
      </c>
      <c r="AG85" s="287" t="s">
        <v>217</v>
      </c>
      <c r="AH85" s="287" t="s">
        <v>218</v>
      </c>
      <c r="AI85" s="287" t="s">
        <v>32</v>
      </c>
      <c r="AJ85" s="287" t="s">
        <v>32</v>
      </c>
      <c r="AK85" s="287" t="s">
        <v>32</v>
      </c>
      <c r="AL85" s="287" t="s">
        <v>33</v>
      </c>
    </row>
    <row r="86" spans="1:38">
      <c r="A86" s="302"/>
      <c r="B86" s="52" t="s">
        <v>791</v>
      </c>
      <c r="C86" s="43"/>
      <c r="D86" s="49"/>
      <c r="E86" s="322"/>
      <c r="F86" s="322"/>
      <c r="G86" s="322"/>
      <c r="H86" s="322"/>
      <c r="I86" s="322"/>
      <c r="J86" s="322"/>
      <c r="K86" s="322"/>
      <c r="L86" s="322"/>
      <c r="M86" s="322"/>
      <c r="N86" s="322"/>
      <c r="O86" s="322"/>
      <c r="P86" s="322"/>
      <c r="Q86" s="322"/>
      <c r="R86" s="322"/>
      <c r="S86" s="322"/>
      <c r="T86" s="322"/>
      <c r="U86" s="322"/>
      <c r="V86" s="322"/>
      <c r="W86" s="322"/>
      <c r="X86" s="322"/>
      <c r="Y86" s="322"/>
      <c r="Z86" s="322"/>
      <c r="AA86" s="322" t="s">
        <v>869</v>
      </c>
      <c r="AB86" s="322" t="s">
        <v>870</v>
      </c>
      <c r="AC86" s="287" t="str">
        <f>IF('CDS-C'!$B$121&lt;&gt;"",'CDS-C'!$B$121,"")</f>
        <v/>
      </c>
      <c r="AD86" s="287" t="s">
        <v>663</v>
      </c>
      <c r="AE86" s="287" t="s">
        <v>811</v>
      </c>
      <c r="AF86" s="287" t="s">
        <v>871</v>
      </c>
      <c r="AG86" s="287" t="s">
        <v>217</v>
      </c>
      <c r="AH86" s="287" t="s">
        <v>218</v>
      </c>
      <c r="AI86" s="287" t="s">
        <v>32</v>
      </c>
      <c r="AJ86" s="287" t="s">
        <v>32</v>
      </c>
      <c r="AK86" s="287" t="s">
        <v>32</v>
      </c>
      <c r="AL86" s="287" t="s">
        <v>33</v>
      </c>
    </row>
    <row r="87" spans="1:38">
      <c r="A87" s="300"/>
      <c r="B87" s="322"/>
      <c r="C87" s="322"/>
      <c r="D87" s="322"/>
      <c r="E87" s="322"/>
      <c r="F87" s="322"/>
      <c r="G87" s="322"/>
      <c r="H87" s="322"/>
      <c r="I87" s="322"/>
      <c r="J87" s="322"/>
      <c r="K87" s="322"/>
      <c r="L87" s="322"/>
      <c r="M87" s="322"/>
      <c r="N87" s="322"/>
      <c r="O87" s="322"/>
      <c r="P87" s="322"/>
      <c r="Q87" s="322"/>
      <c r="R87" s="322"/>
      <c r="S87" s="322"/>
      <c r="T87" s="322"/>
      <c r="U87" s="322"/>
      <c r="V87" s="322"/>
      <c r="W87" s="322"/>
      <c r="X87" s="322"/>
      <c r="Y87" s="322"/>
      <c r="Z87" s="322"/>
      <c r="AA87" s="322" t="s">
        <v>872</v>
      </c>
      <c r="AB87" s="322" t="s">
        <v>873</v>
      </c>
      <c r="AC87" s="287" t="str">
        <f>IF('CDS-C'!$E$126&lt;&gt;"",'CDS-C'!$E$126,"")</f>
        <v>Yes</v>
      </c>
      <c r="AD87" s="287" t="s">
        <v>663</v>
      </c>
      <c r="AE87" s="287" t="s">
        <v>874</v>
      </c>
      <c r="AF87" s="287" t="s">
        <v>875</v>
      </c>
      <c r="AG87" s="287" t="s">
        <v>217</v>
      </c>
      <c r="AH87" s="287" t="s">
        <v>218</v>
      </c>
      <c r="AI87" s="287" t="s">
        <v>32</v>
      </c>
      <c r="AJ87" s="287" t="s">
        <v>32</v>
      </c>
      <c r="AK87" s="287" t="s">
        <v>32</v>
      </c>
      <c r="AL87" s="287" t="s">
        <v>73</v>
      </c>
    </row>
    <row r="88" spans="1:38" ht="15.75">
      <c r="B88" s="122" t="s">
        <v>876</v>
      </c>
      <c r="C88" s="322"/>
      <c r="D88" s="322"/>
      <c r="E88" s="322"/>
      <c r="F88" s="322"/>
      <c r="G88" s="322"/>
      <c r="H88" s="322"/>
      <c r="I88" s="322"/>
      <c r="J88" s="322"/>
      <c r="K88" s="322"/>
      <c r="L88" s="322"/>
      <c r="M88" s="322"/>
      <c r="N88" s="322"/>
      <c r="O88" s="322"/>
      <c r="P88" s="322"/>
      <c r="Q88" s="322"/>
      <c r="R88" s="322"/>
      <c r="S88" s="322"/>
      <c r="T88" s="322"/>
      <c r="U88" s="322"/>
      <c r="V88" s="322"/>
      <c r="W88" s="322"/>
      <c r="X88" s="322"/>
      <c r="Y88" s="322"/>
      <c r="Z88" s="322"/>
      <c r="AA88" s="322" t="s">
        <v>877</v>
      </c>
      <c r="AB88" s="322" t="s">
        <v>878</v>
      </c>
      <c r="AC88" s="287" t="str">
        <f>IF('CDS-C'!$C$130&lt;&gt;"",'CDS-C'!$C$129,IF('CDS-C'!$D$130&lt;&gt;"",'CDS-C'!$D$129,IF('CDS-C'!$E$130&lt;&gt;"",'CDS-C'!$E$129,IF('CDS-C'!$F$130&lt;&gt;"",'CDS-C'!$F$129,IF('CDS-C'!$G$130&lt;&gt;"",'CDS-C'!$G$129,"")))))</f>
        <v/>
      </c>
      <c r="AD88" s="287" t="s">
        <v>663</v>
      </c>
      <c r="AE88" s="287" t="s">
        <v>874</v>
      </c>
      <c r="AF88" s="287" t="s">
        <v>875</v>
      </c>
      <c r="AG88" s="287" t="s">
        <v>217</v>
      </c>
      <c r="AH88" s="287" t="s">
        <v>218</v>
      </c>
      <c r="AI88" s="287" t="s">
        <v>32</v>
      </c>
      <c r="AJ88" s="287" t="s">
        <v>32</v>
      </c>
      <c r="AK88" s="287" t="s">
        <v>32</v>
      </c>
      <c r="AL88" s="287" t="s">
        <v>33</v>
      </c>
    </row>
    <row r="89" spans="1:38" ht="102">
      <c r="A89" s="302" t="s">
        <v>879</v>
      </c>
      <c r="B89" s="282" t="s">
        <v>880</v>
      </c>
      <c r="G89" s="322"/>
      <c r="H89" s="322"/>
      <c r="I89" s="322"/>
      <c r="J89" s="322"/>
      <c r="K89" s="322"/>
      <c r="L89" s="322"/>
      <c r="M89" s="322"/>
      <c r="N89" s="322"/>
      <c r="O89" s="322"/>
      <c r="P89" s="322"/>
      <c r="Q89" s="322"/>
      <c r="R89" s="322"/>
      <c r="S89" s="322"/>
      <c r="T89" s="322"/>
      <c r="U89" s="322"/>
      <c r="V89" s="322"/>
      <c r="W89" s="322"/>
      <c r="X89" s="322"/>
      <c r="Y89" s="322"/>
      <c r="Z89" s="322"/>
      <c r="AA89" s="322" t="s">
        <v>881</v>
      </c>
      <c r="AB89" s="322" t="s">
        <v>882</v>
      </c>
      <c r="AC89" s="287" t="str">
        <f>IF('CDS-C'!$C$131&lt;&gt;"",'CDS-C'!$C$129,IF('CDS-C'!$D$131&lt;&gt;"",'CDS-C'!$D$129,IF('CDS-C'!$E$131&lt;&gt;"",'CDS-C'!$E$129,IF('CDS-C'!$F$131&lt;&gt;"",'CDS-C'!$F$129,IF('CDS-C'!$G$131&lt;&gt;"",'CDS-C'!$G$129,"")))))</f>
        <v/>
      </c>
      <c r="AD89" s="287" t="s">
        <v>663</v>
      </c>
      <c r="AE89" s="287" t="s">
        <v>874</v>
      </c>
      <c r="AF89" s="287" t="s">
        <v>875</v>
      </c>
      <c r="AG89" s="287" t="s">
        <v>217</v>
      </c>
      <c r="AH89" s="287" t="s">
        <v>218</v>
      </c>
      <c r="AI89" s="287" t="s">
        <v>32</v>
      </c>
      <c r="AJ89" s="287" t="s">
        <v>32</v>
      </c>
      <c r="AK89" s="287" t="s">
        <v>32</v>
      </c>
      <c r="AL89" s="287" t="s">
        <v>33</v>
      </c>
    </row>
    <row r="90" spans="1:38" ht="25.5">
      <c r="A90" s="53"/>
      <c r="B90" s="280" t="s">
        <v>810</v>
      </c>
      <c r="E90" s="291"/>
      <c r="F90" s="47"/>
      <c r="G90" s="322"/>
      <c r="H90" s="322"/>
      <c r="I90" s="322"/>
      <c r="J90" s="322"/>
      <c r="K90" s="322"/>
      <c r="L90" s="322"/>
      <c r="M90" s="322"/>
      <c r="N90" s="322"/>
      <c r="O90" s="322"/>
      <c r="P90" s="322"/>
      <c r="Q90" s="322"/>
      <c r="R90" s="322"/>
      <c r="S90" s="322"/>
      <c r="T90" s="322"/>
      <c r="U90" s="322"/>
      <c r="V90" s="322"/>
      <c r="W90" s="322"/>
      <c r="X90" s="322"/>
      <c r="Y90" s="322"/>
      <c r="Z90" s="322"/>
      <c r="AA90" s="322" t="s">
        <v>883</v>
      </c>
      <c r="AB90" s="322" t="s">
        <v>884</v>
      </c>
      <c r="AC90" s="287" t="str">
        <f>IF('CDS-C'!$C$132&lt;&gt;"",'CDS-C'!$C$129,IF('CDS-C'!$D$132&lt;&gt;"",'CDS-C'!$D$129,IF('CDS-C'!$E$132&lt;&gt;"",'CDS-C'!$E$129,IF('CDS-C'!$F$132&lt;&gt;"",'CDS-C'!$F$129,IF('CDS-C'!$G$132&lt;&gt;"",'CDS-C'!$G$129,"")))))</f>
        <v/>
      </c>
      <c r="AD90" s="287" t="s">
        <v>663</v>
      </c>
      <c r="AE90" s="287" t="s">
        <v>874</v>
      </c>
      <c r="AF90" s="287" t="s">
        <v>875</v>
      </c>
      <c r="AG90" s="287" t="s">
        <v>217</v>
      </c>
      <c r="AH90" s="287" t="s">
        <v>218</v>
      </c>
      <c r="AI90" s="287" t="s">
        <v>32</v>
      </c>
      <c r="AJ90" s="287" t="s">
        <v>32</v>
      </c>
      <c r="AK90" s="287" t="s">
        <v>32</v>
      </c>
      <c r="AL90" s="287" t="s">
        <v>33</v>
      </c>
    </row>
    <row r="91" spans="1:38">
      <c r="A91" s="47"/>
      <c r="B91" s="303"/>
      <c r="E91" s="291"/>
      <c r="F91" s="47"/>
      <c r="G91" s="322"/>
      <c r="H91" s="322"/>
      <c r="I91" s="322"/>
      <c r="J91" s="322"/>
      <c r="K91" s="322"/>
      <c r="L91" s="322"/>
      <c r="M91" s="322"/>
      <c r="N91" s="322"/>
      <c r="O91" s="322"/>
      <c r="P91" s="322"/>
      <c r="Q91" s="322"/>
      <c r="R91" s="322"/>
      <c r="S91" s="322"/>
      <c r="T91" s="322"/>
      <c r="U91" s="322"/>
      <c r="V91" s="322"/>
      <c r="W91" s="322"/>
      <c r="X91" s="322"/>
      <c r="Y91" s="322"/>
      <c r="Z91" s="322"/>
      <c r="AA91" s="322" t="s">
        <v>885</v>
      </c>
      <c r="AB91" s="322" t="s">
        <v>886</v>
      </c>
      <c r="AC91" s="287" t="str">
        <f>IF('CDS-C'!$F$138&lt;&gt;"",'CDS-C'!$F$138,"")</f>
        <v>Yes</v>
      </c>
      <c r="AD91" s="287" t="s">
        <v>663</v>
      </c>
      <c r="AE91" s="287" t="s">
        <v>874</v>
      </c>
      <c r="AF91" s="287" t="s">
        <v>875</v>
      </c>
      <c r="AG91" s="287" t="s">
        <v>217</v>
      </c>
      <c r="AH91" s="287" t="s">
        <v>218</v>
      </c>
      <c r="AI91" s="287" t="s">
        <v>32</v>
      </c>
      <c r="AJ91" s="287" t="s">
        <v>32</v>
      </c>
      <c r="AK91" s="287" t="s">
        <v>32</v>
      </c>
      <c r="AL91" s="287" t="s">
        <v>73</v>
      </c>
    </row>
    <row r="92" spans="1:38" ht="38.25">
      <c r="A92" s="47"/>
      <c r="B92" s="282" t="s">
        <v>815</v>
      </c>
      <c r="E92" s="291"/>
      <c r="F92" s="47"/>
      <c r="G92" s="322"/>
      <c r="H92" s="322"/>
      <c r="I92" s="322"/>
      <c r="J92" s="322"/>
      <c r="K92" s="322"/>
      <c r="L92" s="322"/>
      <c r="M92" s="322"/>
      <c r="N92" s="322"/>
      <c r="O92" s="322"/>
      <c r="P92" s="322"/>
      <c r="Q92" s="322"/>
      <c r="R92" s="322"/>
      <c r="S92" s="322"/>
      <c r="T92" s="322"/>
      <c r="U92" s="322"/>
      <c r="V92" s="322"/>
      <c r="W92" s="322"/>
      <c r="X92" s="322"/>
      <c r="Y92" s="322"/>
      <c r="Z92" s="322"/>
      <c r="AA92" s="322" t="s">
        <v>887</v>
      </c>
      <c r="AB92" s="322" t="s">
        <v>888</v>
      </c>
      <c r="AC92" s="287" t="str">
        <f>IF('CDS-C'!$F$143&lt;&gt;"",MONTH('CDS-C'!$F$143),"")</f>
        <v/>
      </c>
      <c r="AD92" s="287" t="s">
        <v>663</v>
      </c>
      <c r="AE92" s="287" t="s">
        <v>874</v>
      </c>
      <c r="AF92" s="287" t="s">
        <v>875</v>
      </c>
      <c r="AG92" s="287" t="s">
        <v>217</v>
      </c>
      <c r="AH92" s="287" t="s">
        <v>218</v>
      </c>
      <c r="AI92" s="287" t="s">
        <v>32</v>
      </c>
      <c r="AJ92" s="287" t="s">
        <v>32</v>
      </c>
      <c r="AK92" s="287" t="s">
        <v>32</v>
      </c>
      <c r="AL92" s="287" t="s">
        <v>889</v>
      </c>
    </row>
    <row r="93" spans="1:38" ht="25.5">
      <c r="A93" s="53"/>
      <c r="B93" s="282" t="s">
        <v>890</v>
      </c>
      <c r="E93" s="291"/>
      <c r="F93" s="47"/>
      <c r="G93" s="322"/>
      <c r="H93" s="322"/>
      <c r="I93" s="322"/>
      <c r="J93" s="322"/>
      <c r="K93" s="322"/>
      <c r="L93" s="322"/>
      <c r="M93" s="322"/>
      <c r="N93" s="322"/>
      <c r="O93" s="322"/>
      <c r="P93" s="322"/>
      <c r="Q93" s="322"/>
      <c r="R93" s="322"/>
      <c r="S93" s="322"/>
      <c r="T93" s="322"/>
      <c r="U93" s="322"/>
      <c r="V93" s="322"/>
      <c r="W93" s="322"/>
      <c r="X93" s="322"/>
      <c r="Y93" s="322"/>
      <c r="Z93" s="322"/>
      <c r="AA93" s="322" t="s">
        <v>891</v>
      </c>
      <c r="AB93" s="322" t="s">
        <v>892</v>
      </c>
      <c r="AC93" s="287" t="str">
        <f>IF('CDS-C'!$F$143&lt;&gt;"",DAY('CDS-C'!$F$143),"")</f>
        <v/>
      </c>
      <c r="AD93" s="287" t="s">
        <v>663</v>
      </c>
      <c r="AE93" s="287" t="s">
        <v>874</v>
      </c>
      <c r="AF93" s="287" t="s">
        <v>875</v>
      </c>
      <c r="AG93" s="287" t="s">
        <v>217</v>
      </c>
      <c r="AH93" s="287" t="s">
        <v>218</v>
      </c>
      <c r="AI93" s="287" t="s">
        <v>32</v>
      </c>
      <c r="AJ93" s="287" t="s">
        <v>32</v>
      </c>
      <c r="AK93" s="287" t="s">
        <v>32</v>
      </c>
      <c r="AL93" s="287" t="s">
        <v>893</v>
      </c>
    </row>
    <row r="94" spans="1:38" ht="25.5">
      <c r="A94" s="164"/>
      <c r="B94" s="282" t="s">
        <v>894</v>
      </c>
      <c r="E94" s="291"/>
      <c r="F94" s="47"/>
      <c r="G94" s="322"/>
      <c r="H94" s="322"/>
      <c r="I94" s="322"/>
      <c r="J94" s="322"/>
      <c r="K94" s="322"/>
      <c r="L94" s="322"/>
      <c r="M94" s="322"/>
      <c r="N94" s="322"/>
      <c r="O94" s="322"/>
      <c r="P94" s="322"/>
      <c r="Q94" s="322"/>
      <c r="R94" s="322"/>
      <c r="S94" s="322"/>
      <c r="T94" s="322"/>
      <c r="U94" s="322"/>
      <c r="V94" s="322"/>
      <c r="W94" s="322"/>
      <c r="X94" s="322"/>
      <c r="Y94" s="322"/>
      <c r="Z94" s="322"/>
      <c r="AA94" s="322" t="s">
        <v>895</v>
      </c>
      <c r="AB94" s="322" t="s">
        <v>896</v>
      </c>
      <c r="AC94" s="287" t="str">
        <f>IF('CDS-C'!$D$145&lt;&gt;"",'CDS-C'!$D$145,"")</f>
        <v/>
      </c>
      <c r="AD94" s="287" t="s">
        <v>663</v>
      </c>
      <c r="AE94" s="287" t="s">
        <v>874</v>
      </c>
      <c r="AF94" s="287" t="s">
        <v>875</v>
      </c>
      <c r="AG94" s="287" t="s">
        <v>217</v>
      </c>
      <c r="AH94" s="287" t="s">
        <v>218</v>
      </c>
      <c r="AI94" s="287" t="s">
        <v>32</v>
      </c>
      <c r="AJ94" s="287" t="s">
        <v>32</v>
      </c>
      <c r="AK94" s="287" t="s">
        <v>32</v>
      </c>
      <c r="AL94" s="287" t="s">
        <v>33</v>
      </c>
    </row>
    <row r="95" spans="1:38">
      <c r="A95" s="165"/>
      <c r="B95" s="280" t="s">
        <v>818</v>
      </c>
      <c r="C95" s="282"/>
      <c r="D95" s="282"/>
      <c r="E95" s="47"/>
      <c r="F95" s="47"/>
      <c r="G95" s="322"/>
      <c r="H95" s="322"/>
      <c r="I95" s="322"/>
      <c r="J95" s="322"/>
      <c r="K95" s="322"/>
      <c r="L95" s="322"/>
      <c r="M95" s="322"/>
      <c r="N95" s="322"/>
      <c r="O95" s="322"/>
      <c r="P95" s="322"/>
      <c r="Q95" s="322"/>
      <c r="R95" s="322"/>
      <c r="S95" s="322"/>
      <c r="T95" s="322"/>
      <c r="U95" s="322"/>
      <c r="V95" s="322"/>
      <c r="W95" s="322"/>
      <c r="X95" s="322"/>
      <c r="Y95" s="322"/>
      <c r="Z95" s="322"/>
      <c r="AA95" s="322" t="s">
        <v>897</v>
      </c>
      <c r="AB95" s="322" t="s">
        <v>898</v>
      </c>
      <c r="AC95" s="287" t="str">
        <f>IF('CDS-C'!$A$149&lt;&gt;"",'CDS-C'!$A$149,"")</f>
        <v>X</v>
      </c>
      <c r="AD95" s="287" t="s">
        <v>663</v>
      </c>
      <c r="AE95" s="287" t="s">
        <v>874</v>
      </c>
      <c r="AF95" s="287" t="s">
        <v>875</v>
      </c>
      <c r="AG95" s="287" t="s">
        <v>217</v>
      </c>
      <c r="AH95" s="287" t="s">
        <v>218</v>
      </c>
      <c r="AI95" s="287" t="s">
        <v>32</v>
      </c>
      <c r="AJ95" s="287" t="s">
        <v>32</v>
      </c>
      <c r="AK95" s="287" t="s">
        <v>32</v>
      </c>
      <c r="AL95" s="287" t="s">
        <v>161</v>
      </c>
    </row>
    <row r="96" spans="1:38">
      <c r="A96" s="300"/>
      <c r="B96" s="326"/>
      <c r="C96" s="293"/>
      <c r="D96" s="293"/>
      <c r="E96" s="293"/>
      <c r="F96" s="293"/>
      <c r="G96" s="322"/>
      <c r="H96" s="322"/>
      <c r="I96" s="322"/>
      <c r="J96" s="322"/>
      <c r="K96" s="322"/>
      <c r="L96" s="322"/>
      <c r="M96" s="322"/>
      <c r="N96" s="322"/>
      <c r="O96" s="322"/>
      <c r="P96" s="322"/>
      <c r="Q96" s="322"/>
      <c r="R96" s="322"/>
      <c r="S96" s="322"/>
      <c r="T96" s="322"/>
      <c r="U96" s="322"/>
      <c r="V96" s="322"/>
      <c r="W96" s="322"/>
      <c r="X96" s="322"/>
      <c r="Y96" s="322"/>
      <c r="Z96" s="322"/>
      <c r="AA96" s="322" t="s">
        <v>899</v>
      </c>
      <c r="AB96" s="322" t="s">
        <v>900</v>
      </c>
      <c r="AC96" s="287" t="str">
        <f>IF('CDS-C'!$A$150&lt;&gt;"",'CDS-C'!$A$150,"")</f>
        <v>X</v>
      </c>
      <c r="AD96" s="287" t="s">
        <v>663</v>
      </c>
      <c r="AE96" s="287" t="s">
        <v>874</v>
      </c>
      <c r="AF96" s="287" t="s">
        <v>875</v>
      </c>
      <c r="AG96" s="287" t="s">
        <v>217</v>
      </c>
      <c r="AH96" s="287" t="s">
        <v>218</v>
      </c>
      <c r="AI96" s="287" t="s">
        <v>32</v>
      </c>
      <c r="AJ96" s="287" t="s">
        <v>32</v>
      </c>
      <c r="AK96" s="287" t="s">
        <v>32</v>
      </c>
      <c r="AL96" s="287" t="s">
        <v>161</v>
      </c>
    </row>
    <row r="97" spans="1:38">
      <c r="A97" s="300"/>
      <c r="B97" s="322"/>
      <c r="C97" s="322"/>
      <c r="D97" s="322"/>
      <c r="E97" s="322"/>
      <c r="F97" s="322"/>
      <c r="G97" s="322"/>
      <c r="H97" s="322"/>
      <c r="I97" s="322"/>
      <c r="J97" s="322"/>
      <c r="K97" s="322"/>
      <c r="L97" s="322"/>
      <c r="M97" s="322"/>
      <c r="N97" s="322"/>
      <c r="O97" s="322"/>
      <c r="P97" s="322"/>
      <c r="Q97" s="322"/>
      <c r="R97" s="322"/>
      <c r="S97" s="322"/>
      <c r="T97" s="322"/>
      <c r="U97" s="322"/>
      <c r="V97" s="322"/>
      <c r="W97" s="322"/>
      <c r="X97" s="322"/>
      <c r="Y97" s="322"/>
      <c r="Z97" s="322"/>
      <c r="AA97" s="322" t="s">
        <v>901</v>
      </c>
      <c r="AB97" s="322" t="s">
        <v>902</v>
      </c>
      <c r="AC97" s="287" t="str">
        <f>IF('CDS-C'!$A$151&lt;&gt;"",'CDS-C'!$A$151,"")</f>
        <v/>
      </c>
      <c r="AD97" s="287" t="s">
        <v>663</v>
      </c>
      <c r="AE97" s="287" t="s">
        <v>874</v>
      </c>
      <c r="AF97" s="287" t="s">
        <v>875</v>
      </c>
      <c r="AG97" s="287" t="s">
        <v>217</v>
      </c>
      <c r="AH97" s="287" t="s">
        <v>218</v>
      </c>
      <c r="AI97" s="287" t="s">
        <v>32</v>
      </c>
      <c r="AJ97" s="287" t="s">
        <v>32</v>
      </c>
      <c r="AK97" s="287" t="s">
        <v>32</v>
      </c>
      <c r="AL97" s="287" t="s">
        <v>161</v>
      </c>
    </row>
    <row r="98" spans="1:38" ht="89.25">
      <c r="A98" s="302" t="s">
        <v>903</v>
      </c>
      <c r="B98" s="321" t="s">
        <v>904</v>
      </c>
      <c r="G98" s="322"/>
      <c r="H98" s="322"/>
      <c r="I98" s="322"/>
      <c r="J98" s="322"/>
      <c r="K98" s="322"/>
      <c r="L98" s="322"/>
      <c r="M98" s="322"/>
      <c r="N98" s="322"/>
      <c r="O98" s="322"/>
      <c r="P98" s="322"/>
      <c r="Q98" s="322"/>
      <c r="R98" s="322"/>
      <c r="S98" s="322"/>
      <c r="T98" s="322"/>
      <c r="U98" s="322"/>
      <c r="V98" s="322"/>
      <c r="W98" s="322"/>
      <c r="X98" s="322"/>
      <c r="Y98" s="322"/>
      <c r="Z98" s="322"/>
      <c r="AA98" s="322" t="s">
        <v>905</v>
      </c>
      <c r="AB98" s="322" t="s">
        <v>906</v>
      </c>
      <c r="AC98" s="287" t="str">
        <f>IF('CDS-C'!$A$152&lt;&gt;"",'CDS-C'!$A$152,"")</f>
        <v>X</v>
      </c>
      <c r="AD98" s="287" t="s">
        <v>663</v>
      </c>
      <c r="AE98" s="287" t="s">
        <v>874</v>
      </c>
      <c r="AF98" s="287" t="s">
        <v>875</v>
      </c>
      <c r="AG98" s="287" t="s">
        <v>217</v>
      </c>
      <c r="AH98" s="287" t="s">
        <v>218</v>
      </c>
      <c r="AI98" s="287" t="s">
        <v>32</v>
      </c>
      <c r="AJ98" s="287" t="s">
        <v>32</v>
      </c>
      <c r="AK98" s="287" t="s">
        <v>32</v>
      </c>
      <c r="AL98" s="287" t="s">
        <v>161</v>
      </c>
    </row>
    <row r="99" spans="1:38" ht="25.5">
      <c r="A99" s="302"/>
      <c r="B99" s="55" t="s">
        <v>907</v>
      </c>
      <c r="C99" s="40" t="s">
        <v>908</v>
      </c>
      <c r="D99" s="40" t="s">
        <v>909</v>
      </c>
      <c r="E99" s="40" t="s">
        <v>910</v>
      </c>
      <c r="F99" s="40" t="s">
        <v>911</v>
      </c>
      <c r="G99" s="322"/>
      <c r="H99" s="322"/>
      <c r="I99" s="322"/>
      <c r="J99" s="322"/>
      <c r="K99" s="322"/>
      <c r="L99" s="322"/>
      <c r="M99" s="322"/>
      <c r="N99" s="322"/>
      <c r="O99" s="322"/>
      <c r="P99" s="322"/>
      <c r="Q99" s="322"/>
      <c r="R99" s="322"/>
      <c r="S99" s="322"/>
      <c r="T99" s="322"/>
      <c r="U99" s="322"/>
      <c r="V99" s="322"/>
      <c r="W99" s="322"/>
      <c r="X99" s="322"/>
      <c r="Y99" s="322"/>
      <c r="Z99" s="322"/>
      <c r="AA99" s="322" t="s">
        <v>912</v>
      </c>
      <c r="AB99" s="322" t="s">
        <v>913</v>
      </c>
      <c r="AC99" s="287" t="str">
        <f>IF('CDS-C'!$A$153&lt;&gt;"",'CDS-C'!$A$153,"")</f>
        <v>X</v>
      </c>
      <c r="AD99" s="287" t="s">
        <v>663</v>
      </c>
      <c r="AE99" s="287" t="s">
        <v>874</v>
      </c>
      <c r="AF99" s="287" t="s">
        <v>875</v>
      </c>
      <c r="AG99" s="287" t="s">
        <v>217</v>
      </c>
      <c r="AH99" s="287" t="s">
        <v>218</v>
      </c>
      <c r="AI99" s="287" t="s">
        <v>32</v>
      </c>
      <c r="AJ99" s="287" t="s">
        <v>32</v>
      </c>
      <c r="AK99" s="287" t="s">
        <v>32</v>
      </c>
      <c r="AL99" s="287" t="s">
        <v>161</v>
      </c>
    </row>
    <row r="100" spans="1:38">
      <c r="A100" s="302"/>
      <c r="B100" s="129" t="s">
        <v>823</v>
      </c>
      <c r="C100" s="43" t="s">
        <v>190</v>
      </c>
      <c r="D100" s="43"/>
      <c r="E100" s="43"/>
      <c r="F100" s="43"/>
      <c r="G100" s="322"/>
      <c r="H100" s="322"/>
      <c r="I100" s="322"/>
      <c r="J100" s="322"/>
      <c r="K100" s="322"/>
      <c r="L100" s="322"/>
      <c r="M100" s="322"/>
      <c r="N100" s="322"/>
      <c r="O100" s="322"/>
      <c r="P100" s="322"/>
      <c r="Q100" s="322"/>
      <c r="R100" s="322"/>
      <c r="S100" s="322"/>
      <c r="T100" s="322"/>
      <c r="U100" s="322"/>
      <c r="V100" s="322"/>
      <c r="W100" s="322"/>
      <c r="X100" s="322"/>
      <c r="Y100" s="322"/>
      <c r="Z100" s="322"/>
      <c r="AA100" s="322" t="s">
        <v>914</v>
      </c>
      <c r="AB100" s="322" t="s">
        <v>915</v>
      </c>
      <c r="AC100" s="287" t="str">
        <f>IF('CDS-C'!$A$149&lt;&gt;"",'CDS-C'!$A$149,"")</f>
        <v>X</v>
      </c>
      <c r="AD100" s="287" t="s">
        <v>663</v>
      </c>
      <c r="AE100" s="287" t="s">
        <v>874</v>
      </c>
      <c r="AF100" s="287" t="s">
        <v>875</v>
      </c>
      <c r="AG100" s="287" t="s">
        <v>217</v>
      </c>
      <c r="AH100" s="287" t="s">
        <v>218</v>
      </c>
      <c r="AI100" s="287" t="s">
        <v>32</v>
      </c>
      <c r="AJ100" s="287" t="s">
        <v>32</v>
      </c>
      <c r="AK100" s="287" t="s">
        <v>32</v>
      </c>
      <c r="AL100" s="287" t="s">
        <v>161</v>
      </c>
    </row>
    <row r="101" spans="1:38">
      <c r="A101" s="302"/>
      <c r="B101" s="26" t="s">
        <v>827</v>
      </c>
      <c r="C101" s="43"/>
      <c r="D101" s="43"/>
      <c r="E101" s="43" t="s">
        <v>190</v>
      </c>
      <c r="F101" s="43"/>
      <c r="G101" s="322"/>
      <c r="H101" s="322"/>
      <c r="I101" s="322"/>
      <c r="J101" s="322"/>
      <c r="K101" s="322"/>
      <c r="L101" s="322"/>
      <c r="M101" s="322"/>
      <c r="N101" s="322"/>
      <c r="O101" s="322"/>
      <c r="P101" s="322"/>
      <c r="Q101" s="322"/>
      <c r="R101" s="322"/>
      <c r="S101" s="322"/>
      <c r="T101" s="322"/>
      <c r="U101" s="322"/>
      <c r="V101" s="322"/>
      <c r="W101" s="322"/>
      <c r="X101" s="322"/>
      <c r="Y101" s="322"/>
      <c r="Z101" s="322"/>
      <c r="AA101" s="322" t="s">
        <v>916</v>
      </c>
      <c r="AB101" s="322" t="s">
        <v>917</v>
      </c>
      <c r="AC101" s="287" t="str">
        <f>IF('CDS-C'!$C$154&lt;&gt;"",'CDS-C'!$C$154,"")</f>
        <v/>
      </c>
      <c r="AD101" s="287" t="s">
        <v>663</v>
      </c>
      <c r="AE101" s="287" t="s">
        <v>874</v>
      </c>
      <c r="AF101" s="287" t="s">
        <v>875</v>
      </c>
      <c r="AG101" s="287" t="s">
        <v>217</v>
      </c>
      <c r="AH101" s="287" t="s">
        <v>218</v>
      </c>
      <c r="AI101" s="287" t="s">
        <v>32</v>
      </c>
      <c r="AJ101" s="287" t="s">
        <v>32</v>
      </c>
      <c r="AK101" s="287" t="s">
        <v>32</v>
      </c>
      <c r="AL101" s="287" t="s">
        <v>33</v>
      </c>
    </row>
    <row r="102" spans="1:38">
      <c r="A102" s="302"/>
      <c r="B102" s="121" t="s">
        <v>830</v>
      </c>
      <c r="C102" s="43" t="s">
        <v>190</v>
      </c>
      <c r="D102" s="43"/>
      <c r="E102" s="43"/>
      <c r="F102" s="43"/>
      <c r="G102" s="322"/>
      <c r="H102" s="322"/>
      <c r="I102" s="322"/>
      <c r="J102" s="322"/>
      <c r="K102" s="322"/>
      <c r="L102" s="322"/>
      <c r="M102" s="322"/>
      <c r="N102" s="322"/>
      <c r="O102" s="322"/>
      <c r="P102" s="322"/>
      <c r="Q102" s="322"/>
      <c r="R102" s="322"/>
      <c r="S102" s="322"/>
      <c r="T102" s="322"/>
      <c r="U102" s="322"/>
      <c r="V102" s="322"/>
      <c r="W102" s="322"/>
      <c r="X102" s="322"/>
      <c r="Y102" s="322"/>
      <c r="Z102" s="322"/>
      <c r="AA102" s="322" t="s">
        <v>918</v>
      </c>
      <c r="AB102" s="322" t="s">
        <v>919</v>
      </c>
      <c r="AC102" s="287">
        <f>IF('CDS-C'!$C$170&lt;&gt;"",'CDS-C'!$C$170,"")</f>
        <v>0.02</v>
      </c>
      <c r="AD102" s="287" t="s">
        <v>663</v>
      </c>
      <c r="AE102" s="287" t="s">
        <v>920</v>
      </c>
      <c r="AF102" s="287" t="s">
        <v>921</v>
      </c>
      <c r="AG102" s="287" t="s">
        <v>217</v>
      </c>
      <c r="AH102" s="287" t="s">
        <v>218</v>
      </c>
      <c r="AI102" s="287" t="s">
        <v>32</v>
      </c>
      <c r="AJ102" s="287" t="s">
        <v>32</v>
      </c>
      <c r="AK102" s="287" t="s">
        <v>32</v>
      </c>
      <c r="AL102" s="287" t="s">
        <v>588</v>
      </c>
    </row>
    <row r="103" spans="1:38">
      <c r="A103" s="302"/>
      <c r="B103" s="26" t="s">
        <v>833</v>
      </c>
      <c r="C103" s="43" t="s">
        <v>190</v>
      </c>
      <c r="D103" s="43"/>
      <c r="E103" s="43"/>
      <c r="F103" s="43"/>
      <c r="G103" s="322"/>
      <c r="H103" s="322"/>
      <c r="I103" s="322"/>
      <c r="J103" s="322"/>
      <c r="K103" s="322"/>
      <c r="L103" s="322"/>
      <c r="M103" s="322"/>
      <c r="N103" s="322"/>
      <c r="O103" s="322"/>
      <c r="P103" s="322"/>
      <c r="Q103" s="322"/>
      <c r="R103" s="322"/>
      <c r="S103" s="322"/>
      <c r="T103" s="322"/>
      <c r="U103" s="322"/>
      <c r="V103" s="322"/>
      <c r="W103" s="322"/>
      <c r="X103" s="322"/>
      <c r="Y103" s="322"/>
      <c r="Z103" s="322"/>
      <c r="AA103" s="322" t="s">
        <v>922</v>
      </c>
      <c r="AB103" s="322" t="s">
        <v>923</v>
      </c>
      <c r="AC103" s="287">
        <f>IF('CDS-C'!$C$171&lt;&gt;"",'CDS-C'!$C$171,"")</f>
        <v>0.3</v>
      </c>
      <c r="AD103" s="287" t="s">
        <v>663</v>
      </c>
      <c r="AE103" s="287" t="s">
        <v>920</v>
      </c>
      <c r="AF103" s="287" t="s">
        <v>921</v>
      </c>
      <c r="AG103" s="287" t="s">
        <v>217</v>
      </c>
      <c r="AH103" s="287" t="s">
        <v>218</v>
      </c>
      <c r="AI103" s="287" t="s">
        <v>32</v>
      </c>
      <c r="AJ103" s="287" t="s">
        <v>32</v>
      </c>
      <c r="AK103" s="287" t="s">
        <v>32</v>
      </c>
      <c r="AL103" s="287" t="s">
        <v>588</v>
      </c>
    </row>
    <row r="104" spans="1:38">
      <c r="A104" s="302"/>
      <c r="B104" s="26" t="s">
        <v>835</v>
      </c>
      <c r="C104" s="43"/>
      <c r="D104" s="43"/>
      <c r="E104" s="43"/>
      <c r="F104" s="43" t="s">
        <v>190</v>
      </c>
      <c r="G104" s="322"/>
      <c r="H104" s="322"/>
      <c r="I104" s="322"/>
      <c r="J104" s="322"/>
      <c r="K104" s="322"/>
      <c r="L104" s="322"/>
      <c r="M104" s="322"/>
      <c r="N104" s="322"/>
      <c r="O104" s="322"/>
      <c r="P104" s="322"/>
      <c r="Q104" s="322"/>
      <c r="R104" s="322"/>
      <c r="S104" s="322"/>
      <c r="T104" s="322"/>
      <c r="U104" s="322"/>
      <c r="V104" s="322"/>
      <c r="W104" s="322"/>
      <c r="X104" s="322"/>
      <c r="Y104" s="322"/>
      <c r="Z104" s="322"/>
      <c r="AA104" s="322" t="s">
        <v>924</v>
      </c>
      <c r="AB104" s="322" t="s">
        <v>925</v>
      </c>
      <c r="AC104" s="287">
        <f>IF('CDS-C'!$D$170&lt;&gt;"",'CDS-C'!$D$170,"")</f>
        <v>56</v>
      </c>
      <c r="AD104" s="287" t="s">
        <v>663</v>
      </c>
      <c r="AE104" s="287" t="s">
        <v>920</v>
      </c>
      <c r="AF104" s="287" t="s">
        <v>921</v>
      </c>
      <c r="AG104" s="287" t="s">
        <v>217</v>
      </c>
      <c r="AH104" s="287" t="s">
        <v>218</v>
      </c>
      <c r="AI104" s="287" t="s">
        <v>32</v>
      </c>
      <c r="AJ104" s="287" t="s">
        <v>32</v>
      </c>
      <c r="AK104" s="287" t="s">
        <v>32</v>
      </c>
      <c r="AL104" s="287" t="s">
        <v>221</v>
      </c>
    </row>
    <row r="105" spans="1:38">
      <c r="A105" s="302"/>
      <c r="B105" s="26" t="s">
        <v>839</v>
      </c>
      <c r="C105" s="43"/>
      <c r="D105" s="43"/>
      <c r="E105" s="43"/>
      <c r="F105" s="43" t="s">
        <v>190</v>
      </c>
      <c r="G105" s="322"/>
      <c r="H105" s="322"/>
      <c r="I105" s="322"/>
      <c r="J105" s="322"/>
      <c r="K105" s="322"/>
      <c r="L105" s="322"/>
      <c r="M105" s="322"/>
      <c r="N105" s="322"/>
      <c r="O105" s="322"/>
      <c r="P105" s="322"/>
      <c r="Q105" s="322"/>
      <c r="R105" s="322"/>
      <c r="S105" s="322"/>
      <c r="T105" s="322"/>
      <c r="U105" s="322"/>
      <c r="V105" s="322"/>
      <c r="W105" s="322"/>
      <c r="X105" s="322"/>
      <c r="Y105" s="322"/>
      <c r="Z105" s="322"/>
      <c r="AA105" s="322" t="s">
        <v>926</v>
      </c>
      <c r="AB105" s="322" t="s">
        <v>927</v>
      </c>
      <c r="AC105" s="287">
        <f>IF('CDS-C'!$D$171&lt;&gt;"",'CDS-C'!$D$171,"")</f>
        <v>734</v>
      </c>
      <c r="AD105" s="287" t="s">
        <v>663</v>
      </c>
      <c r="AE105" s="287" t="s">
        <v>920</v>
      </c>
      <c r="AF105" s="287" t="s">
        <v>921</v>
      </c>
      <c r="AG105" s="287" t="s">
        <v>217</v>
      </c>
      <c r="AH105" s="287" t="s">
        <v>218</v>
      </c>
      <c r="AI105" s="287" t="s">
        <v>32</v>
      </c>
      <c r="AJ105" s="287" t="s">
        <v>32</v>
      </c>
      <c r="AK105" s="287" t="s">
        <v>32</v>
      </c>
      <c r="AL105" s="287" t="s">
        <v>221</v>
      </c>
    </row>
    <row r="106" spans="1:38" ht="25.5">
      <c r="A106" s="302"/>
      <c r="B106" s="55" t="s">
        <v>928</v>
      </c>
      <c r="C106" s="40" t="s">
        <v>908</v>
      </c>
      <c r="D106" s="40" t="s">
        <v>909</v>
      </c>
      <c r="E106" s="40" t="s">
        <v>910</v>
      </c>
      <c r="F106" s="40" t="s">
        <v>911</v>
      </c>
      <c r="G106" s="322"/>
      <c r="H106" s="322"/>
      <c r="I106" s="322"/>
      <c r="J106" s="322"/>
      <c r="K106" s="322"/>
      <c r="L106" s="322"/>
      <c r="M106" s="322"/>
      <c r="N106" s="322"/>
      <c r="O106" s="322"/>
      <c r="P106" s="322"/>
      <c r="Q106" s="322"/>
      <c r="R106" s="322"/>
      <c r="S106" s="322"/>
      <c r="T106" s="322"/>
      <c r="U106" s="322"/>
      <c r="V106" s="322"/>
      <c r="W106" s="322"/>
      <c r="X106" s="322"/>
      <c r="Y106" s="322"/>
      <c r="Z106" s="322"/>
      <c r="AA106" s="322" t="s">
        <v>929</v>
      </c>
      <c r="AB106" s="322" t="s">
        <v>930</v>
      </c>
      <c r="AC106" s="287" t="str">
        <f>IF('CDS-C'!$C$178&lt;&gt;"",'CDS-C'!$C$178,"")</f>
        <v/>
      </c>
      <c r="AD106" s="287" t="s">
        <v>663</v>
      </c>
      <c r="AE106" s="287" t="s">
        <v>920</v>
      </c>
      <c r="AF106" s="287" t="s">
        <v>921</v>
      </c>
      <c r="AG106" s="287" t="s">
        <v>217</v>
      </c>
      <c r="AH106" s="287" t="s">
        <v>218</v>
      </c>
      <c r="AI106" s="287" t="s">
        <v>32</v>
      </c>
      <c r="AJ106" s="287" t="s">
        <v>32</v>
      </c>
      <c r="AK106" s="287" t="s">
        <v>32</v>
      </c>
      <c r="AL106" s="287" t="s">
        <v>588</v>
      </c>
    </row>
    <row r="107" spans="1:38">
      <c r="A107" s="302"/>
      <c r="B107" s="26" t="s">
        <v>844</v>
      </c>
      <c r="C107" s="43"/>
      <c r="D107" s="43"/>
      <c r="E107" s="43"/>
      <c r="F107" s="43" t="s">
        <v>190</v>
      </c>
      <c r="G107" s="322"/>
      <c r="H107" s="322"/>
      <c r="I107" s="322"/>
      <c r="J107" s="322"/>
      <c r="K107" s="322"/>
      <c r="L107" s="322"/>
      <c r="M107" s="322"/>
      <c r="N107" s="322"/>
      <c r="O107" s="322"/>
      <c r="P107" s="322"/>
      <c r="Q107" s="322"/>
      <c r="R107" s="322"/>
      <c r="S107" s="322"/>
      <c r="T107" s="322"/>
      <c r="U107" s="322"/>
      <c r="V107" s="322"/>
      <c r="W107" s="322"/>
      <c r="X107" s="322"/>
      <c r="Y107" s="322"/>
      <c r="Z107" s="322"/>
      <c r="AA107" s="322" t="s">
        <v>931</v>
      </c>
      <c r="AB107" s="322" t="s">
        <v>932</v>
      </c>
      <c r="AC107" s="287" t="str">
        <f>IF('CDS-C'!$D$178&lt;&gt;"",'CDS-C'!$D$178,"")</f>
        <v/>
      </c>
      <c r="AD107" s="287" t="s">
        <v>663</v>
      </c>
      <c r="AE107" s="287" t="s">
        <v>920</v>
      </c>
      <c r="AF107" s="287" t="s">
        <v>921</v>
      </c>
      <c r="AG107" s="287" t="s">
        <v>217</v>
      </c>
      <c r="AH107" s="287" t="s">
        <v>218</v>
      </c>
      <c r="AI107" s="287" t="s">
        <v>32</v>
      </c>
      <c r="AJ107" s="287" t="s">
        <v>32</v>
      </c>
      <c r="AK107" s="287" t="s">
        <v>32</v>
      </c>
      <c r="AL107" s="287" t="s">
        <v>588</v>
      </c>
    </row>
    <row r="108" spans="1:38">
      <c r="A108" s="302"/>
      <c r="B108" s="26" t="s">
        <v>847</v>
      </c>
      <c r="C108" s="43"/>
      <c r="D108" s="43"/>
      <c r="E108" s="43" t="s">
        <v>190</v>
      </c>
      <c r="F108" s="43"/>
      <c r="G108" s="322"/>
      <c r="H108" s="322"/>
      <c r="I108" s="322"/>
      <c r="J108" s="322"/>
      <c r="K108" s="322"/>
      <c r="L108" s="322"/>
      <c r="M108" s="322"/>
      <c r="N108" s="322"/>
      <c r="O108" s="322"/>
      <c r="P108" s="322"/>
      <c r="Q108" s="322"/>
      <c r="R108" s="322"/>
      <c r="S108" s="322"/>
      <c r="T108" s="322"/>
      <c r="U108" s="322"/>
      <c r="V108" s="322"/>
      <c r="W108" s="322"/>
      <c r="X108" s="322"/>
      <c r="Y108" s="322"/>
      <c r="Z108" s="322"/>
      <c r="AA108" s="322" t="s">
        <v>933</v>
      </c>
      <c r="AB108" s="322" t="s">
        <v>934</v>
      </c>
      <c r="AC108" s="287" t="str">
        <f>IF('CDS-C'!$E$178&lt;&gt;"",'CDS-C'!$E$178,"")</f>
        <v/>
      </c>
      <c r="AD108" s="287" t="s">
        <v>663</v>
      </c>
      <c r="AE108" s="287" t="s">
        <v>920</v>
      </c>
      <c r="AF108" s="287" t="s">
        <v>921</v>
      </c>
      <c r="AG108" s="287" t="s">
        <v>217</v>
      </c>
      <c r="AH108" s="287" t="s">
        <v>218</v>
      </c>
      <c r="AI108" s="287" t="s">
        <v>32</v>
      </c>
      <c r="AJ108" s="287" t="s">
        <v>32</v>
      </c>
      <c r="AK108" s="287" t="s">
        <v>32</v>
      </c>
      <c r="AL108" s="287" t="s">
        <v>588</v>
      </c>
    </row>
    <row r="109" spans="1:38">
      <c r="A109" s="302"/>
      <c r="B109" s="26" t="s">
        <v>849</v>
      </c>
      <c r="C109" s="43"/>
      <c r="D109" s="43" t="s">
        <v>190</v>
      </c>
      <c r="E109" s="43"/>
      <c r="F109" s="43"/>
      <c r="G109" s="322"/>
      <c r="H109" s="322"/>
      <c r="I109" s="322"/>
      <c r="J109" s="322"/>
      <c r="K109" s="322"/>
      <c r="L109" s="322"/>
      <c r="M109" s="322"/>
      <c r="N109" s="322"/>
      <c r="O109" s="322"/>
      <c r="P109" s="322"/>
      <c r="Q109" s="322"/>
      <c r="R109" s="322"/>
      <c r="S109" s="322"/>
      <c r="T109" s="322"/>
      <c r="U109" s="322"/>
      <c r="V109" s="322"/>
      <c r="W109" s="322"/>
      <c r="X109" s="322"/>
      <c r="Y109" s="322"/>
      <c r="Z109" s="322"/>
      <c r="AA109" s="322" t="s">
        <v>935</v>
      </c>
      <c r="AB109" s="322" t="s">
        <v>936</v>
      </c>
      <c r="AC109" s="287">
        <f>IF('CDS-C'!$C$179&lt;&gt;"",'CDS-C'!$C$179,"")</f>
        <v>568</v>
      </c>
      <c r="AD109" s="287" t="s">
        <v>663</v>
      </c>
      <c r="AE109" s="287" t="s">
        <v>920</v>
      </c>
      <c r="AF109" s="287" t="s">
        <v>921</v>
      </c>
      <c r="AG109" s="287" t="s">
        <v>217</v>
      </c>
      <c r="AH109" s="287" t="s">
        <v>218</v>
      </c>
      <c r="AI109" s="287" t="s">
        <v>32</v>
      </c>
      <c r="AJ109" s="287" t="s">
        <v>32</v>
      </c>
      <c r="AK109" s="287" t="s">
        <v>32</v>
      </c>
      <c r="AL109" s="287" t="s">
        <v>588</v>
      </c>
    </row>
    <row r="110" spans="1:38">
      <c r="A110" s="302"/>
      <c r="B110" s="26" t="s">
        <v>851</v>
      </c>
      <c r="C110" s="43"/>
      <c r="D110" s="43"/>
      <c r="E110" s="43"/>
      <c r="F110" s="43" t="s">
        <v>190</v>
      </c>
      <c r="G110" s="322"/>
      <c r="H110" s="322"/>
      <c r="I110" s="322"/>
      <c r="J110" s="322"/>
      <c r="K110" s="322"/>
      <c r="L110" s="322"/>
      <c r="M110" s="322"/>
      <c r="N110" s="322"/>
      <c r="O110" s="322"/>
      <c r="P110" s="322"/>
      <c r="Q110" s="322"/>
      <c r="R110" s="322"/>
      <c r="S110" s="322"/>
      <c r="T110" s="322"/>
      <c r="U110" s="322"/>
      <c r="V110" s="322"/>
      <c r="W110" s="322"/>
      <c r="X110" s="322"/>
      <c r="Y110" s="322"/>
      <c r="Z110" s="322"/>
      <c r="AA110" s="322" t="s">
        <v>937</v>
      </c>
      <c r="AB110" s="322" t="s">
        <v>938</v>
      </c>
      <c r="AC110" s="287">
        <f>IF('CDS-C'!$D$179&lt;&gt;"",'CDS-C'!$D$179,"")</f>
        <v>620</v>
      </c>
      <c r="AD110" s="287" t="s">
        <v>663</v>
      </c>
      <c r="AE110" s="287" t="s">
        <v>920</v>
      </c>
      <c r="AF110" s="287" t="s">
        <v>921</v>
      </c>
      <c r="AG110" s="287" t="s">
        <v>217</v>
      </c>
      <c r="AH110" s="287" t="s">
        <v>218</v>
      </c>
      <c r="AI110" s="287" t="s">
        <v>32</v>
      </c>
      <c r="AJ110" s="287" t="s">
        <v>32</v>
      </c>
      <c r="AK110" s="287" t="s">
        <v>32</v>
      </c>
      <c r="AL110" s="287" t="s">
        <v>588</v>
      </c>
    </row>
    <row r="111" spans="1:38">
      <c r="A111" s="302"/>
      <c r="B111" s="26" t="s">
        <v>853</v>
      </c>
      <c r="C111" s="43"/>
      <c r="D111" s="43"/>
      <c r="E111" s="43" t="s">
        <v>190</v>
      </c>
      <c r="F111" s="43"/>
      <c r="G111" s="322"/>
      <c r="H111" s="322"/>
      <c r="I111" s="322"/>
      <c r="J111" s="322"/>
      <c r="K111" s="322"/>
      <c r="L111" s="322"/>
      <c r="M111" s="322"/>
      <c r="N111" s="322"/>
      <c r="O111" s="322"/>
      <c r="P111" s="322"/>
      <c r="Q111" s="322"/>
      <c r="R111" s="322"/>
      <c r="S111" s="322"/>
      <c r="T111" s="322"/>
      <c r="U111" s="322"/>
      <c r="V111" s="322"/>
      <c r="W111" s="322"/>
      <c r="X111" s="322"/>
      <c r="Y111" s="322"/>
      <c r="Z111" s="322"/>
      <c r="AA111" s="322" t="s">
        <v>939</v>
      </c>
      <c r="AB111" s="322" t="s">
        <v>940</v>
      </c>
      <c r="AC111" s="287">
        <f>IF('CDS-C'!$E$179&lt;&gt;"",'CDS-C'!$E$179,"")</f>
        <v>673</v>
      </c>
      <c r="AD111" s="287" t="s">
        <v>663</v>
      </c>
      <c r="AE111" s="287" t="s">
        <v>920</v>
      </c>
      <c r="AF111" s="287" t="s">
        <v>921</v>
      </c>
      <c r="AG111" s="287" t="s">
        <v>217</v>
      </c>
      <c r="AH111" s="287" t="s">
        <v>218</v>
      </c>
      <c r="AI111" s="287" t="s">
        <v>32</v>
      </c>
      <c r="AJ111" s="287" t="s">
        <v>32</v>
      </c>
      <c r="AK111" s="287" t="s">
        <v>32</v>
      </c>
      <c r="AL111" s="287" t="s">
        <v>588</v>
      </c>
    </row>
    <row r="112" spans="1:38">
      <c r="A112" s="302"/>
      <c r="B112" s="26" t="s">
        <v>856</v>
      </c>
      <c r="C112" s="43"/>
      <c r="D112" s="43"/>
      <c r="E112" s="43" t="s">
        <v>190</v>
      </c>
      <c r="F112" s="43"/>
      <c r="G112" s="322"/>
      <c r="H112" s="322"/>
      <c r="I112" s="322"/>
      <c r="J112" s="322"/>
      <c r="K112" s="322"/>
      <c r="L112" s="322"/>
      <c r="M112" s="322"/>
      <c r="N112" s="322"/>
      <c r="O112" s="322"/>
      <c r="P112" s="322"/>
      <c r="Q112" s="322"/>
      <c r="R112" s="322"/>
      <c r="S112" s="322"/>
      <c r="T112" s="322"/>
      <c r="U112" s="322"/>
      <c r="V112" s="322"/>
      <c r="W112" s="322"/>
      <c r="X112" s="322"/>
      <c r="Y112" s="322"/>
      <c r="Z112" s="322"/>
      <c r="AA112" s="322" t="s">
        <v>941</v>
      </c>
      <c r="AB112" s="322" t="s">
        <v>942</v>
      </c>
      <c r="AC112" s="287">
        <f>IF('CDS-C'!$C$180&lt;&gt;"",'CDS-C'!$C$180,"")</f>
        <v>620</v>
      </c>
      <c r="AD112" s="287" t="s">
        <v>663</v>
      </c>
      <c r="AE112" s="287" t="s">
        <v>920</v>
      </c>
      <c r="AF112" s="287" t="s">
        <v>921</v>
      </c>
      <c r="AG112" s="287" t="s">
        <v>217</v>
      </c>
      <c r="AH112" s="287" t="s">
        <v>218</v>
      </c>
      <c r="AI112" s="287" t="s">
        <v>32</v>
      </c>
      <c r="AJ112" s="287" t="s">
        <v>32</v>
      </c>
      <c r="AK112" s="287" t="s">
        <v>32</v>
      </c>
      <c r="AL112" s="287" t="s">
        <v>588</v>
      </c>
    </row>
    <row r="113" spans="1:38">
      <c r="A113" s="302"/>
      <c r="B113" s="26" t="s">
        <v>858</v>
      </c>
      <c r="C113" s="43"/>
      <c r="D113" s="43"/>
      <c r="E113" s="43"/>
      <c r="F113" s="43" t="s">
        <v>190</v>
      </c>
      <c r="G113" s="322"/>
      <c r="H113" s="322"/>
      <c r="I113" s="322"/>
      <c r="J113" s="322"/>
      <c r="K113" s="322"/>
      <c r="L113" s="322"/>
      <c r="M113" s="322"/>
      <c r="N113" s="322"/>
      <c r="O113" s="322"/>
      <c r="P113" s="322"/>
      <c r="Q113" s="322"/>
      <c r="R113" s="322"/>
      <c r="S113" s="322"/>
      <c r="T113" s="322"/>
      <c r="U113" s="322"/>
      <c r="V113" s="322"/>
      <c r="W113" s="322"/>
      <c r="X113" s="322"/>
      <c r="Y113" s="322"/>
      <c r="Z113" s="322"/>
      <c r="AA113" s="322" t="s">
        <v>943</v>
      </c>
      <c r="AB113" s="322" t="s">
        <v>944</v>
      </c>
      <c r="AC113" s="287">
        <f>IF('CDS-C'!$D$180&lt;&gt;"",'CDS-C'!$D$180,"")</f>
        <v>640</v>
      </c>
      <c r="AD113" s="287" t="s">
        <v>663</v>
      </c>
      <c r="AE113" s="287" t="s">
        <v>920</v>
      </c>
      <c r="AF113" s="287" t="s">
        <v>921</v>
      </c>
      <c r="AG113" s="287" t="s">
        <v>217</v>
      </c>
      <c r="AH113" s="287" t="s">
        <v>218</v>
      </c>
      <c r="AI113" s="287" t="s">
        <v>32</v>
      </c>
      <c r="AJ113" s="287" t="s">
        <v>32</v>
      </c>
      <c r="AK113" s="287" t="s">
        <v>32</v>
      </c>
      <c r="AL113" s="287" t="s">
        <v>588</v>
      </c>
    </row>
    <row r="114" spans="1:38">
      <c r="A114" s="302"/>
      <c r="B114" s="26" t="s">
        <v>860</v>
      </c>
      <c r="C114" s="43"/>
      <c r="D114" s="43"/>
      <c r="E114" s="43"/>
      <c r="F114" s="43" t="s">
        <v>190</v>
      </c>
      <c r="G114" s="322"/>
      <c r="H114" s="322"/>
      <c r="I114" s="322"/>
      <c r="J114" s="322"/>
      <c r="K114" s="322"/>
      <c r="L114" s="322"/>
      <c r="M114" s="322"/>
      <c r="N114" s="322"/>
      <c r="O114" s="322"/>
      <c r="P114" s="322"/>
      <c r="Q114" s="322"/>
      <c r="R114" s="322"/>
      <c r="S114" s="322"/>
      <c r="T114" s="322"/>
      <c r="U114" s="322"/>
      <c r="V114" s="322"/>
      <c r="W114" s="322"/>
      <c r="X114" s="322"/>
      <c r="Y114" s="322"/>
      <c r="Z114" s="322"/>
      <c r="AA114" s="322" t="s">
        <v>945</v>
      </c>
      <c r="AB114" s="322" t="s">
        <v>946</v>
      </c>
      <c r="AC114" s="287">
        <f>IF('CDS-C'!$E$180&lt;&gt;"",'CDS-C'!$E$180,"")</f>
        <v>680</v>
      </c>
      <c r="AD114" s="287" t="s">
        <v>663</v>
      </c>
      <c r="AE114" s="287" t="s">
        <v>920</v>
      </c>
      <c r="AF114" s="287" t="s">
        <v>921</v>
      </c>
      <c r="AG114" s="287" t="s">
        <v>217</v>
      </c>
      <c r="AH114" s="287" t="s">
        <v>218</v>
      </c>
      <c r="AI114" s="287" t="s">
        <v>32</v>
      </c>
      <c r="AJ114" s="287" t="s">
        <v>32</v>
      </c>
      <c r="AK114" s="287" t="s">
        <v>32</v>
      </c>
      <c r="AL114" s="287" t="s">
        <v>588</v>
      </c>
    </row>
    <row r="115" spans="1:38">
      <c r="A115" s="302"/>
      <c r="B115" s="25" t="s">
        <v>862</v>
      </c>
      <c r="C115" s="43"/>
      <c r="D115" s="43"/>
      <c r="E115" s="43"/>
      <c r="F115" s="43" t="s">
        <v>190</v>
      </c>
      <c r="G115" s="322"/>
      <c r="H115" s="322"/>
      <c r="I115" s="322"/>
      <c r="J115" s="322"/>
      <c r="K115" s="322"/>
      <c r="L115" s="322"/>
      <c r="M115" s="322"/>
      <c r="N115" s="322"/>
      <c r="O115" s="322"/>
      <c r="P115" s="322"/>
      <c r="Q115" s="322"/>
      <c r="R115" s="322"/>
      <c r="S115" s="322"/>
      <c r="T115" s="322"/>
      <c r="U115" s="322"/>
      <c r="V115" s="322"/>
      <c r="W115" s="322"/>
      <c r="X115" s="322"/>
      <c r="Y115" s="322"/>
      <c r="Z115" s="322"/>
      <c r="AA115" s="322" t="s">
        <v>947</v>
      </c>
      <c r="AB115" s="322" t="s">
        <v>948</v>
      </c>
      <c r="AC115" s="287">
        <f>IF('CDS-C'!$C$181&lt;&gt;"",'CDS-C'!$C$181,"")</f>
        <v>27</v>
      </c>
      <c r="AD115" s="287" t="s">
        <v>663</v>
      </c>
      <c r="AE115" s="287" t="s">
        <v>920</v>
      </c>
      <c r="AF115" s="287" t="s">
        <v>921</v>
      </c>
      <c r="AG115" s="287" t="s">
        <v>217</v>
      </c>
      <c r="AH115" s="287" t="s">
        <v>218</v>
      </c>
      <c r="AI115" s="287" t="s">
        <v>32</v>
      </c>
      <c r="AJ115" s="287" t="s">
        <v>32</v>
      </c>
      <c r="AK115" s="287" t="s">
        <v>32</v>
      </c>
      <c r="AL115" s="287" t="s">
        <v>588</v>
      </c>
    </row>
    <row r="116" spans="1:38">
      <c r="A116" s="302"/>
      <c r="B116" s="26" t="s">
        <v>864</v>
      </c>
      <c r="C116" s="43"/>
      <c r="D116" s="43"/>
      <c r="E116" s="43"/>
      <c r="F116" s="43" t="s">
        <v>190</v>
      </c>
      <c r="G116" s="322"/>
      <c r="H116" s="322"/>
      <c r="I116" s="322"/>
      <c r="J116" s="322"/>
      <c r="K116" s="322"/>
      <c r="L116" s="322"/>
      <c r="M116" s="322"/>
      <c r="N116" s="322"/>
      <c r="O116" s="322"/>
      <c r="P116" s="322"/>
      <c r="Q116" s="322"/>
      <c r="R116" s="322"/>
      <c r="S116" s="322"/>
      <c r="T116" s="322"/>
      <c r="U116" s="322"/>
      <c r="V116" s="322"/>
      <c r="W116" s="322"/>
      <c r="X116" s="322"/>
      <c r="Y116" s="322"/>
      <c r="Z116" s="322"/>
      <c r="AA116" s="322" t="s">
        <v>949</v>
      </c>
      <c r="AB116" s="322" t="s">
        <v>950</v>
      </c>
      <c r="AC116" s="287">
        <f>IF('CDS-C'!$D$181&lt;&gt;"",'CDS-C'!$D$181,"")</f>
        <v>28</v>
      </c>
      <c r="AD116" s="287" t="s">
        <v>663</v>
      </c>
      <c r="AE116" s="287" t="s">
        <v>920</v>
      </c>
      <c r="AF116" s="287" t="s">
        <v>921</v>
      </c>
      <c r="AG116" s="287" t="s">
        <v>217</v>
      </c>
      <c r="AH116" s="287" t="s">
        <v>218</v>
      </c>
      <c r="AI116" s="287" t="s">
        <v>32</v>
      </c>
      <c r="AJ116" s="287" t="s">
        <v>32</v>
      </c>
      <c r="AK116" s="287" t="s">
        <v>32</v>
      </c>
      <c r="AL116" s="287" t="s">
        <v>588</v>
      </c>
    </row>
    <row r="117" spans="1:38">
      <c r="A117" s="302"/>
      <c r="B117" s="26" t="s">
        <v>866</v>
      </c>
      <c r="C117" s="43"/>
      <c r="D117" s="43"/>
      <c r="E117" s="43"/>
      <c r="F117" s="43" t="s">
        <v>190</v>
      </c>
      <c r="G117" s="322"/>
      <c r="H117" s="322"/>
      <c r="I117" s="322"/>
      <c r="J117" s="322"/>
      <c r="K117" s="322"/>
      <c r="L117" s="322"/>
      <c r="M117" s="322"/>
      <c r="N117" s="322"/>
      <c r="O117" s="322"/>
      <c r="P117" s="322"/>
      <c r="Q117" s="322"/>
      <c r="R117" s="322"/>
      <c r="S117" s="322"/>
      <c r="T117" s="322"/>
      <c r="U117" s="322"/>
      <c r="V117" s="322"/>
      <c r="W117" s="322"/>
      <c r="X117" s="322"/>
      <c r="Y117" s="322"/>
      <c r="Z117" s="322"/>
      <c r="AA117" s="322" t="s">
        <v>951</v>
      </c>
      <c r="AB117" s="322" t="s">
        <v>952</v>
      </c>
      <c r="AC117" s="287">
        <f>IF('CDS-C'!$E$181&lt;&gt;"",'CDS-C'!$E$181,"")</f>
        <v>31</v>
      </c>
      <c r="AD117" s="287" t="s">
        <v>663</v>
      </c>
      <c r="AE117" s="287" t="s">
        <v>920</v>
      </c>
      <c r="AF117" s="287" t="s">
        <v>921</v>
      </c>
      <c r="AG117" s="287" t="s">
        <v>217</v>
      </c>
      <c r="AH117" s="287" t="s">
        <v>218</v>
      </c>
      <c r="AI117" s="287" t="s">
        <v>32</v>
      </c>
      <c r="AJ117" s="287" t="s">
        <v>32</v>
      </c>
      <c r="AK117" s="287" t="s">
        <v>32</v>
      </c>
      <c r="AL117" s="287" t="s">
        <v>588</v>
      </c>
    </row>
    <row r="118" spans="1:38">
      <c r="A118" s="302"/>
      <c r="B118" s="26" t="s">
        <v>868</v>
      </c>
      <c r="C118" s="43"/>
      <c r="D118" s="43" t="s">
        <v>190</v>
      </c>
      <c r="E118" s="43"/>
      <c r="F118" s="43"/>
      <c r="G118" s="322"/>
      <c r="H118" s="322"/>
      <c r="I118" s="322"/>
      <c r="J118" s="322"/>
      <c r="K118" s="322"/>
      <c r="L118" s="322"/>
      <c r="M118" s="322"/>
      <c r="N118" s="322"/>
      <c r="O118" s="322"/>
      <c r="P118" s="322"/>
      <c r="Q118" s="322"/>
      <c r="R118" s="322"/>
      <c r="S118" s="322"/>
      <c r="T118" s="322"/>
      <c r="U118" s="322"/>
      <c r="V118" s="322"/>
      <c r="W118" s="322"/>
      <c r="X118" s="322"/>
      <c r="Y118" s="322"/>
      <c r="Z118" s="322"/>
      <c r="AA118" s="322" t="s">
        <v>953</v>
      </c>
      <c r="AB118" s="322" t="s">
        <v>954</v>
      </c>
      <c r="AC118" s="287">
        <f>IF('CDS-C'!$C$182&lt;&gt;"",'CDS-C'!$C$182,"")</f>
        <v>25</v>
      </c>
      <c r="AD118" s="287" t="s">
        <v>663</v>
      </c>
      <c r="AE118" s="287" t="s">
        <v>920</v>
      </c>
      <c r="AF118" s="287" t="s">
        <v>921</v>
      </c>
      <c r="AG118" s="287" t="s">
        <v>217</v>
      </c>
      <c r="AH118" s="287" t="s">
        <v>218</v>
      </c>
      <c r="AI118" s="287" t="s">
        <v>32</v>
      </c>
      <c r="AJ118" s="287" t="s">
        <v>32</v>
      </c>
      <c r="AK118" s="287" t="s">
        <v>32</v>
      </c>
      <c r="AL118" s="287" t="s">
        <v>588</v>
      </c>
    </row>
    <row r="119" spans="1:38">
      <c r="A119" s="300"/>
      <c r="B119" s="322"/>
      <c r="C119" s="322"/>
      <c r="D119" s="322"/>
      <c r="E119" s="322"/>
      <c r="F119" s="322"/>
      <c r="G119" s="322"/>
      <c r="H119" s="322"/>
      <c r="I119" s="322"/>
      <c r="J119" s="322"/>
      <c r="K119" s="322"/>
      <c r="L119" s="322"/>
      <c r="M119" s="322"/>
      <c r="N119" s="322"/>
      <c r="O119" s="322"/>
      <c r="P119" s="322"/>
      <c r="Q119" s="322"/>
      <c r="R119" s="322"/>
      <c r="S119" s="322"/>
      <c r="T119" s="322"/>
      <c r="U119" s="322"/>
      <c r="V119" s="322"/>
      <c r="W119" s="322"/>
      <c r="X119" s="322"/>
      <c r="Y119" s="322"/>
      <c r="Z119" s="322"/>
      <c r="AA119" s="322" t="s">
        <v>955</v>
      </c>
      <c r="AB119" s="322" t="s">
        <v>956</v>
      </c>
      <c r="AC119" s="287">
        <f>IF('CDS-C'!$D$182&lt;&gt;"",'CDS-C'!$D$182,"")</f>
        <v>27</v>
      </c>
      <c r="AD119" s="287" t="s">
        <v>663</v>
      </c>
      <c r="AE119" s="287" t="s">
        <v>920</v>
      </c>
      <c r="AF119" s="287" t="s">
        <v>921</v>
      </c>
      <c r="AG119" s="287" t="s">
        <v>217</v>
      </c>
      <c r="AH119" s="287" t="s">
        <v>218</v>
      </c>
      <c r="AI119" s="287" t="s">
        <v>32</v>
      </c>
      <c r="AJ119" s="287" t="s">
        <v>32</v>
      </c>
      <c r="AK119" s="287" t="s">
        <v>32</v>
      </c>
      <c r="AL119" s="287" t="s">
        <v>588</v>
      </c>
    </row>
    <row r="120" spans="1:38">
      <c r="A120" s="300"/>
      <c r="B120" s="127" t="s">
        <v>870</v>
      </c>
      <c r="C120" s="322"/>
      <c r="D120" s="322"/>
      <c r="E120" s="322"/>
      <c r="F120" s="322"/>
      <c r="G120" s="322"/>
      <c r="H120" s="322"/>
      <c r="I120" s="322"/>
      <c r="J120" s="322"/>
      <c r="K120" s="322"/>
      <c r="L120" s="322"/>
      <c r="M120" s="322"/>
      <c r="N120" s="322"/>
      <c r="O120" s="322"/>
      <c r="P120" s="322"/>
      <c r="Q120" s="322"/>
      <c r="R120" s="322"/>
      <c r="S120" s="322"/>
      <c r="T120" s="322"/>
      <c r="U120" s="322"/>
      <c r="V120" s="322"/>
      <c r="W120" s="322"/>
      <c r="X120" s="322"/>
      <c r="Y120" s="322"/>
      <c r="Z120" s="322"/>
      <c r="AA120" s="322" t="s">
        <v>957</v>
      </c>
      <c r="AB120" s="322" t="s">
        <v>958</v>
      </c>
      <c r="AC120" s="287">
        <f>IF('CDS-C'!$E$182&lt;&gt;"",'CDS-C'!$E$182,"")</f>
        <v>30</v>
      </c>
      <c r="AD120" s="287" t="s">
        <v>663</v>
      </c>
      <c r="AE120" s="287" t="s">
        <v>920</v>
      </c>
      <c r="AF120" s="287" t="s">
        <v>921</v>
      </c>
      <c r="AG120" s="287" t="s">
        <v>217</v>
      </c>
      <c r="AH120" s="287" t="s">
        <v>218</v>
      </c>
      <c r="AI120" s="287" t="s">
        <v>32</v>
      </c>
      <c r="AJ120" s="287" t="s">
        <v>32</v>
      </c>
      <c r="AK120" s="287" t="s">
        <v>32</v>
      </c>
      <c r="AL120" s="287" t="s">
        <v>588</v>
      </c>
    </row>
    <row r="121" spans="1:38">
      <c r="A121" s="300"/>
      <c r="B121" s="326"/>
      <c r="C121" s="293"/>
      <c r="D121" s="293"/>
      <c r="E121" s="293"/>
      <c r="F121" s="293"/>
      <c r="G121" s="322"/>
      <c r="H121" s="322"/>
      <c r="I121" s="322"/>
      <c r="J121" s="322"/>
      <c r="K121" s="322"/>
      <c r="L121" s="322"/>
      <c r="M121" s="322"/>
      <c r="N121" s="322"/>
      <c r="O121" s="322"/>
      <c r="P121" s="322"/>
      <c r="Q121" s="322"/>
      <c r="R121" s="322"/>
      <c r="S121" s="322"/>
      <c r="T121" s="322"/>
      <c r="U121" s="322"/>
      <c r="V121" s="322"/>
      <c r="W121" s="322"/>
      <c r="X121" s="322"/>
      <c r="Y121" s="322"/>
      <c r="Z121" s="322"/>
      <c r="AA121" s="322" t="s">
        <v>959</v>
      </c>
      <c r="AB121" s="322" t="s">
        <v>960</v>
      </c>
      <c r="AC121" s="287">
        <f>IF('CDS-C'!$C$183&lt;&gt;"",'CDS-C'!$C$183,"")</f>
        <v>27</v>
      </c>
      <c r="AD121" s="287" t="s">
        <v>663</v>
      </c>
      <c r="AE121" s="287" t="s">
        <v>920</v>
      </c>
      <c r="AF121" s="287" t="s">
        <v>921</v>
      </c>
      <c r="AG121" s="287" t="s">
        <v>217</v>
      </c>
      <c r="AH121" s="287" t="s">
        <v>218</v>
      </c>
      <c r="AI121" s="287" t="s">
        <v>32</v>
      </c>
      <c r="AJ121" s="287" t="s">
        <v>32</v>
      </c>
      <c r="AK121" s="287" t="s">
        <v>32</v>
      </c>
      <c r="AL121" s="287" t="s">
        <v>588</v>
      </c>
    </row>
    <row r="122" spans="1:38">
      <c r="A122" s="300"/>
      <c r="B122" s="309"/>
      <c r="C122" s="297"/>
      <c r="D122" s="297"/>
      <c r="E122" s="297"/>
      <c r="F122" s="297"/>
      <c r="G122" s="322"/>
      <c r="H122" s="322"/>
      <c r="I122" s="322"/>
      <c r="J122" s="322"/>
      <c r="K122" s="322"/>
      <c r="L122" s="322"/>
      <c r="M122" s="322"/>
      <c r="N122" s="322"/>
      <c r="O122" s="322"/>
      <c r="P122" s="322"/>
      <c r="Q122" s="322"/>
      <c r="R122" s="322"/>
      <c r="S122" s="322"/>
      <c r="T122" s="322"/>
      <c r="U122" s="322"/>
      <c r="V122" s="322"/>
      <c r="W122" s="322"/>
      <c r="X122" s="322"/>
      <c r="Y122" s="322"/>
      <c r="Z122" s="322"/>
      <c r="AA122" s="322" t="s">
        <v>961</v>
      </c>
      <c r="AB122" s="322" t="s">
        <v>962</v>
      </c>
      <c r="AC122" s="287">
        <f>IF('CDS-C'!$D$183&lt;&gt;"",'CDS-C'!$D$183,"")</f>
        <v>30</v>
      </c>
      <c r="AD122" s="287" t="s">
        <v>663</v>
      </c>
      <c r="AE122" s="287" t="s">
        <v>920</v>
      </c>
      <c r="AF122" s="287" t="s">
        <v>921</v>
      </c>
      <c r="AG122" s="287" t="s">
        <v>217</v>
      </c>
      <c r="AH122" s="287" t="s">
        <v>218</v>
      </c>
      <c r="AI122" s="287" t="s">
        <v>32</v>
      </c>
      <c r="AJ122" s="287" t="s">
        <v>32</v>
      </c>
      <c r="AK122" s="287" t="s">
        <v>32</v>
      </c>
      <c r="AL122" s="287" t="s">
        <v>588</v>
      </c>
    </row>
    <row r="123" spans="1:38" ht="15.75">
      <c r="A123" s="300"/>
      <c r="B123" s="122" t="s">
        <v>963</v>
      </c>
      <c r="C123" s="322"/>
      <c r="D123" s="322"/>
      <c r="E123" s="322"/>
      <c r="F123" s="322"/>
      <c r="G123" s="322"/>
      <c r="H123" s="322"/>
      <c r="I123" s="322"/>
      <c r="J123" s="322"/>
      <c r="K123" s="322"/>
      <c r="L123" s="322"/>
      <c r="M123" s="322"/>
      <c r="N123" s="322"/>
      <c r="O123" s="322"/>
      <c r="P123" s="322"/>
      <c r="Q123" s="322"/>
      <c r="R123" s="322"/>
      <c r="S123" s="322"/>
      <c r="T123" s="322"/>
      <c r="U123" s="322"/>
      <c r="V123" s="322"/>
      <c r="W123" s="322"/>
      <c r="X123" s="322"/>
      <c r="Y123" s="322"/>
      <c r="Z123" s="322"/>
      <c r="AA123" s="322" t="s">
        <v>964</v>
      </c>
      <c r="AB123" s="322" t="s">
        <v>965</v>
      </c>
      <c r="AC123" s="287">
        <f>IF('CDS-C'!$E$183&lt;&gt;"",'CDS-C'!$E$183,"")</f>
        <v>33</v>
      </c>
      <c r="AD123" s="287" t="s">
        <v>663</v>
      </c>
      <c r="AE123" s="287" t="s">
        <v>920</v>
      </c>
      <c r="AF123" s="287" t="s">
        <v>921</v>
      </c>
      <c r="AG123" s="287" t="s">
        <v>217</v>
      </c>
      <c r="AH123" s="287" t="s">
        <v>218</v>
      </c>
      <c r="AI123" s="287" t="s">
        <v>32</v>
      </c>
      <c r="AJ123" s="287" t="s">
        <v>32</v>
      </c>
      <c r="AK123" s="287" t="s">
        <v>32</v>
      </c>
      <c r="AL123" s="287" t="s">
        <v>588</v>
      </c>
    </row>
    <row r="124" spans="1:38" ht="14.25">
      <c r="A124" s="302"/>
      <c r="B124" s="301" t="s">
        <v>966</v>
      </c>
      <c r="C124" s="57"/>
      <c r="D124" s="57"/>
      <c r="E124" s="57"/>
      <c r="F124" s="125"/>
      <c r="G124" s="322"/>
      <c r="H124" s="322"/>
      <c r="I124" s="322"/>
      <c r="J124" s="322"/>
      <c r="K124" s="322"/>
      <c r="L124" s="322"/>
      <c r="M124" s="322"/>
      <c r="N124" s="322"/>
      <c r="O124" s="322"/>
      <c r="P124" s="322"/>
      <c r="Q124" s="322"/>
      <c r="R124" s="322"/>
      <c r="S124" s="322"/>
      <c r="T124" s="322"/>
      <c r="U124" s="322"/>
      <c r="V124" s="322"/>
      <c r="W124" s="322"/>
      <c r="X124" s="322"/>
      <c r="Y124" s="322"/>
      <c r="Z124" s="322"/>
      <c r="AA124" s="322" t="s">
        <v>967</v>
      </c>
      <c r="AB124" s="322" t="s">
        <v>968</v>
      </c>
      <c r="AC124" s="287" t="str">
        <f>IF('CDS-C'!$C$184&lt;&gt;"",'CDS-C'!$C$184,"")</f>
        <v/>
      </c>
      <c r="AD124" s="287" t="s">
        <v>663</v>
      </c>
      <c r="AE124" s="287" t="s">
        <v>920</v>
      </c>
      <c r="AF124" s="287" t="s">
        <v>921</v>
      </c>
      <c r="AG124" s="287" t="s">
        <v>217</v>
      </c>
      <c r="AH124" s="287" t="s">
        <v>218</v>
      </c>
      <c r="AI124" s="287" t="s">
        <v>32</v>
      </c>
      <c r="AJ124" s="287" t="s">
        <v>32</v>
      </c>
      <c r="AK124" s="287" t="s">
        <v>32</v>
      </c>
      <c r="AL124" s="287" t="s">
        <v>588</v>
      </c>
    </row>
    <row r="125" spans="1:38" ht="14.25">
      <c r="A125" s="302"/>
      <c r="B125" s="305"/>
      <c r="E125" s="72" t="s">
        <v>86</v>
      </c>
      <c r="F125" s="125"/>
      <c r="G125" s="322"/>
      <c r="H125" s="322"/>
      <c r="I125" s="322"/>
      <c r="J125" s="322"/>
      <c r="K125" s="322"/>
      <c r="L125" s="322"/>
      <c r="M125" s="322"/>
      <c r="N125" s="322"/>
      <c r="O125" s="322"/>
      <c r="P125" s="322"/>
      <c r="Q125" s="322"/>
      <c r="R125" s="322"/>
      <c r="S125" s="322"/>
      <c r="T125" s="322"/>
      <c r="U125" s="322"/>
      <c r="V125" s="322"/>
      <c r="W125" s="322"/>
      <c r="X125" s="322"/>
      <c r="Y125" s="322"/>
      <c r="Z125" s="322"/>
      <c r="AA125" s="322" t="s">
        <v>969</v>
      </c>
      <c r="AB125" s="322" t="s">
        <v>970</v>
      </c>
      <c r="AC125" s="287" t="str">
        <f>IF('CDS-C'!$D$184&lt;&gt;"",'CDS-C'!$D$184,"")</f>
        <v/>
      </c>
      <c r="AD125" s="287" t="s">
        <v>663</v>
      </c>
      <c r="AE125" s="287" t="s">
        <v>920</v>
      </c>
      <c r="AF125" s="287" t="s">
        <v>921</v>
      </c>
      <c r="AG125" s="287" t="s">
        <v>217</v>
      </c>
      <c r="AH125" s="287" t="s">
        <v>218</v>
      </c>
      <c r="AI125" s="287" t="s">
        <v>32</v>
      </c>
      <c r="AJ125" s="287" t="s">
        <v>32</v>
      </c>
      <c r="AK125" s="287" t="s">
        <v>32</v>
      </c>
      <c r="AL125" s="287" t="s">
        <v>588</v>
      </c>
    </row>
    <row r="126" spans="1:38" ht="51">
      <c r="A126" s="302" t="s">
        <v>971</v>
      </c>
      <c r="B126" s="280" t="s">
        <v>873</v>
      </c>
      <c r="E126" s="96" t="s">
        <v>85</v>
      </c>
      <c r="F126" s="125"/>
      <c r="G126" s="322"/>
      <c r="H126" s="322"/>
      <c r="I126" s="322"/>
      <c r="J126" s="322"/>
      <c r="K126" s="322"/>
      <c r="L126" s="322"/>
      <c r="M126" s="322"/>
      <c r="N126" s="322"/>
      <c r="O126" s="322"/>
      <c r="P126" s="322"/>
      <c r="Q126" s="322"/>
      <c r="R126" s="322"/>
      <c r="S126" s="322"/>
      <c r="T126" s="322"/>
      <c r="U126" s="322"/>
      <c r="V126" s="322"/>
      <c r="W126" s="322"/>
      <c r="X126" s="322"/>
      <c r="Y126" s="322"/>
      <c r="Z126" s="322"/>
      <c r="AA126" s="322" t="s">
        <v>972</v>
      </c>
      <c r="AB126" s="322" t="s">
        <v>973</v>
      </c>
      <c r="AC126" s="287" t="str">
        <f>IF('CDS-C'!$E$184&lt;&gt;"",'CDS-C'!$E$184,"")</f>
        <v/>
      </c>
      <c r="AD126" s="287" t="s">
        <v>663</v>
      </c>
      <c r="AE126" s="287" t="s">
        <v>920</v>
      </c>
      <c r="AF126" s="287" t="s">
        <v>921</v>
      </c>
      <c r="AG126" s="287" t="s">
        <v>217</v>
      </c>
      <c r="AH126" s="287" t="s">
        <v>218</v>
      </c>
      <c r="AI126" s="287" t="s">
        <v>32</v>
      </c>
      <c r="AJ126" s="287" t="s">
        <v>32</v>
      </c>
      <c r="AK126" s="287" t="s">
        <v>32</v>
      </c>
      <c r="AL126" s="287" t="s">
        <v>588</v>
      </c>
    </row>
    <row r="127" spans="1:38">
      <c r="A127" s="302"/>
      <c r="B127" s="280"/>
      <c r="C127" s="282"/>
      <c r="D127" s="282"/>
      <c r="E127" s="56"/>
      <c r="F127" s="57"/>
      <c r="G127" s="322"/>
      <c r="H127" s="322"/>
      <c r="I127" s="322"/>
      <c r="J127" s="322"/>
      <c r="K127" s="322"/>
      <c r="L127" s="322"/>
      <c r="M127" s="322"/>
      <c r="N127" s="322"/>
      <c r="O127" s="322"/>
      <c r="P127" s="322"/>
      <c r="Q127" s="322"/>
      <c r="R127" s="322"/>
      <c r="S127" s="322"/>
      <c r="T127" s="322"/>
      <c r="U127" s="322"/>
      <c r="V127" s="322"/>
      <c r="W127" s="322"/>
      <c r="X127" s="322"/>
      <c r="Y127" s="322"/>
      <c r="Z127" s="322"/>
      <c r="AA127" s="322" t="s">
        <v>974</v>
      </c>
      <c r="AB127" s="322" t="s">
        <v>975</v>
      </c>
      <c r="AC127" s="287" t="str">
        <f>IF('CDS-C'!$C$185&lt;&gt;"",'CDS-C'!$C$185,"")</f>
        <v/>
      </c>
      <c r="AD127" s="287" t="s">
        <v>663</v>
      </c>
      <c r="AE127" s="287" t="s">
        <v>920</v>
      </c>
      <c r="AF127" s="287" t="s">
        <v>921</v>
      </c>
      <c r="AG127" s="287" t="s">
        <v>217</v>
      </c>
      <c r="AH127" s="287" t="s">
        <v>218</v>
      </c>
      <c r="AI127" s="287" t="s">
        <v>32</v>
      </c>
      <c r="AJ127" s="287" t="s">
        <v>32</v>
      </c>
      <c r="AK127" s="287" t="s">
        <v>32</v>
      </c>
      <c r="AL127" s="287" t="s">
        <v>588</v>
      </c>
    </row>
    <row r="128" spans="1:38">
      <c r="B128" s="322" t="s">
        <v>976</v>
      </c>
      <c r="G128" s="322"/>
      <c r="H128" s="322"/>
      <c r="I128" s="57"/>
      <c r="J128" s="309"/>
      <c r="K128" s="322"/>
      <c r="L128" s="322"/>
      <c r="M128" s="322"/>
      <c r="N128" s="322"/>
      <c r="O128" s="322"/>
      <c r="P128" s="322"/>
      <c r="Q128" s="322"/>
      <c r="R128" s="322"/>
      <c r="S128" s="322"/>
      <c r="T128" s="322"/>
      <c r="U128" s="322"/>
      <c r="V128" s="322"/>
      <c r="W128" s="322"/>
      <c r="X128" s="322"/>
      <c r="Y128" s="322"/>
      <c r="Z128" s="322"/>
      <c r="AA128" s="322" t="s">
        <v>977</v>
      </c>
      <c r="AB128" s="322" t="s">
        <v>978</v>
      </c>
      <c r="AC128" s="287" t="str">
        <f>IF('CDS-C'!$D$185&lt;&gt;"",'CDS-C'!$D$185,"")</f>
        <v/>
      </c>
      <c r="AD128" s="287" t="s">
        <v>663</v>
      </c>
      <c r="AE128" s="287" t="s">
        <v>920</v>
      </c>
      <c r="AF128" s="287" t="s">
        <v>921</v>
      </c>
      <c r="AG128" s="287" t="s">
        <v>217</v>
      </c>
      <c r="AH128" s="287" t="s">
        <v>218</v>
      </c>
      <c r="AI128" s="287" t="s">
        <v>32</v>
      </c>
      <c r="AJ128" s="287" t="s">
        <v>32</v>
      </c>
      <c r="AK128" s="287" t="s">
        <v>32</v>
      </c>
      <c r="AL128" s="287" t="s">
        <v>588</v>
      </c>
    </row>
    <row r="129" spans="1:38" ht="72">
      <c r="A129" s="302"/>
      <c r="B129" s="58" t="s">
        <v>979</v>
      </c>
      <c r="C129" s="58" t="s">
        <v>980</v>
      </c>
      <c r="D129" s="58" t="s">
        <v>981</v>
      </c>
      <c r="E129" s="58" t="s">
        <v>982</v>
      </c>
      <c r="F129" s="59" t="s">
        <v>983</v>
      </c>
      <c r="G129" s="58" t="s">
        <v>984</v>
      </c>
      <c r="H129" s="57"/>
      <c r="I129" s="57"/>
      <c r="J129" s="309"/>
      <c r="K129" s="322"/>
      <c r="L129" s="322"/>
      <c r="M129" s="322"/>
      <c r="N129" s="322"/>
      <c r="O129" s="322"/>
      <c r="P129" s="322"/>
      <c r="Q129" s="322"/>
      <c r="R129" s="322"/>
      <c r="S129" s="322"/>
      <c r="T129" s="322"/>
      <c r="U129" s="322"/>
      <c r="V129" s="322"/>
      <c r="W129" s="322"/>
      <c r="X129" s="322"/>
      <c r="Y129" s="322"/>
      <c r="Z129" s="322"/>
      <c r="AA129" s="322" t="s">
        <v>985</v>
      </c>
      <c r="AB129" s="322" t="s">
        <v>986</v>
      </c>
      <c r="AC129" s="287" t="str">
        <f>IF('CDS-C'!$E$185&lt;&gt;"",'CDS-C'!$E$185,"")</f>
        <v/>
      </c>
      <c r="AD129" s="287" t="s">
        <v>663</v>
      </c>
      <c r="AE129" s="287" t="s">
        <v>920</v>
      </c>
      <c r="AF129" s="287" t="s">
        <v>921</v>
      </c>
      <c r="AG129" s="287" t="s">
        <v>217</v>
      </c>
      <c r="AH129" s="287" t="s">
        <v>218</v>
      </c>
      <c r="AI129" s="287" t="s">
        <v>32</v>
      </c>
      <c r="AJ129" s="287" t="s">
        <v>32</v>
      </c>
      <c r="AK129" s="287" t="s">
        <v>32</v>
      </c>
      <c r="AL129" s="287" t="s">
        <v>588</v>
      </c>
    </row>
    <row r="130" spans="1:38">
      <c r="A130" s="302"/>
      <c r="B130" s="130" t="s">
        <v>878</v>
      </c>
      <c r="C130" s="41"/>
      <c r="D130" s="41"/>
      <c r="E130" s="41"/>
      <c r="F130" s="41"/>
      <c r="G130" s="60"/>
      <c r="H130" s="57"/>
      <c r="I130" s="57"/>
      <c r="J130" s="57"/>
      <c r="K130" s="322"/>
      <c r="L130" s="322"/>
      <c r="M130" s="322"/>
      <c r="N130" s="322"/>
      <c r="O130" s="322"/>
      <c r="P130" s="322"/>
      <c r="Q130" s="322"/>
      <c r="R130" s="322"/>
      <c r="S130" s="322"/>
      <c r="T130" s="322"/>
      <c r="U130" s="322"/>
      <c r="V130" s="322"/>
      <c r="W130" s="322"/>
      <c r="X130" s="322"/>
      <c r="Y130" s="322"/>
      <c r="Z130" s="322"/>
      <c r="AA130" s="322" t="s">
        <v>987</v>
      </c>
      <c r="AB130" s="322" t="s">
        <v>988</v>
      </c>
      <c r="AC130" s="287" t="str">
        <f>IF('CDS-C'!$C$186&lt;&gt;"",'CDS-C'!$C$186,"")</f>
        <v/>
      </c>
      <c r="AD130" s="287" t="s">
        <v>663</v>
      </c>
      <c r="AE130" s="287" t="s">
        <v>920</v>
      </c>
      <c r="AF130" s="287" t="s">
        <v>921</v>
      </c>
      <c r="AG130" s="287" t="s">
        <v>217</v>
      </c>
      <c r="AH130" s="287" t="s">
        <v>218</v>
      </c>
      <c r="AI130" s="287" t="s">
        <v>32</v>
      </c>
      <c r="AJ130" s="287" t="s">
        <v>32</v>
      </c>
      <c r="AK130" s="287" t="s">
        <v>32</v>
      </c>
      <c r="AL130" s="287" t="s">
        <v>588</v>
      </c>
    </row>
    <row r="131" spans="1:38">
      <c r="A131" s="302"/>
      <c r="B131" s="130" t="s">
        <v>882</v>
      </c>
      <c r="C131" s="41"/>
      <c r="D131" s="41"/>
      <c r="E131" s="41"/>
      <c r="F131" s="41"/>
      <c r="G131" s="60"/>
      <c r="H131" s="57"/>
      <c r="I131" s="57"/>
      <c r="J131" s="57"/>
      <c r="K131" s="322"/>
      <c r="L131" s="322"/>
      <c r="M131" s="322"/>
      <c r="N131" s="322"/>
      <c r="O131" s="322"/>
      <c r="P131" s="322"/>
      <c r="Q131" s="322"/>
      <c r="R131" s="322"/>
      <c r="S131" s="322"/>
      <c r="T131" s="322"/>
      <c r="U131" s="322"/>
      <c r="V131" s="322"/>
      <c r="W131" s="322"/>
      <c r="X131" s="322"/>
      <c r="Y131" s="322"/>
      <c r="Z131" s="322"/>
      <c r="AA131" s="287" t="s">
        <v>989</v>
      </c>
      <c r="AB131" s="287" t="s">
        <v>990</v>
      </c>
      <c r="AC131" s="287" t="str">
        <f>IF('CDS-C'!$D$186&lt;&gt;"",'CDS-C'!$D$186,"")</f>
        <v/>
      </c>
      <c r="AD131" s="287" t="s">
        <v>663</v>
      </c>
      <c r="AE131" s="287" t="s">
        <v>920</v>
      </c>
      <c r="AF131" s="287" t="s">
        <v>921</v>
      </c>
      <c r="AG131" s="287" t="s">
        <v>217</v>
      </c>
      <c r="AH131" s="287" t="s">
        <v>218</v>
      </c>
      <c r="AI131" s="287" t="s">
        <v>32</v>
      </c>
      <c r="AJ131" s="287" t="s">
        <v>32</v>
      </c>
      <c r="AK131" s="287" t="s">
        <v>32</v>
      </c>
      <c r="AL131" s="287" t="s">
        <v>588</v>
      </c>
    </row>
    <row r="132" spans="1:38">
      <c r="A132" s="302"/>
      <c r="B132" s="130" t="s">
        <v>884</v>
      </c>
      <c r="C132" s="41"/>
      <c r="D132" s="41"/>
      <c r="E132" s="41"/>
      <c r="F132" s="41"/>
      <c r="G132" s="60"/>
      <c r="H132" s="57"/>
      <c r="J132" s="322"/>
      <c r="K132" s="322"/>
      <c r="L132" s="322"/>
      <c r="M132" s="322"/>
      <c r="N132" s="322"/>
      <c r="O132" s="322"/>
      <c r="P132" s="322"/>
      <c r="Q132" s="322"/>
      <c r="R132" s="322"/>
      <c r="S132" s="322"/>
      <c r="T132" s="322"/>
      <c r="U132" s="322"/>
      <c r="V132" s="322"/>
      <c r="W132" s="322"/>
      <c r="X132" s="322"/>
      <c r="Y132" s="322"/>
      <c r="AA132" s="322" t="s">
        <v>991</v>
      </c>
      <c r="AB132" s="322" t="s">
        <v>992</v>
      </c>
      <c r="AC132" s="287" t="str">
        <f>IF('CDS-C'!$E$186&lt;&gt;"",'CDS-C'!$E$186,"")</f>
        <v/>
      </c>
      <c r="AD132" s="287" t="s">
        <v>663</v>
      </c>
      <c r="AE132" s="287" t="s">
        <v>920</v>
      </c>
      <c r="AF132" s="287" t="s">
        <v>921</v>
      </c>
      <c r="AG132" s="287" t="s">
        <v>217</v>
      </c>
      <c r="AH132" s="287" t="s">
        <v>218</v>
      </c>
      <c r="AI132" s="287" t="s">
        <v>32</v>
      </c>
      <c r="AJ132" s="287" t="s">
        <v>32</v>
      </c>
      <c r="AK132" s="287" t="s">
        <v>32</v>
      </c>
      <c r="AL132" s="287" t="s">
        <v>588</v>
      </c>
    </row>
    <row r="133" spans="1:38">
      <c r="A133" s="302"/>
      <c r="B133" s="285"/>
      <c r="C133" s="309"/>
      <c r="D133" s="309"/>
      <c r="E133" s="309"/>
      <c r="F133" s="309"/>
      <c r="I133" s="57"/>
      <c r="J133" s="308"/>
      <c r="K133" s="322"/>
      <c r="L133" s="322"/>
      <c r="M133" s="322"/>
      <c r="N133" s="322"/>
      <c r="O133" s="322"/>
      <c r="P133" s="322"/>
      <c r="Q133" s="322"/>
      <c r="R133" s="322"/>
      <c r="S133" s="322"/>
      <c r="T133" s="322"/>
      <c r="U133" s="322"/>
      <c r="V133" s="322"/>
      <c r="W133" s="322"/>
      <c r="X133" s="322"/>
      <c r="Y133" s="322"/>
      <c r="Z133" s="322"/>
      <c r="AA133" s="322" t="s">
        <v>993</v>
      </c>
      <c r="AB133" s="322" t="s">
        <v>994</v>
      </c>
      <c r="AC133" s="287">
        <f>IF('CDS-C'!$C$191&lt;&gt;"",'CDS-C'!$C$191,"")</f>
        <v>8.7378641000000007E-2</v>
      </c>
      <c r="AD133" s="287" t="s">
        <v>663</v>
      </c>
      <c r="AE133" s="287" t="s">
        <v>920</v>
      </c>
      <c r="AF133" s="287" t="s">
        <v>921</v>
      </c>
      <c r="AG133" s="287" t="s">
        <v>217</v>
      </c>
      <c r="AH133" s="287" t="s">
        <v>218</v>
      </c>
      <c r="AI133" s="287" t="s">
        <v>32</v>
      </c>
      <c r="AJ133" s="287" t="s">
        <v>32</v>
      </c>
      <c r="AK133" s="287" t="s">
        <v>32</v>
      </c>
      <c r="AL133" s="287" t="s">
        <v>588</v>
      </c>
    </row>
    <row r="134" spans="1:38">
      <c r="A134" s="311" t="s">
        <v>995</v>
      </c>
      <c r="B134" s="309" t="s">
        <v>996</v>
      </c>
      <c r="C134" s="309"/>
      <c r="D134" s="309"/>
      <c r="E134" s="309"/>
      <c r="F134" s="309"/>
      <c r="H134" s="57"/>
      <c r="I134" s="61"/>
      <c r="J134" s="308"/>
      <c r="K134" s="322"/>
      <c r="L134" s="322"/>
      <c r="M134" s="322"/>
      <c r="N134" s="322"/>
      <c r="O134" s="322"/>
      <c r="P134" s="322"/>
      <c r="Q134" s="322"/>
      <c r="R134" s="322"/>
      <c r="S134" s="322"/>
      <c r="T134" s="322"/>
      <c r="U134" s="322"/>
      <c r="V134" s="322"/>
      <c r="W134" s="322"/>
      <c r="X134" s="322"/>
      <c r="Y134" s="322"/>
      <c r="Z134" s="322"/>
      <c r="AA134" s="322" t="s">
        <v>997</v>
      </c>
      <c r="AB134" s="322" t="s">
        <v>998</v>
      </c>
      <c r="AC134" s="287">
        <f>IF('CDS-C'!$C$192&lt;&gt;"",'CDS-C'!$C$192,"")</f>
        <v>0.36893203899999999</v>
      </c>
      <c r="AD134" s="287" t="s">
        <v>663</v>
      </c>
      <c r="AE134" s="287" t="s">
        <v>920</v>
      </c>
      <c r="AF134" s="287" t="s">
        <v>921</v>
      </c>
      <c r="AG134" s="287" t="s">
        <v>217</v>
      </c>
      <c r="AH134" s="287" t="s">
        <v>218</v>
      </c>
      <c r="AI134" s="287" t="s">
        <v>32</v>
      </c>
      <c r="AJ134" s="287" t="s">
        <v>32</v>
      </c>
      <c r="AK134" s="287" t="s">
        <v>32</v>
      </c>
      <c r="AL134" s="287" t="s">
        <v>588</v>
      </c>
    </row>
    <row r="135" spans="1:38">
      <c r="A135" s="311"/>
      <c r="B135" s="280"/>
      <c r="C135" s="280"/>
      <c r="D135" s="280"/>
      <c r="E135" s="309"/>
      <c r="F135" s="309"/>
      <c r="H135" s="61"/>
      <c r="I135" s="61"/>
      <c r="J135" s="308"/>
      <c r="K135" s="322"/>
      <c r="L135" s="322"/>
      <c r="M135" s="322"/>
      <c r="N135" s="322"/>
      <c r="O135" s="322"/>
      <c r="P135" s="322"/>
      <c r="Q135" s="322"/>
      <c r="R135" s="322"/>
      <c r="S135" s="322"/>
      <c r="T135" s="322"/>
      <c r="U135" s="322"/>
      <c r="V135" s="322"/>
      <c r="W135" s="322"/>
      <c r="X135" s="322"/>
      <c r="Y135" s="322"/>
      <c r="Z135" s="322"/>
      <c r="AA135" s="322" t="s">
        <v>999</v>
      </c>
      <c r="AB135" s="322" t="s">
        <v>1000</v>
      </c>
      <c r="AC135" s="287">
        <f>IF('CDS-C'!$C$193&lt;&gt;"",'CDS-C'!$C$193,"")</f>
        <v>0.54368932000000003</v>
      </c>
      <c r="AD135" s="287" t="s">
        <v>663</v>
      </c>
      <c r="AE135" s="287" t="s">
        <v>920</v>
      </c>
      <c r="AF135" s="287" t="s">
        <v>921</v>
      </c>
      <c r="AG135" s="287" t="s">
        <v>217</v>
      </c>
      <c r="AH135" s="287" t="s">
        <v>218</v>
      </c>
      <c r="AI135" s="287" t="s">
        <v>32</v>
      </c>
      <c r="AJ135" s="287" t="s">
        <v>32</v>
      </c>
      <c r="AK135" s="287" t="s">
        <v>32</v>
      </c>
      <c r="AL135" s="287" t="s">
        <v>588</v>
      </c>
    </row>
    <row r="136" spans="1:38">
      <c r="A136" s="311" t="s">
        <v>1001</v>
      </c>
      <c r="B136" s="309" t="s">
        <v>996</v>
      </c>
      <c r="C136" s="309"/>
      <c r="D136" s="309"/>
      <c r="E136" s="309"/>
      <c r="F136" s="309"/>
      <c r="H136" s="61"/>
      <c r="I136" s="61"/>
      <c r="J136" s="308"/>
      <c r="K136" s="322"/>
      <c r="L136" s="322"/>
      <c r="M136" s="322"/>
      <c r="N136" s="322"/>
      <c r="O136" s="322"/>
      <c r="P136" s="322"/>
      <c r="Q136" s="322"/>
      <c r="R136" s="322"/>
      <c r="S136" s="322"/>
      <c r="T136" s="322"/>
      <c r="U136" s="322"/>
      <c r="V136" s="322"/>
      <c r="W136" s="322"/>
      <c r="X136" s="322"/>
      <c r="Y136" s="322"/>
      <c r="Z136" s="322"/>
      <c r="AA136" s="322" t="s">
        <v>1002</v>
      </c>
      <c r="AB136" s="322" t="s">
        <v>1003</v>
      </c>
      <c r="AC136" s="287" t="str">
        <f>IF('CDS-C'!$C$194&lt;&gt;"",'CDS-C'!$C$194,"")</f>
        <v/>
      </c>
      <c r="AD136" s="287" t="s">
        <v>663</v>
      </c>
      <c r="AE136" s="287" t="s">
        <v>920</v>
      </c>
      <c r="AF136" s="287" t="s">
        <v>921</v>
      </c>
      <c r="AG136" s="287" t="s">
        <v>217</v>
      </c>
      <c r="AH136" s="287" t="s">
        <v>218</v>
      </c>
      <c r="AI136" s="287" t="s">
        <v>32</v>
      </c>
      <c r="AJ136" s="287" t="s">
        <v>32</v>
      </c>
      <c r="AK136" s="287" t="s">
        <v>32</v>
      </c>
      <c r="AL136" s="287" t="s">
        <v>588</v>
      </c>
    </row>
    <row r="137" spans="1:38">
      <c r="A137" s="302"/>
      <c r="B137" s="285"/>
      <c r="C137" s="309"/>
      <c r="D137" s="309"/>
      <c r="E137" s="309"/>
      <c r="F137" s="131" t="s">
        <v>86</v>
      </c>
      <c r="H137" s="61"/>
      <c r="I137" s="308"/>
      <c r="J137" s="308"/>
      <c r="K137" s="322"/>
      <c r="L137" s="322"/>
      <c r="M137" s="322"/>
      <c r="N137" s="322"/>
      <c r="O137" s="322"/>
      <c r="P137" s="322"/>
      <c r="Q137" s="322"/>
      <c r="R137" s="322"/>
      <c r="S137" s="322"/>
      <c r="T137" s="322"/>
      <c r="U137" s="322"/>
      <c r="V137" s="322"/>
      <c r="W137" s="322"/>
      <c r="X137" s="322"/>
      <c r="Y137" s="322"/>
      <c r="Z137" s="322"/>
      <c r="AA137" s="322" t="s">
        <v>1004</v>
      </c>
      <c r="AB137" s="322" t="s">
        <v>1005</v>
      </c>
      <c r="AC137" s="287" t="str">
        <f>IF('CDS-C'!$C$195&lt;&gt;"",'CDS-C'!$C$195,"")</f>
        <v/>
      </c>
      <c r="AD137" s="287" t="s">
        <v>663</v>
      </c>
      <c r="AE137" s="287" t="s">
        <v>920</v>
      </c>
      <c r="AF137" s="287" t="s">
        <v>921</v>
      </c>
      <c r="AG137" s="287" t="s">
        <v>217</v>
      </c>
      <c r="AH137" s="287" t="s">
        <v>218</v>
      </c>
      <c r="AI137" s="287" t="s">
        <v>32</v>
      </c>
      <c r="AJ137" s="287" t="s">
        <v>32</v>
      </c>
      <c r="AK137" s="287" t="s">
        <v>32</v>
      </c>
      <c r="AL137" s="287" t="s">
        <v>588</v>
      </c>
    </row>
    <row r="138" spans="1:38">
      <c r="A138" s="302" t="s">
        <v>1006</v>
      </c>
      <c r="B138" s="287" t="s">
        <v>886</v>
      </c>
      <c r="F138" s="132" t="s">
        <v>85</v>
      </c>
      <c r="G138" s="308"/>
      <c r="H138" s="308"/>
      <c r="I138" s="309"/>
      <c r="J138" s="308"/>
      <c r="K138" s="322"/>
      <c r="L138" s="322"/>
      <c r="M138" s="322"/>
      <c r="N138" s="322"/>
      <c r="O138" s="322"/>
      <c r="P138" s="322"/>
      <c r="Q138" s="322"/>
      <c r="R138" s="322"/>
      <c r="S138" s="322"/>
      <c r="T138" s="322"/>
      <c r="U138" s="322"/>
      <c r="V138" s="322"/>
      <c r="W138" s="322"/>
      <c r="X138" s="322"/>
      <c r="Y138" s="322"/>
      <c r="Z138" s="322"/>
      <c r="AA138" s="309" t="s">
        <v>1007</v>
      </c>
      <c r="AB138" s="309" t="s">
        <v>1008</v>
      </c>
      <c r="AC138" s="287" t="str">
        <f>IF('CDS-C'!$C$196&lt;&gt;"",'CDS-C'!$C$196,"")</f>
        <v/>
      </c>
      <c r="AD138" s="287" t="s">
        <v>663</v>
      </c>
      <c r="AE138" s="287" t="s">
        <v>920</v>
      </c>
      <c r="AF138" s="287" t="s">
        <v>921</v>
      </c>
      <c r="AG138" s="287" t="s">
        <v>217</v>
      </c>
      <c r="AH138" s="287" t="s">
        <v>218</v>
      </c>
      <c r="AI138" s="287" t="s">
        <v>32</v>
      </c>
      <c r="AJ138" s="287" t="s">
        <v>32</v>
      </c>
      <c r="AK138" s="287" t="s">
        <v>32</v>
      </c>
      <c r="AL138" s="287" t="s">
        <v>588</v>
      </c>
    </row>
    <row r="139" spans="1:38">
      <c r="A139" s="302"/>
      <c r="B139" s="301"/>
      <c r="C139" s="322"/>
      <c r="D139" s="322"/>
      <c r="E139" s="322"/>
      <c r="F139" s="322"/>
      <c r="G139" s="309"/>
      <c r="H139" s="309"/>
      <c r="I139" s="308"/>
      <c r="J139" s="308"/>
      <c r="K139" s="309"/>
      <c r="L139" s="309"/>
      <c r="M139" s="309"/>
      <c r="N139" s="309"/>
      <c r="O139" s="309"/>
      <c r="P139" s="309"/>
      <c r="Q139" s="309"/>
      <c r="R139" s="309"/>
      <c r="S139" s="309"/>
      <c r="T139" s="309"/>
      <c r="U139" s="309"/>
      <c r="V139" s="309"/>
      <c r="W139" s="309"/>
      <c r="X139" s="309"/>
      <c r="Y139" s="309"/>
      <c r="Z139" s="309"/>
      <c r="AA139" s="309" t="s">
        <v>1009</v>
      </c>
      <c r="AB139" s="309" t="s">
        <v>1010</v>
      </c>
      <c r="AC139" s="287">
        <f>IF('CDS-C'!$C$197&lt;&gt;"",'CDS-C'!$C$197,"")</f>
        <v>1</v>
      </c>
      <c r="AD139" s="287" t="s">
        <v>663</v>
      </c>
      <c r="AE139" s="287" t="s">
        <v>920</v>
      </c>
      <c r="AF139" s="287" t="s">
        <v>921</v>
      </c>
      <c r="AG139" s="287" t="s">
        <v>217</v>
      </c>
      <c r="AH139" s="287" t="s">
        <v>218</v>
      </c>
      <c r="AI139" s="287" t="s">
        <v>32</v>
      </c>
      <c r="AJ139" s="287" t="s">
        <v>32</v>
      </c>
      <c r="AK139" s="287" t="s">
        <v>32</v>
      </c>
      <c r="AL139" s="287" t="s">
        <v>588</v>
      </c>
    </row>
    <row r="140" spans="1:38" ht="14.25">
      <c r="A140" s="125"/>
      <c r="B140" s="125"/>
      <c r="C140" s="47"/>
      <c r="D140" s="47"/>
      <c r="E140" s="322"/>
      <c r="F140" s="322"/>
      <c r="G140" s="308"/>
      <c r="H140" s="308"/>
      <c r="I140" s="309"/>
      <c r="J140" s="308"/>
      <c r="K140" s="309"/>
      <c r="L140" s="309"/>
      <c r="M140" s="309"/>
      <c r="N140" s="309"/>
      <c r="O140" s="309"/>
      <c r="P140" s="309"/>
      <c r="Q140" s="309"/>
      <c r="R140" s="309"/>
      <c r="S140" s="309"/>
      <c r="T140" s="309"/>
      <c r="U140" s="309"/>
      <c r="V140" s="309"/>
      <c r="W140" s="309"/>
      <c r="X140" s="309"/>
      <c r="Y140" s="309"/>
      <c r="Z140" s="309"/>
      <c r="AA140" s="309" t="s">
        <v>1011</v>
      </c>
      <c r="AB140" s="309" t="s">
        <v>1012</v>
      </c>
      <c r="AC140" s="287">
        <f>IF('CDS-C'!$D$191&lt;&gt;"",'CDS-C'!$D$191,"")</f>
        <v>0.13592233000000001</v>
      </c>
      <c r="AD140" s="287" t="s">
        <v>663</v>
      </c>
      <c r="AE140" s="287" t="s">
        <v>920</v>
      </c>
      <c r="AF140" s="287" t="s">
        <v>921</v>
      </c>
      <c r="AG140" s="287" t="s">
        <v>217</v>
      </c>
      <c r="AH140" s="287" t="s">
        <v>218</v>
      </c>
      <c r="AI140" s="287" t="s">
        <v>32</v>
      </c>
      <c r="AJ140" s="287" t="s">
        <v>32</v>
      </c>
      <c r="AK140" s="287" t="s">
        <v>32</v>
      </c>
      <c r="AL140" s="287" t="s">
        <v>588</v>
      </c>
    </row>
    <row r="141" spans="1:38" ht="14.25">
      <c r="A141" s="125"/>
      <c r="B141" s="125"/>
      <c r="C141" s="61"/>
      <c r="D141" s="61"/>
      <c r="E141" s="308"/>
      <c r="F141" s="308"/>
      <c r="G141" s="309"/>
      <c r="H141" s="309"/>
      <c r="I141" s="308"/>
      <c r="J141" s="308"/>
      <c r="K141" s="309"/>
      <c r="L141" s="309"/>
      <c r="M141" s="309"/>
      <c r="N141" s="309"/>
      <c r="O141" s="309"/>
      <c r="P141" s="309"/>
      <c r="Q141" s="309"/>
      <c r="R141" s="309"/>
      <c r="S141" s="309"/>
      <c r="T141" s="309"/>
      <c r="U141" s="309"/>
      <c r="V141" s="309"/>
      <c r="W141" s="309"/>
      <c r="X141" s="309"/>
      <c r="Y141" s="309"/>
      <c r="Z141" s="309"/>
      <c r="AA141" s="322" t="s">
        <v>1013</v>
      </c>
      <c r="AB141" s="322" t="s">
        <v>1014</v>
      </c>
      <c r="AC141" s="287">
        <f>IF('CDS-C'!$D$192&lt;&gt;"",'CDS-C'!$D$192,"")</f>
        <v>0.49514563099999997</v>
      </c>
      <c r="AD141" s="287" t="s">
        <v>663</v>
      </c>
      <c r="AE141" s="287" t="s">
        <v>920</v>
      </c>
      <c r="AF141" s="287" t="s">
        <v>921</v>
      </c>
      <c r="AG141" s="287" t="s">
        <v>217</v>
      </c>
      <c r="AH141" s="287" t="s">
        <v>218</v>
      </c>
      <c r="AI141" s="287" t="s">
        <v>32</v>
      </c>
      <c r="AJ141" s="287" t="s">
        <v>32</v>
      </c>
      <c r="AK141" s="287" t="s">
        <v>32</v>
      </c>
      <c r="AL141" s="287" t="s">
        <v>588</v>
      </c>
    </row>
    <row r="142" spans="1:38" ht="14.25">
      <c r="A142" s="125"/>
      <c r="B142" s="125"/>
      <c r="C142" s="133"/>
      <c r="D142" s="300"/>
      <c r="E142" s="322"/>
      <c r="F142" s="47"/>
      <c r="H142" s="308"/>
      <c r="I142" s="308"/>
      <c r="J142" s="308"/>
      <c r="K142" s="322"/>
      <c r="L142" s="322"/>
      <c r="M142" s="322"/>
      <c r="N142" s="322"/>
      <c r="O142" s="322"/>
      <c r="P142" s="322"/>
      <c r="Q142" s="322"/>
      <c r="R142" s="322"/>
      <c r="S142" s="322"/>
      <c r="T142" s="322"/>
      <c r="U142" s="322"/>
      <c r="V142" s="322"/>
      <c r="W142" s="322"/>
      <c r="X142" s="322"/>
      <c r="Y142" s="322"/>
      <c r="Z142" s="322"/>
      <c r="AA142" s="322" t="s">
        <v>1015</v>
      </c>
      <c r="AB142" s="322" t="s">
        <v>1016</v>
      </c>
      <c r="AC142" s="287">
        <f>IF('CDS-C'!$D$193&lt;&gt;"",'CDS-C'!$D$193,"")</f>
        <v>0.33980582500000001</v>
      </c>
      <c r="AD142" s="287" t="s">
        <v>663</v>
      </c>
      <c r="AE142" s="287" t="s">
        <v>920</v>
      </c>
      <c r="AF142" s="287" t="s">
        <v>921</v>
      </c>
      <c r="AG142" s="287" t="s">
        <v>217</v>
      </c>
      <c r="AH142" s="287" t="s">
        <v>218</v>
      </c>
      <c r="AI142" s="287" t="s">
        <v>32</v>
      </c>
      <c r="AJ142" s="287" t="s">
        <v>32</v>
      </c>
      <c r="AK142" s="287" t="s">
        <v>32</v>
      </c>
      <c r="AL142" s="287" t="s">
        <v>588</v>
      </c>
    </row>
    <row r="143" spans="1:38" ht="38.25">
      <c r="A143" s="302" t="s">
        <v>1017</v>
      </c>
      <c r="B143" s="280" t="s">
        <v>1018</v>
      </c>
      <c r="F143" s="134"/>
      <c r="H143" s="308"/>
      <c r="I143" s="308"/>
      <c r="J143" s="308"/>
      <c r="K143" s="322"/>
      <c r="L143" s="322"/>
      <c r="M143" s="322"/>
      <c r="N143" s="322"/>
      <c r="O143" s="322"/>
      <c r="P143" s="322"/>
      <c r="Q143" s="322"/>
      <c r="R143" s="322"/>
      <c r="S143" s="322"/>
      <c r="T143" s="322"/>
      <c r="U143" s="322"/>
      <c r="V143" s="322"/>
      <c r="W143" s="322"/>
      <c r="X143" s="322"/>
      <c r="Y143" s="322"/>
      <c r="Z143" s="322"/>
      <c r="AA143" s="322" t="s">
        <v>1019</v>
      </c>
      <c r="AB143" s="322" t="s">
        <v>1020</v>
      </c>
      <c r="AC143" s="287">
        <f>IF('CDS-C'!$D$194&lt;&gt;"",'CDS-C'!$D$194,"")</f>
        <v>2.9125999999999999E-2</v>
      </c>
      <c r="AD143" s="287" t="s">
        <v>663</v>
      </c>
      <c r="AE143" s="287" t="s">
        <v>920</v>
      </c>
      <c r="AF143" s="287" t="s">
        <v>921</v>
      </c>
      <c r="AG143" s="287" t="s">
        <v>217</v>
      </c>
      <c r="AH143" s="287" t="s">
        <v>218</v>
      </c>
      <c r="AI143" s="287" t="s">
        <v>32</v>
      </c>
      <c r="AJ143" s="287" t="s">
        <v>32</v>
      </c>
      <c r="AK143" s="287" t="s">
        <v>32</v>
      </c>
      <c r="AL143" s="287" t="s">
        <v>588</v>
      </c>
    </row>
    <row r="144" spans="1:38">
      <c r="A144" s="302"/>
      <c r="B144" s="282"/>
      <c r="C144" s="282"/>
      <c r="D144" s="282"/>
      <c r="E144" s="62"/>
      <c r="F144" s="47"/>
      <c r="G144" s="308"/>
      <c r="H144" s="308"/>
      <c r="I144" s="308"/>
      <c r="J144" s="308"/>
      <c r="K144" s="322"/>
      <c r="L144" s="322"/>
      <c r="M144" s="322"/>
      <c r="N144" s="322"/>
      <c r="O144" s="322"/>
      <c r="P144" s="322"/>
      <c r="Q144" s="322"/>
      <c r="R144" s="322"/>
      <c r="S144" s="322"/>
      <c r="T144" s="322"/>
      <c r="U144" s="322"/>
      <c r="V144" s="322"/>
      <c r="W144" s="322"/>
      <c r="X144" s="322"/>
      <c r="Y144" s="322"/>
      <c r="Z144" s="322"/>
      <c r="AA144" s="322" t="s">
        <v>1021</v>
      </c>
      <c r="AB144" s="322" t="s">
        <v>1022</v>
      </c>
      <c r="AC144" s="287" t="str">
        <f>IF('CDS-C'!$D$195&lt;&gt;"",'CDS-C'!$D$195,"")</f>
        <v/>
      </c>
      <c r="AD144" s="287" t="s">
        <v>663</v>
      </c>
      <c r="AE144" s="287" t="s">
        <v>920</v>
      </c>
      <c r="AF144" s="287" t="s">
        <v>921</v>
      </c>
      <c r="AG144" s="287" t="s">
        <v>217</v>
      </c>
      <c r="AH144" s="287" t="s">
        <v>218</v>
      </c>
      <c r="AI144" s="287" t="s">
        <v>32</v>
      </c>
      <c r="AJ144" s="287" t="s">
        <v>32</v>
      </c>
      <c r="AK144" s="287" t="s">
        <v>32</v>
      </c>
      <c r="AL144" s="287" t="s">
        <v>588</v>
      </c>
    </row>
    <row r="145" spans="1:38" ht="114.75">
      <c r="A145" s="302" t="s">
        <v>1023</v>
      </c>
      <c r="B145" s="282" t="s">
        <v>896</v>
      </c>
      <c r="D145" s="41"/>
      <c r="G145" s="308"/>
      <c r="H145" s="308"/>
      <c r="I145" s="308"/>
      <c r="J145" s="308"/>
      <c r="K145" s="322"/>
      <c r="L145" s="322"/>
      <c r="M145" s="322"/>
      <c r="N145" s="322"/>
      <c r="O145" s="322"/>
      <c r="P145" s="322"/>
      <c r="Q145" s="322"/>
      <c r="R145" s="322"/>
      <c r="S145" s="322"/>
      <c r="T145" s="322"/>
      <c r="U145" s="322"/>
      <c r="V145" s="322"/>
      <c r="W145" s="322"/>
      <c r="X145" s="322"/>
      <c r="Y145" s="322"/>
      <c r="Z145" s="322"/>
      <c r="AA145" s="322" t="s">
        <v>1024</v>
      </c>
      <c r="AB145" s="322" t="s">
        <v>1025</v>
      </c>
      <c r="AC145" s="287" t="str">
        <f>IF('CDS-C'!$D$196&lt;&gt;"",'CDS-C'!$D$196,"")</f>
        <v/>
      </c>
      <c r="AD145" s="287" t="s">
        <v>663</v>
      </c>
      <c r="AE145" s="287" t="s">
        <v>920</v>
      </c>
      <c r="AF145" s="287" t="s">
        <v>921</v>
      </c>
      <c r="AG145" s="287" t="s">
        <v>217</v>
      </c>
      <c r="AH145" s="287" t="s">
        <v>218</v>
      </c>
      <c r="AI145" s="287" t="s">
        <v>32</v>
      </c>
      <c r="AJ145" s="287" t="s">
        <v>32</v>
      </c>
      <c r="AK145" s="287" t="s">
        <v>32</v>
      </c>
      <c r="AL145" s="287" t="s">
        <v>588</v>
      </c>
    </row>
    <row r="146" spans="1:38">
      <c r="A146" s="302"/>
      <c r="G146" s="308"/>
      <c r="H146" s="308"/>
      <c r="I146" s="322"/>
      <c r="J146" s="308"/>
      <c r="K146" s="322"/>
      <c r="L146" s="322"/>
      <c r="M146" s="322"/>
      <c r="N146" s="322"/>
      <c r="O146" s="322"/>
      <c r="P146" s="322"/>
      <c r="Q146" s="322"/>
      <c r="R146" s="322"/>
      <c r="S146" s="322"/>
      <c r="T146" s="322"/>
      <c r="U146" s="322"/>
      <c r="V146" s="322"/>
      <c r="W146" s="322"/>
      <c r="X146" s="322"/>
      <c r="Y146" s="322"/>
      <c r="Z146" s="322"/>
      <c r="AA146" s="322" t="s">
        <v>1026</v>
      </c>
      <c r="AB146" s="322" t="s">
        <v>1027</v>
      </c>
      <c r="AC146" s="287">
        <f>IF('CDS-C'!$D$197&lt;&gt;"",'CDS-C'!$D$197,"")</f>
        <v>0.99999978599999995</v>
      </c>
      <c r="AD146" s="287" t="s">
        <v>663</v>
      </c>
      <c r="AE146" s="287" t="s">
        <v>920</v>
      </c>
      <c r="AF146" s="287" t="s">
        <v>921</v>
      </c>
      <c r="AG146" s="287" t="s">
        <v>217</v>
      </c>
      <c r="AH146" s="287" t="s">
        <v>218</v>
      </c>
      <c r="AI146" s="287" t="s">
        <v>32</v>
      </c>
      <c r="AJ146" s="287" t="s">
        <v>32</v>
      </c>
      <c r="AK146" s="287" t="s">
        <v>32</v>
      </c>
      <c r="AL146" s="287" t="s">
        <v>588</v>
      </c>
    </row>
    <row r="147" spans="1:38">
      <c r="A147" s="302"/>
      <c r="B147" s="300"/>
      <c r="C147" s="300"/>
      <c r="D147" s="300"/>
      <c r="E147" s="62"/>
      <c r="F147" s="47"/>
      <c r="G147" s="322"/>
      <c r="H147" s="322"/>
      <c r="I147" s="322"/>
      <c r="J147" s="322"/>
      <c r="K147" s="322"/>
      <c r="L147" s="322"/>
      <c r="M147" s="322"/>
      <c r="N147" s="322"/>
      <c r="O147" s="322"/>
      <c r="P147" s="322"/>
      <c r="Q147" s="322"/>
      <c r="R147" s="322"/>
      <c r="S147" s="322"/>
      <c r="T147" s="322"/>
      <c r="U147" s="322"/>
      <c r="V147" s="322"/>
      <c r="W147" s="322"/>
      <c r="X147" s="322"/>
      <c r="Y147" s="322"/>
      <c r="Z147" s="322"/>
      <c r="AA147" s="322" t="s">
        <v>1028</v>
      </c>
      <c r="AB147" s="322" t="s">
        <v>1029</v>
      </c>
      <c r="AC147" s="287">
        <f>IF('CDS-C'!$C$200&lt;&gt;"",'CDS-C'!$C$200,"")</f>
        <v>5.3571428999999997E-2</v>
      </c>
      <c r="AD147" s="287" t="s">
        <v>663</v>
      </c>
      <c r="AE147" s="287" t="s">
        <v>920</v>
      </c>
      <c r="AF147" s="287" t="s">
        <v>921</v>
      </c>
      <c r="AG147" s="287" t="s">
        <v>217</v>
      </c>
      <c r="AH147" s="287" t="s">
        <v>218</v>
      </c>
      <c r="AI147" s="287" t="s">
        <v>32</v>
      </c>
      <c r="AJ147" s="287" t="s">
        <v>32</v>
      </c>
      <c r="AK147" s="287" t="s">
        <v>32</v>
      </c>
      <c r="AL147" s="287" t="s">
        <v>588</v>
      </c>
    </row>
    <row r="148" spans="1:38" ht="36">
      <c r="A148" s="302" t="s">
        <v>1030</v>
      </c>
      <c r="B148" s="345" t="s">
        <v>1031</v>
      </c>
      <c r="G148" s="322"/>
      <c r="H148" s="322"/>
      <c r="I148" s="322"/>
      <c r="J148" s="322"/>
      <c r="K148" s="322"/>
      <c r="L148" s="322"/>
      <c r="M148" s="322"/>
      <c r="N148" s="322"/>
      <c r="O148" s="322"/>
      <c r="P148" s="322"/>
      <c r="Q148" s="322"/>
      <c r="R148" s="322"/>
      <c r="S148" s="322"/>
      <c r="T148" s="322"/>
      <c r="U148" s="322"/>
      <c r="V148" s="322"/>
      <c r="W148" s="322"/>
      <c r="X148" s="322"/>
      <c r="Y148" s="322"/>
      <c r="Z148" s="322"/>
      <c r="AA148" s="322" t="s">
        <v>1032</v>
      </c>
      <c r="AB148" s="322" t="s">
        <v>1033</v>
      </c>
      <c r="AC148" s="287">
        <f>IF('CDS-C'!$C$201&lt;&gt;"",'CDS-C'!$C$201,"")</f>
        <v>0.71428571399999996</v>
      </c>
      <c r="AD148" s="287" t="s">
        <v>663</v>
      </c>
      <c r="AE148" s="287" t="s">
        <v>920</v>
      </c>
      <c r="AF148" s="287" t="s">
        <v>921</v>
      </c>
      <c r="AG148" s="287" t="s">
        <v>217</v>
      </c>
      <c r="AH148" s="287" t="s">
        <v>218</v>
      </c>
      <c r="AI148" s="287" t="s">
        <v>32</v>
      </c>
      <c r="AJ148" s="287" t="s">
        <v>32</v>
      </c>
      <c r="AK148" s="287" t="s">
        <v>32</v>
      </c>
      <c r="AL148" s="287" t="s">
        <v>588</v>
      </c>
    </row>
    <row r="149" spans="1:38">
      <c r="A149" s="135" t="s">
        <v>190</v>
      </c>
      <c r="B149" s="280" t="s">
        <v>898</v>
      </c>
      <c r="C149" s="282"/>
      <c r="D149" s="282"/>
      <c r="E149" s="61"/>
      <c r="F149" s="308"/>
      <c r="G149" s="322"/>
      <c r="H149" s="322"/>
      <c r="I149" s="322"/>
      <c r="J149" s="322"/>
      <c r="K149" s="322"/>
      <c r="L149" s="322"/>
      <c r="M149" s="322"/>
      <c r="N149" s="322"/>
      <c r="O149" s="322"/>
      <c r="P149" s="322"/>
      <c r="Q149" s="322"/>
      <c r="R149" s="322"/>
      <c r="S149" s="322"/>
      <c r="T149" s="322"/>
      <c r="U149" s="322"/>
      <c r="V149" s="322"/>
      <c r="W149" s="322"/>
      <c r="X149" s="322"/>
      <c r="Y149" s="322"/>
      <c r="Z149" s="322"/>
      <c r="AA149" s="322" t="s">
        <v>1034</v>
      </c>
      <c r="AB149" s="322" t="s">
        <v>1035</v>
      </c>
      <c r="AC149" s="287">
        <f>IF('CDS-C'!$C$202&lt;&gt;"",'CDS-C'!$C$202,"")</f>
        <v>0.23214285700000001</v>
      </c>
      <c r="AD149" s="287" t="s">
        <v>663</v>
      </c>
      <c r="AE149" s="287" t="s">
        <v>920</v>
      </c>
      <c r="AF149" s="287" t="s">
        <v>921</v>
      </c>
      <c r="AG149" s="287" t="s">
        <v>217</v>
      </c>
      <c r="AH149" s="287" t="s">
        <v>218</v>
      </c>
      <c r="AI149" s="287" t="s">
        <v>32</v>
      </c>
      <c r="AJ149" s="287" t="s">
        <v>32</v>
      </c>
      <c r="AK149" s="287" t="s">
        <v>32</v>
      </c>
      <c r="AL149" s="287" t="s">
        <v>588</v>
      </c>
    </row>
    <row r="150" spans="1:38">
      <c r="A150" s="135" t="s">
        <v>190</v>
      </c>
      <c r="B150" s="280" t="s">
        <v>900</v>
      </c>
      <c r="E150" s="47"/>
      <c r="F150" s="308"/>
      <c r="G150" s="322"/>
      <c r="H150" s="322"/>
      <c r="I150" s="322"/>
      <c r="J150" s="322"/>
      <c r="K150" s="322"/>
      <c r="L150" s="322"/>
      <c r="M150" s="322"/>
      <c r="N150" s="322"/>
      <c r="O150" s="322"/>
      <c r="P150" s="322"/>
      <c r="Q150" s="322"/>
      <c r="R150" s="322"/>
      <c r="S150" s="322"/>
      <c r="T150" s="322"/>
      <c r="U150" s="322"/>
      <c r="V150" s="322"/>
      <c r="W150" s="322"/>
      <c r="X150" s="322"/>
      <c r="Y150" s="322"/>
      <c r="Z150" s="322"/>
      <c r="AA150" s="322" t="s">
        <v>1036</v>
      </c>
      <c r="AB150" s="322" t="s">
        <v>1037</v>
      </c>
      <c r="AC150" s="287" t="str">
        <f>IF('CDS-C'!$C$203&lt;&gt;"",'CDS-C'!$C$203,"")</f>
        <v/>
      </c>
      <c r="AD150" s="287" t="s">
        <v>663</v>
      </c>
      <c r="AE150" s="287" t="s">
        <v>920</v>
      </c>
      <c r="AF150" s="287" t="s">
        <v>921</v>
      </c>
      <c r="AG150" s="287" t="s">
        <v>217</v>
      </c>
      <c r="AH150" s="287" t="s">
        <v>218</v>
      </c>
      <c r="AI150" s="287" t="s">
        <v>32</v>
      </c>
      <c r="AJ150" s="287" t="s">
        <v>32</v>
      </c>
      <c r="AK150" s="287" t="s">
        <v>32</v>
      </c>
      <c r="AL150" s="287" t="s">
        <v>588</v>
      </c>
    </row>
    <row r="151" spans="1:38">
      <c r="A151" s="135"/>
      <c r="B151" s="280" t="s">
        <v>902</v>
      </c>
      <c r="C151" s="282"/>
      <c r="D151" s="282"/>
      <c r="E151" s="47"/>
      <c r="F151" s="322"/>
      <c r="G151" s="322"/>
      <c r="H151" s="322"/>
      <c r="I151" s="322"/>
      <c r="J151" s="322"/>
      <c r="K151" s="322"/>
      <c r="L151" s="322"/>
      <c r="M151" s="322"/>
      <c r="N151" s="322"/>
      <c r="O151" s="322"/>
      <c r="P151" s="322"/>
      <c r="Q151" s="322"/>
      <c r="R151" s="322"/>
      <c r="S151" s="322"/>
      <c r="T151" s="322"/>
      <c r="U151" s="322"/>
      <c r="V151" s="322"/>
      <c r="W151" s="322"/>
      <c r="X151" s="322"/>
      <c r="Y151" s="322"/>
      <c r="Z151" s="322"/>
      <c r="AA151" s="322" t="s">
        <v>1038</v>
      </c>
      <c r="AB151" s="322" t="s">
        <v>1039</v>
      </c>
      <c r="AC151" s="287" t="str">
        <f>IF('CDS-C'!$C$204&lt;&gt;"",'CDS-C'!$C$204,"")</f>
        <v/>
      </c>
      <c r="AD151" s="287" t="s">
        <v>663</v>
      </c>
      <c r="AE151" s="287" t="s">
        <v>920</v>
      </c>
      <c r="AF151" s="287" t="s">
        <v>921</v>
      </c>
      <c r="AG151" s="287" t="s">
        <v>217</v>
      </c>
      <c r="AH151" s="287" t="s">
        <v>218</v>
      </c>
      <c r="AI151" s="287" t="s">
        <v>32</v>
      </c>
      <c r="AJ151" s="287" t="s">
        <v>32</v>
      </c>
      <c r="AK151" s="287" t="s">
        <v>32</v>
      </c>
      <c r="AL151" s="287" t="s">
        <v>588</v>
      </c>
    </row>
    <row r="152" spans="1:38">
      <c r="A152" s="135" t="s">
        <v>190</v>
      </c>
      <c r="B152" s="282" t="s">
        <v>906</v>
      </c>
      <c r="C152" s="282"/>
      <c r="D152" s="282"/>
      <c r="E152" s="62"/>
      <c r="F152" s="47"/>
      <c r="G152" s="322"/>
      <c r="H152" s="322"/>
      <c r="I152" s="308"/>
      <c r="J152" s="322"/>
      <c r="K152" s="322"/>
      <c r="L152" s="322"/>
      <c r="M152" s="322"/>
      <c r="N152" s="322"/>
      <c r="O152" s="322"/>
      <c r="P152" s="322"/>
      <c r="Q152" s="322"/>
      <c r="R152" s="322"/>
      <c r="S152" s="322"/>
      <c r="T152" s="322"/>
      <c r="U152" s="322"/>
      <c r="V152" s="322"/>
      <c r="W152" s="322"/>
      <c r="X152" s="322"/>
      <c r="Y152" s="322"/>
      <c r="Z152" s="322"/>
      <c r="AA152" s="322" t="s">
        <v>1040</v>
      </c>
      <c r="AB152" s="322" t="s">
        <v>1041</v>
      </c>
      <c r="AC152" s="287" t="str">
        <f>IF('CDS-C'!$C$205&lt;&gt;"",'CDS-C'!$C$205,"")</f>
        <v/>
      </c>
      <c r="AD152" s="287" t="s">
        <v>663</v>
      </c>
      <c r="AE152" s="287" t="s">
        <v>920</v>
      </c>
      <c r="AF152" s="287" t="s">
        <v>921</v>
      </c>
      <c r="AG152" s="287" t="s">
        <v>217</v>
      </c>
      <c r="AH152" s="287" t="s">
        <v>218</v>
      </c>
      <c r="AI152" s="287" t="s">
        <v>32</v>
      </c>
      <c r="AJ152" s="287" t="s">
        <v>32</v>
      </c>
      <c r="AK152" s="287" t="s">
        <v>32</v>
      </c>
      <c r="AL152" s="287" t="s">
        <v>588</v>
      </c>
    </row>
    <row r="153" spans="1:38">
      <c r="A153" s="135" t="s">
        <v>190</v>
      </c>
      <c r="B153" s="280" t="s">
        <v>913</v>
      </c>
      <c r="C153" s="300"/>
      <c r="D153" s="300"/>
      <c r="E153" s="47"/>
      <c r="F153" s="322"/>
      <c r="G153" s="308"/>
      <c r="H153" s="308"/>
      <c r="I153" s="322"/>
      <c r="J153" s="322"/>
      <c r="K153" s="322"/>
      <c r="L153" s="322"/>
      <c r="M153" s="322"/>
      <c r="N153" s="322"/>
      <c r="O153" s="322"/>
      <c r="P153" s="322"/>
      <c r="Q153" s="322"/>
      <c r="R153" s="322"/>
      <c r="S153" s="322"/>
      <c r="T153" s="322"/>
      <c r="U153" s="322"/>
      <c r="V153" s="322"/>
      <c r="W153" s="322"/>
      <c r="X153" s="322"/>
      <c r="Y153" s="322"/>
      <c r="Z153" s="322"/>
      <c r="AA153" s="322" t="s">
        <v>1042</v>
      </c>
      <c r="AB153" s="322" t="s">
        <v>1043</v>
      </c>
      <c r="AC153" s="287">
        <f>IF('CDS-C'!$C$206&lt;&gt;"",'CDS-C'!$C$206,"")</f>
        <v>1</v>
      </c>
      <c r="AD153" s="287" t="s">
        <v>663</v>
      </c>
      <c r="AE153" s="287" t="s">
        <v>920</v>
      </c>
      <c r="AF153" s="287" t="s">
        <v>921</v>
      </c>
      <c r="AG153" s="287" t="s">
        <v>217</v>
      </c>
      <c r="AH153" s="287" t="s">
        <v>218</v>
      </c>
      <c r="AI153" s="287" t="s">
        <v>32</v>
      </c>
      <c r="AJ153" s="287" t="s">
        <v>32</v>
      </c>
      <c r="AK153" s="287" t="s">
        <v>32</v>
      </c>
      <c r="AL153" s="287" t="s">
        <v>588</v>
      </c>
    </row>
    <row r="154" spans="1:38">
      <c r="A154" s="135"/>
      <c r="B154" s="280" t="s">
        <v>915</v>
      </c>
      <c r="C154" s="316"/>
      <c r="D154" s="293"/>
      <c r="E154" s="293"/>
      <c r="F154" s="293"/>
      <c r="G154" s="322"/>
      <c r="H154" s="322"/>
      <c r="I154" s="322"/>
      <c r="J154" s="322"/>
      <c r="K154" s="322"/>
      <c r="L154" s="322"/>
      <c r="M154" s="322"/>
      <c r="N154" s="322"/>
      <c r="O154" s="322"/>
      <c r="P154" s="322"/>
      <c r="Q154" s="322"/>
      <c r="R154" s="322"/>
      <c r="S154" s="322"/>
      <c r="T154" s="322"/>
      <c r="U154" s="322"/>
      <c r="V154" s="322"/>
      <c r="W154" s="322"/>
      <c r="X154" s="322"/>
      <c r="Y154" s="322"/>
      <c r="Z154" s="322"/>
      <c r="AA154" s="322" t="s">
        <v>1044</v>
      </c>
      <c r="AB154" s="322" t="s">
        <v>1045</v>
      </c>
      <c r="AC154" s="287">
        <f>IF('CDS-C'!$C$209&lt;&gt;"",'CDS-C'!$C$209,"")</f>
        <v>0.36103542199999999</v>
      </c>
      <c r="AD154" s="287" t="s">
        <v>663</v>
      </c>
      <c r="AE154" s="287" t="s">
        <v>920</v>
      </c>
      <c r="AF154" s="287" t="s">
        <v>921</v>
      </c>
      <c r="AG154" s="287" t="s">
        <v>217</v>
      </c>
      <c r="AH154" s="287" t="s">
        <v>218</v>
      </c>
      <c r="AI154" s="287" t="s">
        <v>32</v>
      </c>
      <c r="AJ154" s="287" t="s">
        <v>32</v>
      </c>
      <c r="AK154" s="287" t="s">
        <v>32</v>
      </c>
      <c r="AL154" s="287" t="s">
        <v>588</v>
      </c>
    </row>
    <row r="155" spans="1:38">
      <c r="A155" s="302"/>
      <c r="B155" s="282"/>
      <c r="C155" s="282"/>
      <c r="D155" s="282"/>
      <c r="E155" s="62"/>
      <c r="F155" s="47"/>
      <c r="G155" s="322"/>
      <c r="H155" s="322"/>
      <c r="I155" s="322"/>
      <c r="J155" s="322"/>
      <c r="K155" s="322"/>
      <c r="L155" s="322"/>
      <c r="M155" s="322"/>
      <c r="N155" s="322"/>
      <c r="O155" s="322"/>
      <c r="P155" s="322"/>
      <c r="Q155" s="322"/>
      <c r="R155" s="322"/>
      <c r="S155" s="322"/>
      <c r="T155" s="322"/>
      <c r="U155" s="322"/>
      <c r="V155" s="322"/>
      <c r="W155" s="322"/>
      <c r="X155" s="322"/>
      <c r="Y155" s="322"/>
      <c r="Z155" s="322"/>
      <c r="AA155" s="322" t="s">
        <v>1046</v>
      </c>
      <c r="AB155" s="322" t="s">
        <v>1047</v>
      </c>
      <c r="AC155" s="287">
        <f>IF('CDS-C'!$C$210&lt;&gt;"",'CDS-C'!$C$210,"")</f>
        <v>0.60626703000000004</v>
      </c>
      <c r="AD155" s="287" t="s">
        <v>663</v>
      </c>
      <c r="AE155" s="287" t="s">
        <v>920</v>
      </c>
      <c r="AF155" s="287" t="s">
        <v>921</v>
      </c>
      <c r="AG155" s="287" t="s">
        <v>217</v>
      </c>
      <c r="AH155" s="287" t="s">
        <v>218</v>
      </c>
      <c r="AI155" s="287" t="s">
        <v>32</v>
      </c>
      <c r="AJ155" s="287" t="s">
        <v>32</v>
      </c>
      <c r="AK155" s="287" t="s">
        <v>32</v>
      </c>
      <c r="AL155" s="287" t="s">
        <v>588</v>
      </c>
    </row>
    <row r="156" spans="1:38">
      <c r="A156" s="302"/>
      <c r="B156" s="282"/>
      <c r="C156" s="282"/>
      <c r="D156" s="282"/>
      <c r="E156" s="62"/>
      <c r="F156" s="47"/>
      <c r="G156" s="322"/>
      <c r="H156" s="322"/>
      <c r="I156" s="322"/>
      <c r="J156" s="322"/>
      <c r="K156" s="322"/>
      <c r="L156" s="322"/>
      <c r="M156" s="322"/>
      <c r="N156" s="322"/>
      <c r="O156" s="322"/>
      <c r="P156" s="322"/>
      <c r="Q156" s="322"/>
      <c r="R156" s="322"/>
      <c r="S156" s="322"/>
      <c r="T156" s="322"/>
      <c r="U156" s="322"/>
      <c r="V156" s="322"/>
      <c r="W156" s="322"/>
      <c r="X156" s="322"/>
      <c r="Y156" s="322"/>
      <c r="Z156" s="322"/>
      <c r="AA156" s="322" t="s">
        <v>1048</v>
      </c>
      <c r="AB156" s="322" t="s">
        <v>1049</v>
      </c>
      <c r="AC156" s="287">
        <f>IF('CDS-C'!$C$211&lt;&gt;"",'CDS-C'!$C$211,"")</f>
        <v>2.9972751999999998E-2</v>
      </c>
      <c r="AD156" s="287" t="s">
        <v>663</v>
      </c>
      <c r="AE156" s="287" t="s">
        <v>920</v>
      </c>
      <c r="AF156" s="287" t="s">
        <v>921</v>
      </c>
      <c r="AG156" s="287" t="s">
        <v>217</v>
      </c>
      <c r="AH156" s="287" t="s">
        <v>218</v>
      </c>
      <c r="AI156" s="287" t="s">
        <v>32</v>
      </c>
      <c r="AJ156" s="287" t="s">
        <v>32</v>
      </c>
      <c r="AK156" s="287" t="s">
        <v>32</v>
      </c>
      <c r="AL156" s="287" t="s">
        <v>588</v>
      </c>
    </row>
    <row r="157" spans="1:38">
      <c r="A157" s="302"/>
      <c r="B157" s="322"/>
      <c r="C157" s="282"/>
      <c r="D157" s="282"/>
      <c r="E157" s="62"/>
      <c r="F157" s="47"/>
      <c r="G157" s="322"/>
      <c r="H157" s="322"/>
      <c r="I157" s="322"/>
      <c r="J157" s="322"/>
      <c r="K157" s="322"/>
      <c r="L157" s="322"/>
      <c r="M157" s="322"/>
      <c r="N157" s="322"/>
      <c r="O157" s="322"/>
      <c r="P157" s="322"/>
      <c r="Q157" s="322"/>
      <c r="R157" s="322"/>
      <c r="S157" s="322"/>
      <c r="T157" s="322"/>
      <c r="U157" s="322"/>
      <c r="V157" s="322"/>
      <c r="W157" s="322"/>
      <c r="X157" s="322"/>
      <c r="Y157" s="322"/>
      <c r="Z157" s="322"/>
      <c r="AA157" s="322" t="s">
        <v>1050</v>
      </c>
      <c r="AB157" s="322" t="s">
        <v>1051</v>
      </c>
      <c r="AC157" s="287">
        <f>IF('CDS-C'!$C$212&lt;&gt;"",'CDS-C'!$C$212,"")</f>
        <v>2.7247E-3</v>
      </c>
      <c r="AD157" s="287" t="s">
        <v>663</v>
      </c>
      <c r="AE157" s="287" t="s">
        <v>920</v>
      </c>
      <c r="AF157" s="287" t="s">
        <v>921</v>
      </c>
      <c r="AG157" s="287" t="s">
        <v>217</v>
      </c>
      <c r="AH157" s="287" t="s">
        <v>218</v>
      </c>
      <c r="AI157" s="287" t="s">
        <v>32</v>
      </c>
      <c r="AJ157" s="287" t="s">
        <v>32</v>
      </c>
      <c r="AK157" s="287" t="s">
        <v>32</v>
      </c>
      <c r="AL157" s="287" t="s">
        <v>588</v>
      </c>
    </row>
    <row r="158" spans="1:38" ht="15.75">
      <c r="A158" s="300"/>
      <c r="B158" s="122" t="s">
        <v>1052</v>
      </c>
      <c r="C158" s="133"/>
      <c r="D158" s="300"/>
      <c r="E158" s="322"/>
      <c r="F158" s="47"/>
      <c r="G158" s="322"/>
      <c r="H158" s="322"/>
      <c r="I158" s="322"/>
      <c r="J158" s="322"/>
      <c r="K158" s="322"/>
      <c r="L158" s="322"/>
      <c r="M158" s="322"/>
      <c r="N158" s="322"/>
      <c r="O158" s="322"/>
      <c r="P158" s="322"/>
      <c r="Q158" s="322"/>
      <c r="R158" s="322"/>
      <c r="S158" s="322"/>
      <c r="T158" s="322"/>
      <c r="U158" s="322"/>
      <c r="V158" s="322"/>
      <c r="W158" s="322"/>
      <c r="X158" s="322"/>
      <c r="Y158" s="322"/>
      <c r="Z158" s="322"/>
      <c r="AA158" s="322" t="s">
        <v>1053</v>
      </c>
      <c r="AB158" s="322" t="s">
        <v>1054</v>
      </c>
      <c r="AC158" s="287" t="str">
        <f>IF('CDS-C'!$C$213&lt;&gt;"",'CDS-C'!$C$213,"")</f>
        <v/>
      </c>
      <c r="AD158" s="287" t="s">
        <v>663</v>
      </c>
      <c r="AE158" s="287" t="s">
        <v>920</v>
      </c>
      <c r="AF158" s="287" t="s">
        <v>921</v>
      </c>
      <c r="AG158" s="287" t="s">
        <v>217</v>
      </c>
      <c r="AH158" s="287" t="s">
        <v>218</v>
      </c>
      <c r="AI158" s="287" t="s">
        <v>32</v>
      </c>
      <c r="AJ158" s="287" t="s">
        <v>32</v>
      </c>
      <c r="AK158" s="287" t="s">
        <v>32</v>
      </c>
      <c r="AL158" s="287" t="s">
        <v>588</v>
      </c>
    </row>
    <row r="159" spans="1:38" ht="114.75">
      <c r="A159" s="300"/>
      <c r="B159" s="280" t="s">
        <v>1055</v>
      </c>
      <c r="G159" s="322"/>
      <c r="H159" s="322"/>
      <c r="I159" s="322"/>
      <c r="J159" s="322"/>
      <c r="K159" s="322"/>
      <c r="L159" s="322"/>
      <c r="M159" s="322"/>
      <c r="N159" s="322"/>
      <c r="O159" s="322"/>
      <c r="P159" s="322"/>
      <c r="Q159" s="322"/>
      <c r="R159" s="322"/>
      <c r="S159" s="322"/>
      <c r="T159" s="322"/>
      <c r="U159" s="322"/>
      <c r="V159" s="322"/>
      <c r="W159" s="322"/>
      <c r="X159" s="322"/>
      <c r="Y159" s="322"/>
      <c r="Z159" s="322"/>
      <c r="AA159" s="322" t="s">
        <v>1056</v>
      </c>
      <c r="AB159" s="322" t="s">
        <v>1057</v>
      </c>
      <c r="AC159" s="287" t="str">
        <f>IF('CDS-C'!$C$214&lt;&gt;"",'CDS-C'!$C$214,"")</f>
        <v/>
      </c>
      <c r="AD159" s="287" t="s">
        <v>663</v>
      </c>
      <c r="AE159" s="287" t="s">
        <v>920</v>
      </c>
      <c r="AF159" s="287" t="s">
        <v>921</v>
      </c>
      <c r="AG159" s="287" t="s">
        <v>217</v>
      </c>
      <c r="AH159" s="287" t="s">
        <v>218</v>
      </c>
      <c r="AI159" s="287" t="s">
        <v>32</v>
      </c>
      <c r="AJ159" s="287" t="s">
        <v>32</v>
      </c>
      <c r="AK159" s="287" t="s">
        <v>32</v>
      </c>
      <c r="AL159" s="287" t="s">
        <v>588</v>
      </c>
    </row>
    <row r="160" spans="1:38" ht="15.75">
      <c r="A160" s="300"/>
      <c r="B160" s="122"/>
      <c r="C160" s="133"/>
      <c r="D160" s="300"/>
      <c r="E160" s="322"/>
      <c r="F160" s="47"/>
      <c r="G160" s="322"/>
      <c r="H160" s="322"/>
      <c r="I160" s="322"/>
      <c r="J160" s="322"/>
      <c r="K160" s="322"/>
      <c r="L160" s="322"/>
      <c r="M160" s="322"/>
      <c r="N160" s="322"/>
      <c r="O160" s="322"/>
      <c r="P160" s="322"/>
      <c r="Q160" s="322"/>
      <c r="R160" s="322"/>
      <c r="S160" s="322"/>
      <c r="T160" s="322"/>
      <c r="U160" s="322"/>
      <c r="V160" s="322"/>
      <c r="W160" s="322"/>
      <c r="X160" s="322"/>
      <c r="Y160" s="322"/>
      <c r="Z160" s="322"/>
      <c r="AA160" s="322" t="s">
        <v>1058</v>
      </c>
      <c r="AB160" s="322" t="s">
        <v>1059</v>
      </c>
      <c r="AC160" s="287">
        <f>IF('CDS-C'!$C$215&lt;&gt;"",'CDS-C'!$C$215,"")</f>
        <v>0.99999990400000005</v>
      </c>
      <c r="AD160" s="287" t="s">
        <v>663</v>
      </c>
      <c r="AE160" s="287" t="s">
        <v>920</v>
      </c>
      <c r="AF160" s="287" t="s">
        <v>921</v>
      </c>
      <c r="AG160" s="287" t="s">
        <v>217</v>
      </c>
      <c r="AH160" s="287" t="s">
        <v>218</v>
      </c>
      <c r="AI160" s="287" t="s">
        <v>32</v>
      </c>
      <c r="AJ160" s="287" t="s">
        <v>32</v>
      </c>
      <c r="AK160" s="287" t="s">
        <v>32</v>
      </c>
      <c r="AL160" s="287" t="s">
        <v>588</v>
      </c>
    </row>
    <row r="161" spans="1:38" ht="63.75">
      <c r="A161" s="302" t="s">
        <v>1060</v>
      </c>
      <c r="B161" s="298" t="s">
        <v>1061</v>
      </c>
      <c r="G161" s="322"/>
      <c r="H161" s="322"/>
      <c r="I161" s="322"/>
      <c r="J161" s="322"/>
      <c r="K161" s="322"/>
      <c r="L161" s="322"/>
      <c r="M161" s="322"/>
      <c r="N161" s="322"/>
      <c r="O161" s="322"/>
      <c r="P161" s="322"/>
      <c r="Q161" s="322"/>
      <c r="R161" s="322"/>
      <c r="S161" s="322"/>
      <c r="T161" s="322"/>
      <c r="U161" s="322"/>
      <c r="V161" s="322"/>
      <c r="W161" s="322"/>
      <c r="X161" s="322"/>
      <c r="Y161" s="322"/>
      <c r="Z161" s="322"/>
      <c r="AA161" s="322" t="s">
        <v>1062</v>
      </c>
      <c r="AB161" s="322" t="s">
        <v>1063</v>
      </c>
      <c r="AC161" s="287">
        <f>IF('CDS-C'!$D$209&lt;&gt;"",'CDS-C'!$D$209,"")</f>
        <v>0.23</v>
      </c>
      <c r="AD161" s="287" t="s">
        <v>663</v>
      </c>
      <c r="AE161" s="287" t="s">
        <v>920</v>
      </c>
      <c r="AF161" s="287" t="s">
        <v>921</v>
      </c>
      <c r="AG161" s="287" t="s">
        <v>217</v>
      </c>
      <c r="AH161" s="287" t="s">
        <v>218</v>
      </c>
      <c r="AI161" s="287" t="s">
        <v>32</v>
      </c>
      <c r="AJ161" s="287" t="s">
        <v>32</v>
      </c>
      <c r="AK161" s="287" t="s">
        <v>32</v>
      </c>
      <c r="AL161" s="287" t="s">
        <v>588</v>
      </c>
    </row>
    <row r="162" spans="1:38" ht="51">
      <c r="A162" s="302"/>
      <c r="B162" s="280" t="s">
        <v>1064</v>
      </c>
      <c r="G162" s="322"/>
      <c r="H162" s="322"/>
      <c r="I162" s="322"/>
      <c r="J162" s="322"/>
      <c r="K162" s="322"/>
      <c r="L162" s="322"/>
      <c r="M162" s="322"/>
      <c r="N162" s="322"/>
      <c r="O162" s="322"/>
      <c r="P162" s="322"/>
      <c r="Q162" s="322"/>
      <c r="R162" s="322"/>
      <c r="S162" s="322"/>
      <c r="T162" s="322"/>
      <c r="U162" s="322"/>
      <c r="V162" s="322"/>
      <c r="W162" s="322"/>
      <c r="X162" s="322"/>
      <c r="Y162" s="322"/>
      <c r="Z162" s="322"/>
      <c r="AA162" s="322" t="s">
        <v>1065</v>
      </c>
      <c r="AB162" s="322" t="s">
        <v>1066</v>
      </c>
      <c r="AC162" s="287">
        <f>IF('CDS-C'!$D$210&lt;&gt;"",'CDS-C'!$D$210,"")</f>
        <v>0.41520000000000001</v>
      </c>
      <c r="AD162" s="287" t="s">
        <v>663</v>
      </c>
      <c r="AE162" s="287" t="s">
        <v>920</v>
      </c>
      <c r="AF162" s="287" t="s">
        <v>921</v>
      </c>
      <c r="AG162" s="287" t="s">
        <v>217</v>
      </c>
      <c r="AH162" s="287" t="s">
        <v>218</v>
      </c>
      <c r="AI162" s="287" t="s">
        <v>32</v>
      </c>
      <c r="AJ162" s="287" t="s">
        <v>32</v>
      </c>
      <c r="AK162" s="287" t="s">
        <v>32</v>
      </c>
      <c r="AL162" s="287" t="s">
        <v>588</v>
      </c>
    </row>
    <row r="163" spans="1:38" ht="89.25">
      <c r="A163" s="302"/>
      <c r="B163" s="280" t="s">
        <v>1067</v>
      </c>
      <c r="G163" s="322"/>
      <c r="H163" s="322"/>
      <c r="I163" s="322"/>
      <c r="J163" s="322"/>
      <c r="K163" s="322"/>
      <c r="L163" s="322"/>
      <c r="M163" s="322"/>
      <c r="N163" s="322"/>
      <c r="O163" s="322"/>
      <c r="P163" s="322"/>
      <c r="Q163" s="322"/>
      <c r="R163" s="322"/>
      <c r="S163" s="322"/>
      <c r="T163" s="322"/>
      <c r="U163" s="322"/>
      <c r="V163" s="322"/>
      <c r="W163" s="322"/>
      <c r="X163" s="322"/>
      <c r="Y163" s="322"/>
      <c r="Z163" s="322"/>
      <c r="AA163" s="322" t="s">
        <v>1068</v>
      </c>
      <c r="AB163" s="322" t="s">
        <v>1069</v>
      </c>
      <c r="AC163" s="287">
        <f>IF('CDS-C'!$D$211&lt;&gt;"",'CDS-C'!$D$211,"")</f>
        <v>0.3543</v>
      </c>
      <c r="AD163" s="287" t="s">
        <v>663</v>
      </c>
      <c r="AE163" s="287" t="s">
        <v>920</v>
      </c>
      <c r="AF163" s="287" t="s">
        <v>921</v>
      </c>
      <c r="AG163" s="287" t="s">
        <v>217</v>
      </c>
      <c r="AH163" s="287" t="s">
        <v>218</v>
      </c>
      <c r="AI163" s="287" t="s">
        <v>32</v>
      </c>
      <c r="AJ163" s="287" t="s">
        <v>32</v>
      </c>
      <c r="AK163" s="287" t="s">
        <v>32</v>
      </c>
      <c r="AL163" s="287" t="s">
        <v>588</v>
      </c>
    </row>
    <row r="164" spans="1:38" ht="25.5">
      <c r="A164" s="302"/>
      <c r="B164" s="280" t="s">
        <v>1070</v>
      </c>
      <c r="G164" s="322"/>
      <c r="H164" s="322"/>
      <c r="I164" s="322"/>
      <c r="J164" s="322"/>
      <c r="K164" s="322"/>
      <c r="L164" s="322"/>
      <c r="M164" s="322"/>
      <c r="N164" s="322"/>
      <c r="O164" s="322"/>
      <c r="P164" s="322"/>
      <c r="Q164" s="322"/>
      <c r="R164" s="322"/>
      <c r="S164" s="322"/>
      <c r="T164" s="322"/>
      <c r="U164" s="322"/>
      <c r="V164" s="322"/>
      <c r="W164" s="322"/>
      <c r="X164" s="322"/>
      <c r="Y164" s="322"/>
      <c r="Z164" s="322"/>
      <c r="AA164" s="322" t="s">
        <v>1071</v>
      </c>
      <c r="AB164" s="322" t="s">
        <v>1072</v>
      </c>
      <c r="AC164" s="287">
        <f>IF('CDS-C'!$D$212&lt;&gt;"",'CDS-C'!$D$212,"")</f>
        <v>5.0000000000000001E-4</v>
      </c>
      <c r="AD164" s="287" t="s">
        <v>663</v>
      </c>
      <c r="AE164" s="287" t="s">
        <v>920</v>
      </c>
      <c r="AF164" s="287" t="s">
        <v>921</v>
      </c>
      <c r="AG164" s="287" t="s">
        <v>217</v>
      </c>
      <c r="AH164" s="287" t="s">
        <v>218</v>
      </c>
      <c r="AI164" s="287" t="s">
        <v>32</v>
      </c>
      <c r="AJ164" s="287" t="s">
        <v>32</v>
      </c>
      <c r="AK164" s="287" t="s">
        <v>32</v>
      </c>
      <c r="AL164" s="287" t="s">
        <v>588</v>
      </c>
    </row>
    <row r="165" spans="1:38" ht="63.75">
      <c r="A165" s="302"/>
      <c r="B165" s="280" t="s">
        <v>1073</v>
      </c>
      <c r="G165" s="322"/>
      <c r="H165" s="322"/>
      <c r="I165" s="322"/>
      <c r="J165" s="322"/>
      <c r="K165" s="322"/>
      <c r="L165" s="322"/>
      <c r="M165" s="322"/>
      <c r="N165" s="322"/>
      <c r="O165" s="322"/>
      <c r="P165" s="322"/>
      <c r="Q165" s="322"/>
      <c r="R165" s="322"/>
      <c r="S165" s="322"/>
      <c r="T165" s="322"/>
      <c r="U165" s="322"/>
      <c r="V165" s="322"/>
      <c r="W165" s="322"/>
      <c r="X165" s="322"/>
      <c r="Y165" s="322"/>
      <c r="Z165" s="322"/>
      <c r="AA165" s="322" t="s">
        <v>1074</v>
      </c>
      <c r="AB165" s="322" t="s">
        <v>1075</v>
      </c>
      <c r="AC165" s="287" t="str">
        <f>IF('CDS-C'!$D$213&lt;&gt;"",'CDS-C'!$D$213,"")</f>
        <v/>
      </c>
      <c r="AD165" s="287" t="s">
        <v>663</v>
      </c>
      <c r="AE165" s="287" t="s">
        <v>920</v>
      </c>
      <c r="AF165" s="287" t="s">
        <v>921</v>
      </c>
      <c r="AG165" s="287" t="s">
        <v>217</v>
      </c>
      <c r="AH165" s="287" t="s">
        <v>218</v>
      </c>
      <c r="AI165" s="287" t="s">
        <v>32</v>
      </c>
      <c r="AJ165" s="287" t="s">
        <v>32</v>
      </c>
      <c r="AK165" s="287" t="s">
        <v>32</v>
      </c>
      <c r="AL165" s="287" t="s">
        <v>588</v>
      </c>
    </row>
    <row r="166" spans="1:38" ht="63.75">
      <c r="A166" s="302"/>
      <c r="B166" s="280" t="s">
        <v>1076</v>
      </c>
      <c r="G166" s="322"/>
      <c r="H166" s="322"/>
      <c r="I166" s="322"/>
      <c r="J166" s="322"/>
      <c r="K166" s="322"/>
      <c r="L166" s="322"/>
      <c r="M166" s="322"/>
      <c r="N166" s="322"/>
      <c r="O166" s="322"/>
      <c r="P166" s="322"/>
      <c r="Q166" s="322"/>
      <c r="R166" s="322"/>
      <c r="S166" s="322"/>
      <c r="T166" s="322"/>
      <c r="U166" s="322"/>
      <c r="V166" s="322"/>
      <c r="W166" s="322"/>
      <c r="X166" s="322"/>
      <c r="Y166" s="322"/>
      <c r="Z166" s="322"/>
      <c r="AA166" s="322" t="s">
        <v>1077</v>
      </c>
      <c r="AB166" s="322" t="s">
        <v>1078</v>
      </c>
      <c r="AC166" s="287" t="str">
        <f>IF('CDS-C'!$D$214&lt;&gt;"",'CDS-C'!$D$214,"")</f>
        <v/>
      </c>
      <c r="AD166" s="287" t="s">
        <v>663</v>
      </c>
      <c r="AE166" s="287" t="s">
        <v>920</v>
      </c>
      <c r="AF166" s="287" t="s">
        <v>921</v>
      </c>
      <c r="AG166" s="287" t="s">
        <v>217</v>
      </c>
      <c r="AH166" s="287" t="s">
        <v>218</v>
      </c>
      <c r="AI166" s="287" t="s">
        <v>32</v>
      </c>
      <c r="AJ166" s="287" t="s">
        <v>32</v>
      </c>
      <c r="AK166" s="287" t="s">
        <v>32</v>
      </c>
      <c r="AL166" s="287" t="s">
        <v>588</v>
      </c>
    </row>
    <row r="167" spans="1:38" ht="25.5">
      <c r="A167" s="302"/>
      <c r="B167" s="280" t="s">
        <v>1079</v>
      </c>
      <c r="G167" s="322"/>
      <c r="H167" s="322"/>
      <c r="I167" s="322"/>
      <c r="J167" s="322"/>
      <c r="K167" s="322"/>
      <c r="L167" s="322"/>
      <c r="M167" s="322"/>
      <c r="N167" s="322"/>
      <c r="O167" s="322"/>
      <c r="P167" s="322"/>
      <c r="Q167" s="322"/>
      <c r="R167" s="322"/>
      <c r="S167" s="322"/>
      <c r="T167" s="322"/>
      <c r="U167" s="322"/>
      <c r="V167" s="322"/>
      <c r="W167" s="322"/>
      <c r="X167" s="322"/>
      <c r="Y167" s="322"/>
      <c r="Z167" s="322"/>
      <c r="AA167" s="322" t="s">
        <v>1080</v>
      </c>
      <c r="AB167" s="322" t="s">
        <v>1081</v>
      </c>
      <c r="AC167" s="287">
        <f>IF('CDS-C'!$D$215&lt;&gt;"",'CDS-C'!$D$215,"")</f>
        <v>1</v>
      </c>
      <c r="AD167" s="287" t="s">
        <v>663</v>
      </c>
      <c r="AE167" s="287" t="s">
        <v>920</v>
      </c>
      <c r="AF167" s="287" t="s">
        <v>921</v>
      </c>
      <c r="AG167" s="287" t="s">
        <v>217</v>
      </c>
      <c r="AH167" s="287" t="s">
        <v>218</v>
      </c>
      <c r="AI167" s="287" t="s">
        <v>32</v>
      </c>
      <c r="AJ167" s="287" t="s">
        <v>32</v>
      </c>
      <c r="AK167" s="287" t="s">
        <v>32</v>
      </c>
      <c r="AL167" s="287" t="s">
        <v>588</v>
      </c>
    </row>
    <row r="168" spans="1:38">
      <c r="A168" s="302"/>
      <c r="B168" s="305"/>
      <c r="C168" s="298"/>
      <c r="D168" s="298"/>
      <c r="E168" s="282"/>
      <c r="F168" s="282"/>
      <c r="G168" s="322"/>
      <c r="H168" s="322"/>
      <c r="I168" s="322"/>
      <c r="J168" s="322"/>
      <c r="K168" s="322"/>
      <c r="L168" s="322"/>
      <c r="M168" s="322"/>
      <c r="N168" s="322"/>
      <c r="O168" s="322"/>
      <c r="P168" s="322"/>
      <c r="Q168" s="322"/>
      <c r="R168" s="322"/>
      <c r="S168" s="322"/>
      <c r="T168" s="322"/>
      <c r="U168" s="322"/>
      <c r="V168" s="322"/>
      <c r="W168" s="322"/>
      <c r="X168" s="322"/>
      <c r="Y168" s="322"/>
      <c r="Z168" s="322"/>
      <c r="AA168" s="322" t="s">
        <v>1082</v>
      </c>
      <c r="AB168" s="322" t="s">
        <v>1083</v>
      </c>
      <c r="AC168" s="287">
        <f>IF('CDS-C'!$E$209&lt;&gt;"",'CDS-C'!$E$209,"")</f>
        <v>0.16666700000000001</v>
      </c>
      <c r="AD168" s="287" t="s">
        <v>663</v>
      </c>
      <c r="AE168" s="287" t="s">
        <v>920</v>
      </c>
      <c r="AF168" s="287" t="s">
        <v>921</v>
      </c>
      <c r="AG168" s="287" t="s">
        <v>217</v>
      </c>
      <c r="AH168" s="287" t="s">
        <v>218</v>
      </c>
      <c r="AI168" s="287" t="s">
        <v>32</v>
      </c>
      <c r="AJ168" s="287" t="s">
        <v>32</v>
      </c>
      <c r="AK168" s="287" t="s">
        <v>32</v>
      </c>
      <c r="AL168" s="287" t="s">
        <v>588</v>
      </c>
    </row>
    <row r="169" spans="1:38">
      <c r="A169" s="302"/>
      <c r="B169" s="303"/>
      <c r="C169" s="63" t="s">
        <v>1084</v>
      </c>
      <c r="D169" s="100" t="s">
        <v>221</v>
      </c>
      <c r="E169" s="309"/>
      <c r="F169" s="64"/>
      <c r="G169" s="322"/>
      <c r="H169" s="322"/>
      <c r="I169" s="322"/>
      <c r="J169" s="322"/>
      <c r="K169" s="322"/>
      <c r="L169" s="322"/>
      <c r="M169" s="322"/>
      <c r="N169" s="322"/>
      <c r="O169" s="322"/>
      <c r="P169" s="322"/>
      <c r="Q169" s="322"/>
      <c r="R169" s="322"/>
      <c r="S169" s="322"/>
      <c r="T169" s="322"/>
      <c r="U169" s="322"/>
      <c r="V169" s="322"/>
      <c r="W169" s="322"/>
      <c r="X169" s="322"/>
      <c r="Y169" s="322"/>
      <c r="Z169" s="322"/>
      <c r="AA169" s="322" t="s">
        <v>1085</v>
      </c>
      <c r="AB169" s="322" t="s">
        <v>1086</v>
      </c>
      <c r="AC169" s="287">
        <f>IF('CDS-C'!$E$210&lt;&gt;"",'CDS-C'!$E$210,"")</f>
        <v>0.52937199999999995</v>
      </c>
      <c r="AD169" s="287" t="s">
        <v>663</v>
      </c>
      <c r="AE169" s="287" t="s">
        <v>920</v>
      </c>
      <c r="AF169" s="287" t="s">
        <v>921</v>
      </c>
      <c r="AG169" s="287" t="s">
        <v>217</v>
      </c>
      <c r="AH169" s="287" t="s">
        <v>218</v>
      </c>
      <c r="AI169" s="287" t="s">
        <v>32</v>
      </c>
      <c r="AJ169" s="287" t="s">
        <v>32</v>
      </c>
      <c r="AK169" s="287" t="s">
        <v>32</v>
      </c>
      <c r="AL169" s="287" t="s">
        <v>588</v>
      </c>
    </row>
    <row r="170" spans="1:38">
      <c r="A170" s="302"/>
      <c r="B170" s="136" t="s">
        <v>1087</v>
      </c>
      <c r="C170" s="65">
        <v>0.02</v>
      </c>
      <c r="D170" s="66">
        <v>56</v>
      </c>
      <c r="E170" s="282"/>
      <c r="F170" s="64"/>
      <c r="G170" s="322"/>
      <c r="H170" s="322"/>
      <c r="I170" s="322"/>
      <c r="J170" s="322"/>
      <c r="K170" s="322"/>
      <c r="L170" s="322"/>
      <c r="M170" s="322"/>
      <c r="N170" s="322"/>
      <c r="O170" s="322"/>
      <c r="P170" s="322"/>
      <c r="Q170" s="322"/>
      <c r="R170" s="322"/>
      <c r="S170" s="322"/>
      <c r="T170" s="322"/>
      <c r="U170" s="322"/>
      <c r="V170" s="322"/>
      <c r="W170" s="322"/>
      <c r="X170" s="322"/>
      <c r="Y170" s="322"/>
      <c r="Z170" s="322"/>
      <c r="AA170" s="322" t="s">
        <v>1088</v>
      </c>
      <c r="AB170" s="322" t="s">
        <v>1089</v>
      </c>
      <c r="AC170" s="287">
        <f>IF('CDS-C'!$E$211&lt;&gt;"",'CDS-C'!$E$211,"")</f>
        <v>0.29849700000000001</v>
      </c>
      <c r="AD170" s="287" t="s">
        <v>663</v>
      </c>
      <c r="AE170" s="287" t="s">
        <v>920</v>
      </c>
      <c r="AF170" s="287" t="s">
        <v>921</v>
      </c>
      <c r="AG170" s="287" t="s">
        <v>217</v>
      </c>
      <c r="AH170" s="287" t="s">
        <v>218</v>
      </c>
      <c r="AI170" s="287" t="s">
        <v>32</v>
      </c>
      <c r="AJ170" s="287" t="s">
        <v>32</v>
      </c>
      <c r="AK170" s="287" t="s">
        <v>32</v>
      </c>
      <c r="AL170" s="287" t="s">
        <v>588</v>
      </c>
    </row>
    <row r="171" spans="1:38">
      <c r="A171" s="302"/>
      <c r="B171" s="136" t="s">
        <v>1090</v>
      </c>
      <c r="C171" s="65">
        <v>0.3</v>
      </c>
      <c r="D171" s="66">
        <v>734</v>
      </c>
      <c r="E171" s="282"/>
      <c r="F171" s="64"/>
      <c r="G171" s="322"/>
      <c r="H171" s="322"/>
      <c r="I171" s="322"/>
      <c r="J171" s="322"/>
      <c r="K171" s="322"/>
      <c r="L171" s="322"/>
      <c r="M171" s="322"/>
      <c r="N171" s="322"/>
      <c r="O171" s="322"/>
      <c r="P171" s="322"/>
      <c r="Q171" s="322"/>
      <c r="R171" s="322"/>
      <c r="S171" s="322"/>
      <c r="T171" s="322"/>
      <c r="U171" s="322"/>
      <c r="V171" s="322"/>
      <c r="W171" s="322"/>
      <c r="X171" s="322"/>
      <c r="Y171" s="322"/>
      <c r="Z171" s="322"/>
      <c r="AA171" s="322" t="s">
        <v>1091</v>
      </c>
      <c r="AB171" s="322" t="s">
        <v>1092</v>
      </c>
      <c r="AC171" s="287">
        <f>IF('CDS-C'!$E$212&lt;&gt;"",'CDS-C'!$E$212,"")</f>
        <v>5.4640000000000001E-3</v>
      </c>
      <c r="AD171" s="287" t="s">
        <v>663</v>
      </c>
      <c r="AE171" s="287" t="s">
        <v>920</v>
      </c>
      <c r="AF171" s="287" t="s">
        <v>921</v>
      </c>
      <c r="AG171" s="287" t="s">
        <v>217</v>
      </c>
      <c r="AH171" s="287" t="s">
        <v>218</v>
      </c>
      <c r="AI171" s="287" t="s">
        <v>32</v>
      </c>
      <c r="AJ171" s="287" t="s">
        <v>32</v>
      </c>
      <c r="AK171" s="287" t="s">
        <v>32</v>
      </c>
      <c r="AL171" s="287" t="s">
        <v>588</v>
      </c>
    </row>
    <row r="172" spans="1:38">
      <c r="A172" s="302"/>
      <c r="B172" s="305"/>
      <c r="C172" s="282"/>
      <c r="D172" s="282"/>
      <c r="E172" s="282"/>
      <c r="F172" s="282"/>
      <c r="G172" s="322"/>
      <c r="H172" s="322"/>
      <c r="I172" s="322"/>
      <c r="J172" s="322"/>
      <c r="K172" s="322"/>
      <c r="L172" s="322"/>
      <c r="M172" s="322"/>
      <c r="N172" s="322"/>
      <c r="O172" s="322"/>
      <c r="P172" s="322"/>
      <c r="Q172" s="322"/>
      <c r="R172" s="322"/>
      <c r="S172" s="322"/>
      <c r="T172" s="322"/>
      <c r="U172" s="322"/>
      <c r="V172" s="322"/>
      <c r="W172" s="322"/>
      <c r="X172" s="322"/>
      <c r="Y172" s="322"/>
      <c r="Z172" s="322"/>
      <c r="AA172" s="322" t="s">
        <v>1093</v>
      </c>
      <c r="AB172" s="322" t="s">
        <v>1094</v>
      </c>
      <c r="AC172" s="287" t="str">
        <f>IF('CDS-C'!$E$213&lt;&gt;"",'CDS-C'!$E$213,"")</f>
        <v/>
      </c>
      <c r="AD172" s="287" t="s">
        <v>663</v>
      </c>
      <c r="AE172" s="287" t="s">
        <v>920</v>
      </c>
      <c r="AF172" s="287" t="s">
        <v>921</v>
      </c>
      <c r="AG172" s="287" t="s">
        <v>217</v>
      </c>
      <c r="AH172" s="287" t="s">
        <v>218</v>
      </c>
      <c r="AI172" s="287" t="s">
        <v>32</v>
      </c>
      <c r="AJ172" s="287" t="s">
        <v>32</v>
      </c>
      <c r="AK172" s="287" t="s">
        <v>32</v>
      </c>
      <c r="AL172" s="287" t="s">
        <v>588</v>
      </c>
    </row>
    <row r="173" spans="1:38" ht="102">
      <c r="A173" s="302"/>
      <c r="B173" s="305" t="s">
        <v>1095</v>
      </c>
      <c r="G173" s="322"/>
      <c r="H173" s="322"/>
      <c r="I173" s="322"/>
      <c r="J173" s="322"/>
      <c r="K173" s="322"/>
      <c r="L173" s="322"/>
      <c r="M173" s="322"/>
      <c r="N173" s="322"/>
      <c r="O173" s="322"/>
      <c r="P173" s="322"/>
      <c r="Q173" s="322"/>
      <c r="R173" s="322"/>
      <c r="S173" s="322"/>
      <c r="T173" s="322"/>
      <c r="U173" s="322"/>
      <c r="V173" s="322"/>
      <c r="W173" s="322"/>
      <c r="X173" s="322"/>
      <c r="Y173" s="322"/>
      <c r="Z173" s="322"/>
      <c r="AA173" s="322" t="s">
        <v>1096</v>
      </c>
      <c r="AB173" s="322" t="s">
        <v>1097</v>
      </c>
      <c r="AC173" s="287" t="str">
        <f>IF('CDS-C'!$E$214&lt;&gt;"",'CDS-C'!$E$214,"")</f>
        <v/>
      </c>
      <c r="AD173" s="287" t="s">
        <v>663</v>
      </c>
      <c r="AE173" s="287" t="s">
        <v>920</v>
      </c>
      <c r="AF173" s="287" t="s">
        <v>921</v>
      </c>
      <c r="AG173" s="287" t="s">
        <v>217</v>
      </c>
      <c r="AH173" s="287" t="s">
        <v>218</v>
      </c>
      <c r="AI173" s="287" t="s">
        <v>32</v>
      </c>
      <c r="AJ173" s="287" t="s">
        <v>32</v>
      </c>
      <c r="AK173" s="287" t="s">
        <v>32</v>
      </c>
      <c r="AL173" s="287" t="s">
        <v>588</v>
      </c>
    </row>
    <row r="174" spans="1:38">
      <c r="A174" s="302"/>
      <c r="G174" s="322"/>
      <c r="H174" s="322"/>
      <c r="I174" s="322"/>
      <c r="J174" s="322"/>
      <c r="K174" s="322"/>
      <c r="L174" s="322"/>
      <c r="M174" s="322"/>
      <c r="N174" s="322"/>
      <c r="O174" s="322"/>
      <c r="P174" s="322"/>
      <c r="Q174" s="322"/>
      <c r="R174" s="322"/>
      <c r="S174" s="322"/>
      <c r="T174" s="322"/>
      <c r="U174" s="322"/>
      <c r="V174" s="322"/>
      <c r="W174" s="322"/>
      <c r="X174" s="322"/>
      <c r="Y174" s="322"/>
      <c r="Z174" s="322"/>
      <c r="AA174" s="322" t="s">
        <v>1098</v>
      </c>
      <c r="AB174" s="322" t="s">
        <v>1099</v>
      </c>
      <c r="AC174" s="287">
        <f>IF('CDS-C'!$E$215&lt;&gt;"",'CDS-C'!$E$215,"")</f>
        <v>1</v>
      </c>
      <c r="AD174" s="287" t="s">
        <v>663</v>
      </c>
      <c r="AE174" s="287" t="s">
        <v>920</v>
      </c>
      <c r="AF174" s="287" t="s">
        <v>921</v>
      </c>
      <c r="AG174" s="287" t="s">
        <v>217</v>
      </c>
      <c r="AH174" s="287" t="s">
        <v>218</v>
      </c>
      <c r="AI174" s="287" t="s">
        <v>32</v>
      </c>
      <c r="AJ174" s="287" t="s">
        <v>32</v>
      </c>
      <c r="AK174" s="287" t="s">
        <v>32</v>
      </c>
      <c r="AL174" s="287" t="s">
        <v>588</v>
      </c>
    </row>
    <row r="175" spans="1:38">
      <c r="A175" s="302"/>
      <c r="G175" s="322"/>
      <c r="H175" s="322"/>
      <c r="I175" s="322"/>
      <c r="J175" s="322"/>
      <c r="K175" s="322"/>
      <c r="L175" s="322"/>
      <c r="M175" s="322"/>
      <c r="N175" s="322"/>
      <c r="O175" s="322"/>
      <c r="P175" s="322"/>
      <c r="Q175" s="322"/>
      <c r="R175" s="322"/>
      <c r="S175" s="322"/>
      <c r="T175" s="322"/>
      <c r="U175" s="322"/>
      <c r="V175" s="322"/>
      <c r="W175" s="322"/>
      <c r="X175" s="322"/>
      <c r="Y175" s="322"/>
      <c r="Z175" s="322"/>
      <c r="AA175" s="322" t="s">
        <v>1100</v>
      </c>
      <c r="AB175" s="322" t="s">
        <v>1101</v>
      </c>
      <c r="AC175" s="287" t="str">
        <f>IF('CDS-C'!$F$209&lt;&gt;"",'CDS-C'!$F$209,"")</f>
        <v/>
      </c>
      <c r="AD175" s="287" t="s">
        <v>663</v>
      </c>
      <c r="AE175" s="287" t="s">
        <v>920</v>
      </c>
      <c r="AF175" s="287" t="s">
        <v>921</v>
      </c>
      <c r="AG175" s="287" t="s">
        <v>217</v>
      </c>
      <c r="AH175" s="287" t="s">
        <v>218</v>
      </c>
      <c r="AI175" s="287" t="s">
        <v>32</v>
      </c>
      <c r="AJ175" s="287" t="s">
        <v>32</v>
      </c>
      <c r="AK175" s="287" t="s">
        <v>32</v>
      </c>
      <c r="AL175" s="287" t="s">
        <v>588</v>
      </c>
    </row>
    <row r="176" spans="1:38">
      <c r="B176" s="305"/>
      <c r="C176" s="282"/>
      <c r="D176" s="282"/>
      <c r="E176" s="282"/>
      <c r="F176" s="282"/>
      <c r="G176" s="322"/>
      <c r="H176" s="322"/>
      <c r="I176" s="322"/>
      <c r="J176" s="322"/>
      <c r="K176" s="322"/>
      <c r="L176" s="322"/>
      <c r="M176" s="322"/>
      <c r="N176" s="322"/>
      <c r="O176" s="322"/>
      <c r="P176" s="322"/>
      <c r="Q176" s="322"/>
      <c r="R176" s="322"/>
      <c r="S176" s="322"/>
      <c r="T176" s="322"/>
      <c r="U176" s="322"/>
      <c r="V176" s="322"/>
      <c r="W176" s="322"/>
      <c r="X176" s="322"/>
      <c r="Y176" s="322"/>
      <c r="Z176" s="322"/>
      <c r="AA176" s="322" t="s">
        <v>1102</v>
      </c>
      <c r="AB176" s="322" t="s">
        <v>1103</v>
      </c>
      <c r="AC176" s="287" t="str">
        <f>IF('CDS-C'!$F$210&lt;&gt;"",'CDS-C'!$F$210,"")</f>
        <v/>
      </c>
      <c r="AD176" s="287" t="s">
        <v>663</v>
      </c>
      <c r="AE176" s="287" t="s">
        <v>920</v>
      </c>
      <c r="AF176" s="287" t="s">
        <v>921</v>
      </c>
      <c r="AG176" s="287" t="s">
        <v>217</v>
      </c>
      <c r="AH176" s="287" t="s">
        <v>218</v>
      </c>
      <c r="AI176" s="287" t="s">
        <v>32</v>
      </c>
      <c r="AJ176" s="287" t="s">
        <v>32</v>
      </c>
      <c r="AK176" s="287" t="s">
        <v>32</v>
      </c>
      <c r="AL176" s="287" t="s">
        <v>588</v>
      </c>
    </row>
    <row r="177" spans="2:38" ht="25.5">
      <c r="B177" s="68" t="s">
        <v>1104</v>
      </c>
      <c r="C177" s="69" t="s">
        <v>1105</v>
      </c>
      <c r="D177" s="69" t="s">
        <v>1106</v>
      </c>
      <c r="E177" s="69" t="s">
        <v>1107</v>
      </c>
      <c r="F177" s="322"/>
      <c r="G177" s="322"/>
      <c r="H177" s="322"/>
      <c r="J177" s="322"/>
      <c r="K177" s="322"/>
      <c r="L177" s="322"/>
      <c r="M177" s="322"/>
      <c r="N177" s="322"/>
      <c r="O177" s="322"/>
      <c r="P177" s="322"/>
      <c r="Q177" s="322"/>
      <c r="R177" s="322"/>
      <c r="S177" s="322"/>
      <c r="T177" s="322"/>
      <c r="U177" s="322"/>
      <c r="V177" s="322"/>
      <c r="W177" s="322"/>
      <c r="X177" s="322"/>
      <c r="Y177" s="322"/>
      <c r="Z177" s="322"/>
      <c r="AA177" s="322" t="s">
        <v>1108</v>
      </c>
      <c r="AB177" s="322" t="s">
        <v>1109</v>
      </c>
      <c r="AC177" s="287" t="str">
        <f>IF('CDS-C'!$F$211&lt;&gt;"",'CDS-C'!$F$211,"")</f>
        <v/>
      </c>
      <c r="AD177" s="287" t="s">
        <v>663</v>
      </c>
      <c r="AE177" s="287" t="s">
        <v>920</v>
      </c>
      <c r="AF177" s="287" t="s">
        <v>921</v>
      </c>
      <c r="AG177" s="287" t="s">
        <v>217</v>
      </c>
      <c r="AH177" s="287" t="s">
        <v>218</v>
      </c>
      <c r="AI177" s="287" t="s">
        <v>32</v>
      </c>
      <c r="AJ177" s="287" t="s">
        <v>32</v>
      </c>
      <c r="AK177" s="287" t="s">
        <v>32</v>
      </c>
      <c r="AL177" s="287" t="s">
        <v>588</v>
      </c>
    </row>
    <row r="178" spans="2:38">
      <c r="B178" s="75" t="s">
        <v>1110</v>
      </c>
      <c r="C178" s="67"/>
      <c r="D178" s="67"/>
      <c r="E178" s="67"/>
      <c r="F178" s="322"/>
      <c r="J178" s="322"/>
      <c r="K178" s="322"/>
      <c r="L178" s="322"/>
      <c r="M178" s="322"/>
      <c r="N178" s="322"/>
      <c r="O178" s="322"/>
      <c r="P178" s="322"/>
      <c r="Q178" s="322"/>
      <c r="R178" s="322"/>
      <c r="S178" s="322"/>
      <c r="T178" s="322"/>
      <c r="U178" s="322"/>
      <c r="V178" s="322"/>
      <c r="W178" s="322"/>
      <c r="X178" s="322"/>
      <c r="Y178" s="322"/>
      <c r="Z178" s="322"/>
      <c r="AA178" s="322" t="s">
        <v>1111</v>
      </c>
      <c r="AB178" s="322" t="s">
        <v>1112</v>
      </c>
      <c r="AC178" s="287" t="str">
        <f>IF('CDS-C'!$F$212&lt;&gt;"",'CDS-C'!$F$212,"")</f>
        <v/>
      </c>
      <c r="AD178" s="287" t="s">
        <v>663</v>
      </c>
      <c r="AE178" s="287" t="s">
        <v>920</v>
      </c>
      <c r="AF178" s="287" t="s">
        <v>921</v>
      </c>
      <c r="AG178" s="287" t="s">
        <v>217</v>
      </c>
      <c r="AH178" s="287" t="s">
        <v>218</v>
      </c>
      <c r="AI178" s="287" t="s">
        <v>32</v>
      </c>
      <c r="AJ178" s="287" t="s">
        <v>32</v>
      </c>
      <c r="AK178" s="287" t="s">
        <v>32</v>
      </c>
      <c r="AL178" s="287" t="s">
        <v>588</v>
      </c>
    </row>
    <row r="179" spans="2:38" ht="25.5">
      <c r="B179" s="137" t="s">
        <v>1113</v>
      </c>
      <c r="C179" s="43">
        <v>568</v>
      </c>
      <c r="D179" s="43">
        <v>620</v>
      </c>
      <c r="E179" s="43">
        <v>673</v>
      </c>
      <c r="F179" s="282"/>
      <c r="J179" s="322"/>
      <c r="K179" s="322"/>
      <c r="L179" s="322"/>
      <c r="M179" s="322"/>
      <c r="N179" s="322"/>
      <c r="O179" s="322"/>
      <c r="P179" s="322"/>
      <c r="Q179" s="322"/>
      <c r="R179" s="322"/>
      <c r="S179" s="322"/>
      <c r="T179" s="322"/>
      <c r="U179" s="322"/>
      <c r="V179" s="322"/>
      <c r="W179" s="322"/>
      <c r="X179" s="322"/>
      <c r="Y179" s="322"/>
      <c r="Z179" s="322"/>
      <c r="AA179" s="322" t="s">
        <v>1114</v>
      </c>
      <c r="AB179" s="322" t="s">
        <v>1115</v>
      </c>
      <c r="AC179" s="287" t="str">
        <f>IF('CDS-C'!$F$213&lt;&gt;"",'CDS-C'!$F$213,"")</f>
        <v/>
      </c>
      <c r="AD179" s="287" t="s">
        <v>663</v>
      </c>
      <c r="AE179" s="287" t="s">
        <v>920</v>
      </c>
      <c r="AF179" s="287" t="s">
        <v>921</v>
      </c>
      <c r="AG179" s="287" t="s">
        <v>217</v>
      </c>
      <c r="AH179" s="287" t="s">
        <v>218</v>
      </c>
      <c r="AI179" s="287" t="s">
        <v>32</v>
      </c>
      <c r="AJ179" s="287" t="s">
        <v>32</v>
      </c>
      <c r="AK179" s="287" t="s">
        <v>32</v>
      </c>
      <c r="AL179" s="287" t="s">
        <v>588</v>
      </c>
    </row>
    <row r="180" spans="2:38">
      <c r="B180" s="75" t="s">
        <v>1116</v>
      </c>
      <c r="C180" s="43">
        <v>620</v>
      </c>
      <c r="D180" s="43">
        <v>640</v>
      </c>
      <c r="E180" s="43">
        <v>680</v>
      </c>
      <c r="F180" s="322"/>
      <c r="I180" s="322"/>
      <c r="J180" s="331"/>
      <c r="K180" s="322"/>
      <c r="L180" s="322"/>
      <c r="M180" s="322"/>
      <c r="N180" s="322"/>
      <c r="O180" s="322"/>
      <c r="P180" s="322"/>
      <c r="Q180" s="322"/>
      <c r="R180" s="322"/>
      <c r="S180" s="322"/>
      <c r="T180" s="322"/>
      <c r="U180" s="322"/>
      <c r="V180" s="322"/>
      <c r="W180" s="322"/>
      <c r="X180" s="322"/>
      <c r="Y180" s="322"/>
      <c r="Z180" s="322"/>
      <c r="AA180" s="322" t="s">
        <v>1117</v>
      </c>
      <c r="AB180" s="322" t="s">
        <v>1118</v>
      </c>
      <c r="AC180" s="287" t="str">
        <f>IF('CDS-C'!$F$214&lt;&gt;"",'CDS-C'!$F$214,"")</f>
        <v/>
      </c>
      <c r="AD180" s="287" t="s">
        <v>663</v>
      </c>
      <c r="AE180" s="287" t="s">
        <v>920</v>
      </c>
      <c r="AF180" s="287" t="s">
        <v>921</v>
      </c>
      <c r="AG180" s="287" t="s">
        <v>217</v>
      </c>
      <c r="AH180" s="287" t="s">
        <v>218</v>
      </c>
      <c r="AI180" s="287" t="s">
        <v>32</v>
      </c>
      <c r="AJ180" s="287" t="s">
        <v>32</v>
      </c>
      <c r="AK180" s="287" t="s">
        <v>32</v>
      </c>
      <c r="AL180" s="287" t="s">
        <v>588</v>
      </c>
    </row>
    <row r="181" spans="2:38">
      <c r="B181" s="75" t="s">
        <v>1119</v>
      </c>
      <c r="C181" s="43">
        <v>27</v>
      </c>
      <c r="D181" s="43">
        <v>28</v>
      </c>
      <c r="E181" s="43">
        <v>31</v>
      </c>
      <c r="F181" s="322"/>
      <c r="G181" s="322"/>
      <c r="H181" s="322"/>
      <c r="I181" s="322"/>
      <c r="J181" s="280"/>
      <c r="K181" s="322"/>
      <c r="L181" s="322"/>
      <c r="M181" s="322"/>
      <c r="N181" s="322"/>
      <c r="O181" s="322"/>
      <c r="P181" s="322"/>
      <c r="Q181" s="322"/>
      <c r="R181" s="322"/>
      <c r="S181" s="322"/>
      <c r="T181" s="322"/>
      <c r="U181" s="322"/>
      <c r="V181" s="322"/>
      <c r="W181" s="322"/>
      <c r="X181" s="322"/>
      <c r="Y181" s="322"/>
      <c r="Z181" s="322"/>
      <c r="AA181" s="322" t="s">
        <v>1120</v>
      </c>
      <c r="AB181" s="322" t="s">
        <v>1121</v>
      </c>
      <c r="AC181" s="287">
        <f>IF('CDS-C'!$F$215&lt;&gt;"",'CDS-C'!$F$215,"")</f>
        <v>0</v>
      </c>
      <c r="AD181" s="287" t="s">
        <v>663</v>
      </c>
      <c r="AE181" s="287" t="s">
        <v>920</v>
      </c>
      <c r="AF181" s="287" t="s">
        <v>921</v>
      </c>
      <c r="AG181" s="287" t="s">
        <v>217</v>
      </c>
      <c r="AH181" s="287" t="s">
        <v>218</v>
      </c>
      <c r="AI181" s="287" t="s">
        <v>32</v>
      </c>
      <c r="AJ181" s="287" t="s">
        <v>32</v>
      </c>
      <c r="AK181" s="287" t="s">
        <v>32</v>
      </c>
      <c r="AL181" s="287" t="s">
        <v>588</v>
      </c>
    </row>
    <row r="182" spans="2:38">
      <c r="B182" s="75" t="s">
        <v>1122</v>
      </c>
      <c r="C182" s="43">
        <v>25</v>
      </c>
      <c r="D182" s="43">
        <v>27</v>
      </c>
      <c r="E182" s="43">
        <v>30</v>
      </c>
      <c r="F182" s="322"/>
      <c r="G182" s="322"/>
      <c r="H182" s="322"/>
      <c r="I182" s="322"/>
      <c r="J182" s="280"/>
      <c r="K182" s="322"/>
      <c r="L182" s="322"/>
      <c r="M182" s="322"/>
      <c r="N182" s="322"/>
      <c r="O182" s="322"/>
      <c r="P182" s="322"/>
      <c r="Q182" s="322"/>
      <c r="R182" s="322"/>
      <c r="S182" s="322"/>
      <c r="T182" s="322"/>
      <c r="U182" s="322"/>
      <c r="V182" s="322"/>
      <c r="W182" s="322"/>
      <c r="X182" s="322"/>
      <c r="Y182" s="322"/>
      <c r="Z182" s="322"/>
      <c r="AA182" s="322" t="s">
        <v>1123</v>
      </c>
      <c r="AB182" s="322" t="s">
        <v>1124</v>
      </c>
      <c r="AC182" s="287" t="str">
        <f>IF('CDS-C'!$G$209&lt;&gt;"",'CDS-C'!$G$209,"")</f>
        <v/>
      </c>
      <c r="AD182" s="287" t="s">
        <v>663</v>
      </c>
      <c r="AE182" s="287" t="s">
        <v>920</v>
      </c>
      <c r="AF182" s="287" t="s">
        <v>921</v>
      </c>
      <c r="AG182" s="287" t="s">
        <v>217</v>
      </c>
      <c r="AH182" s="287" t="s">
        <v>218</v>
      </c>
      <c r="AI182" s="287" t="s">
        <v>32</v>
      </c>
      <c r="AJ182" s="287" t="s">
        <v>32</v>
      </c>
      <c r="AK182" s="287" t="s">
        <v>32</v>
      </c>
      <c r="AL182" s="287" t="s">
        <v>588</v>
      </c>
    </row>
    <row r="183" spans="2:38">
      <c r="B183" s="75" t="s">
        <v>1125</v>
      </c>
      <c r="C183" s="43">
        <v>27</v>
      </c>
      <c r="D183" s="43">
        <v>30</v>
      </c>
      <c r="E183" s="43">
        <v>33</v>
      </c>
      <c r="F183" s="322"/>
      <c r="G183" s="322"/>
      <c r="H183" s="322"/>
      <c r="I183" s="322"/>
      <c r="J183" s="280"/>
      <c r="K183" s="322"/>
      <c r="L183" s="322"/>
      <c r="M183" s="322"/>
      <c r="N183" s="322"/>
      <c r="O183" s="322"/>
      <c r="P183" s="322"/>
      <c r="Q183" s="322"/>
      <c r="R183" s="322"/>
      <c r="S183" s="322"/>
      <c r="T183" s="322"/>
      <c r="U183" s="322"/>
      <c r="V183" s="322"/>
      <c r="W183" s="322"/>
      <c r="X183" s="322"/>
      <c r="Y183" s="322"/>
      <c r="Z183" s="322"/>
      <c r="AA183" s="322" t="s">
        <v>1126</v>
      </c>
      <c r="AB183" s="322" t="s">
        <v>1127</v>
      </c>
      <c r="AC183" s="287" t="str">
        <f>IF('CDS-C'!$G$210&lt;&gt;"",'CDS-C'!$G$210,"")</f>
        <v/>
      </c>
      <c r="AD183" s="287" t="s">
        <v>663</v>
      </c>
      <c r="AE183" s="287" t="s">
        <v>920</v>
      </c>
      <c r="AF183" s="287" t="s">
        <v>921</v>
      </c>
      <c r="AG183" s="287" t="s">
        <v>217</v>
      </c>
      <c r="AH183" s="287" t="s">
        <v>218</v>
      </c>
      <c r="AI183" s="287" t="s">
        <v>32</v>
      </c>
      <c r="AJ183" s="287" t="s">
        <v>32</v>
      </c>
      <c r="AK183" s="287" t="s">
        <v>32</v>
      </c>
      <c r="AL183" s="287" t="s">
        <v>588</v>
      </c>
    </row>
    <row r="184" spans="2:38">
      <c r="B184" s="75" t="s">
        <v>1128</v>
      </c>
      <c r="C184" s="43"/>
      <c r="D184" s="43"/>
      <c r="E184" s="43"/>
      <c r="F184" s="322"/>
      <c r="G184" s="322"/>
      <c r="H184" s="322"/>
      <c r="I184" s="322"/>
      <c r="J184" s="280"/>
      <c r="K184" s="322"/>
      <c r="L184" s="322"/>
      <c r="M184" s="322"/>
      <c r="N184" s="322"/>
      <c r="O184" s="322"/>
      <c r="P184" s="322"/>
      <c r="Q184" s="322"/>
      <c r="R184" s="322"/>
      <c r="S184" s="322"/>
      <c r="T184" s="322"/>
      <c r="U184" s="322"/>
      <c r="V184" s="322"/>
      <c r="W184" s="322"/>
      <c r="X184" s="322"/>
      <c r="Y184" s="322"/>
      <c r="Z184" s="322"/>
      <c r="AA184" s="322" t="s">
        <v>1129</v>
      </c>
      <c r="AB184" s="322" t="s">
        <v>1130</v>
      </c>
      <c r="AC184" s="287" t="str">
        <f>IF('CDS-C'!$G$211&lt;&gt;"",'CDS-C'!$G$211,"")</f>
        <v/>
      </c>
      <c r="AD184" s="287" t="s">
        <v>663</v>
      </c>
      <c r="AE184" s="287" t="s">
        <v>920</v>
      </c>
      <c r="AF184" s="287" t="s">
        <v>921</v>
      </c>
      <c r="AG184" s="287" t="s">
        <v>217</v>
      </c>
      <c r="AH184" s="287" t="s">
        <v>218</v>
      </c>
      <c r="AI184" s="287" t="s">
        <v>32</v>
      </c>
      <c r="AJ184" s="287" t="s">
        <v>32</v>
      </c>
      <c r="AK184" s="287" t="s">
        <v>32</v>
      </c>
      <c r="AL184" s="287" t="s">
        <v>588</v>
      </c>
    </row>
    <row r="185" spans="2:38">
      <c r="B185" s="75" t="s">
        <v>1131</v>
      </c>
      <c r="C185" s="43"/>
      <c r="D185" s="43"/>
      <c r="E185" s="43"/>
      <c r="F185" s="322"/>
      <c r="G185" s="322"/>
      <c r="H185" s="322"/>
      <c r="I185" s="322"/>
      <c r="J185" s="280"/>
      <c r="K185" s="322"/>
      <c r="L185" s="322"/>
      <c r="M185" s="322"/>
      <c r="N185" s="322"/>
      <c r="O185" s="322"/>
      <c r="P185" s="322"/>
      <c r="Q185" s="322"/>
      <c r="R185" s="322"/>
      <c r="S185" s="322"/>
      <c r="T185" s="322"/>
      <c r="U185" s="322"/>
      <c r="V185" s="322"/>
      <c r="W185" s="322"/>
      <c r="X185" s="322"/>
      <c r="Y185" s="322"/>
      <c r="Z185" s="322"/>
      <c r="AA185" s="322" t="s">
        <v>1132</v>
      </c>
      <c r="AB185" s="322" t="s">
        <v>1133</v>
      </c>
      <c r="AC185" s="287" t="str">
        <f>IF('CDS-C'!$G$212&lt;&gt;"",'CDS-C'!$G$212,"")</f>
        <v/>
      </c>
      <c r="AD185" s="287" t="s">
        <v>663</v>
      </c>
      <c r="AE185" s="287" t="s">
        <v>920</v>
      </c>
      <c r="AF185" s="287" t="s">
        <v>921</v>
      </c>
      <c r="AG185" s="287" t="s">
        <v>217</v>
      </c>
      <c r="AH185" s="287" t="s">
        <v>218</v>
      </c>
      <c r="AI185" s="287" t="s">
        <v>32</v>
      </c>
      <c r="AJ185" s="287" t="s">
        <v>32</v>
      </c>
      <c r="AK185" s="287" t="s">
        <v>32</v>
      </c>
      <c r="AL185" s="287" t="s">
        <v>588</v>
      </c>
    </row>
    <row r="186" spans="2:38">
      <c r="B186" s="75" t="s">
        <v>1134</v>
      </c>
      <c r="C186" s="43"/>
      <c r="D186" s="43"/>
      <c r="E186" s="43"/>
      <c r="F186" s="322"/>
      <c r="G186" s="322"/>
      <c r="H186" s="322"/>
      <c r="I186" s="322"/>
      <c r="J186" s="280"/>
      <c r="K186" s="322"/>
      <c r="L186" s="322"/>
      <c r="M186" s="322"/>
      <c r="N186" s="322"/>
      <c r="O186" s="322"/>
      <c r="P186" s="322"/>
      <c r="Q186" s="322"/>
      <c r="R186" s="322"/>
      <c r="S186" s="322"/>
      <c r="T186" s="322"/>
      <c r="U186" s="322"/>
      <c r="V186" s="322"/>
      <c r="W186" s="322"/>
      <c r="X186" s="322"/>
      <c r="Y186" s="322"/>
      <c r="Z186" s="322"/>
      <c r="AA186" s="322" t="s">
        <v>1135</v>
      </c>
      <c r="AB186" s="322" t="s">
        <v>1136</v>
      </c>
      <c r="AC186" s="287" t="str">
        <f>IF('CDS-C'!$G$213&lt;&gt;"",'CDS-C'!$G$213,"")</f>
        <v/>
      </c>
      <c r="AD186" s="287" t="s">
        <v>663</v>
      </c>
      <c r="AE186" s="287" t="s">
        <v>920</v>
      </c>
      <c r="AF186" s="287" t="s">
        <v>921</v>
      </c>
      <c r="AG186" s="287" t="s">
        <v>217</v>
      </c>
      <c r="AH186" s="287" t="s">
        <v>218</v>
      </c>
      <c r="AI186" s="287" t="s">
        <v>32</v>
      </c>
      <c r="AJ186" s="287" t="s">
        <v>32</v>
      </c>
      <c r="AK186" s="287" t="s">
        <v>32</v>
      </c>
      <c r="AL186" s="287" t="s">
        <v>588</v>
      </c>
    </row>
    <row r="187" spans="2:38">
      <c r="B187" s="322"/>
      <c r="C187" s="138"/>
      <c r="D187" s="138"/>
      <c r="E187" s="322"/>
      <c r="F187" s="322"/>
      <c r="G187" s="322"/>
      <c r="H187" s="322"/>
      <c r="I187" s="322"/>
      <c r="J187" s="280"/>
      <c r="K187" s="322"/>
      <c r="L187" s="322"/>
      <c r="M187" s="322"/>
      <c r="N187" s="322"/>
      <c r="O187" s="322"/>
      <c r="P187" s="322"/>
      <c r="Q187" s="322"/>
      <c r="R187" s="322"/>
      <c r="S187" s="322"/>
      <c r="T187" s="322"/>
      <c r="U187" s="322"/>
      <c r="V187" s="322"/>
      <c r="W187" s="322"/>
      <c r="X187" s="322"/>
      <c r="Y187" s="322"/>
      <c r="Z187" s="322"/>
      <c r="AA187" s="322" t="s">
        <v>1137</v>
      </c>
      <c r="AB187" s="322" t="s">
        <v>1138</v>
      </c>
      <c r="AC187" s="287" t="str">
        <f>IF('CDS-C'!$G$214&lt;&gt;"",'CDS-C'!$G$214,"")</f>
        <v/>
      </c>
      <c r="AD187" s="287" t="s">
        <v>663</v>
      </c>
      <c r="AE187" s="287" t="s">
        <v>920</v>
      </c>
      <c r="AF187" s="287" t="s">
        <v>921</v>
      </c>
      <c r="AG187" s="287" t="s">
        <v>217</v>
      </c>
      <c r="AH187" s="287" t="s">
        <v>218</v>
      </c>
      <c r="AI187" s="287" t="s">
        <v>32</v>
      </c>
      <c r="AJ187" s="287" t="s">
        <v>32</v>
      </c>
      <c r="AK187" s="287" t="s">
        <v>32</v>
      </c>
      <c r="AL187" s="287" t="s">
        <v>588</v>
      </c>
    </row>
    <row r="188" spans="2:38">
      <c r="B188" s="302" t="s">
        <v>1139</v>
      </c>
      <c r="G188" s="322"/>
      <c r="H188" s="322"/>
      <c r="I188" s="322"/>
      <c r="J188" s="322"/>
      <c r="K188" s="322"/>
      <c r="L188" s="322"/>
      <c r="M188" s="322"/>
      <c r="N188" s="322"/>
      <c r="O188" s="322"/>
      <c r="P188" s="322"/>
      <c r="Q188" s="322"/>
      <c r="R188" s="322"/>
      <c r="S188" s="322"/>
      <c r="T188" s="322"/>
      <c r="U188" s="322"/>
      <c r="V188" s="322"/>
      <c r="W188" s="322"/>
      <c r="X188" s="322"/>
      <c r="Y188" s="322"/>
      <c r="Z188" s="322"/>
      <c r="AA188" s="322" t="s">
        <v>1140</v>
      </c>
      <c r="AB188" s="322" t="s">
        <v>1141</v>
      </c>
      <c r="AC188" s="287">
        <f>IF('CDS-C'!$G$215&lt;&gt;"",'CDS-C'!$G$215,"")</f>
        <v>0</v>
      </c>
      <c r="AD188" s="287" t="s">
        <v>663</v>
      </c>
      <c r="AE188" s="287" t="s">
        <v>920</v>
      </c>
      <c r="AF188" s="287" t="s">
        <v>921</v>
      </c>
      <c r="AG188" s="287" t="s">
        <v>217</v>
      </c>
      <c r="AH188" s="287" t="s">
        <v>218</v>
      </c>
      <c r="AI188" s="287" t="s">
        <v>32</v>
      </c>
      <c r="AJ188" s="287" t="s">
        <v>32</v>
      </c>
      <c r="AK188" s="287" t="s">
        <v>32</v>
      </c>
      <c r="AL188" s="287" t="s">
        <v>588</v>
      </c>
    </row>
    <row r="189" spans="2:38">
      <c r="B189" s="322"/>
      <c r="C189" s="138"/>
      <c r="D189" s="138"/>
      <c r="E189" s="322"/>
      <c r="F189" s="322"/>
      <c r="G189" s="322"/>
      <c r="H189" s="322"/>
      <c r="I189" s="322"/>
      <c r="J189" s="322"/>
      <c r="K189" s="322"/>
      <c r="L189" s="322"/>
      <c r="M189" s="322"/>
      <c r="N189" s="322"/>
      <c r="O189" s="322"/>
      <c r="P189" s="322"/>
      <c r="Q189" s="322"/>
      <c r="R189" s="322"/>
      <c r="S189" s="322"/>
      <c r="T189" s="322"/>
      <c r="U189" s="322"/>
      <c r="V189" s="322"/>
      <c r="W189" s="322"/>
      <c r="X189" s="322"/>
      <c r="Y189" s="322"/>
      <c r="Z189" s="322"/>
      <c r="AA189" s="322" t="s">
        <v>1142</v>
      </c>
      <c r="AB189" s="322" t="s">
        <v>1143</v>
      </c>
      <c r="AC189" s="287">
        <f>IF('CDS-C'!$E$219&lt;&gt;"",'CDS-C'!$E$219,"")</f>
        <v>0.33</v>
      </c>
      <c r="AD189" s="287" t="s">
        <v>663</v>
      </c>
      <c r="AE189" s="287" t="s">
        <v>920</v>
      </c>
      <c r="AF189" s="287" t="s">
        <v>921</v>
      </c>
      <c r="AG189" s="287" t="s">
        <v>217</v>
      </c>
      <c r="AH189" s="287" t="s">
        <v>218</v>
      </c>
      <c r="AI189" s="287" t="s">
        <v>32</v>
      </c>
      <c r="AJ189" s="287" t="s">
        <v>32</v>
      </c>
      <c r="AK189" s="287" t="s">
        <v>32</v>
      </c>
      <c r="AL189" s="287" t="s">
        <v>588</v>
      </c>
    </row>
    <row r="190" spans="2:38" ht="38.25">
      <c r="B190" s="68" t="s">
        <v>1144</v>
      </c>
      <c r="C190" s="69" t="s">
        <v>1113</v>
      </c>
      <c r="D190" s="68" t="s">
        <v>1116</v>
      </c>
      <c r="E190" s="322"/>
      <c r="F190" s="322"/>
      <c r="G190" s="322"/>
      <c r="H190" s="322"/>
      <c r="I190" s="322"/>
      <c r="J190" s="322"/>
      <c r="K190" s="322"/>
      <c r="L190" s="322"/>
      <c r="M190" s="322"/>
      <c r="N190" s="322"/>
      <c r="O190" s="322"/>
      <c r="P190" s="322"/>
      <c r="Q190" s="322"/>
      <c r="R190" s="322"/>
      <c r="S190" s="322"/>
      <c r="T190" s="322"/>
      <c r="U190" s="322"/>
      <c r="V190" s="322"/>
      <c r="W190" s="322"/>
      <c r="X190" s="322"/>
      <c r="Y190" s="322"/>
      <c r="Z190" s="322"/>
      <c r="AA190" s="322" t="s">
        <v>1145</v>
      </c>
      <c r="AB190" s="322" t="s">
        <v>1146</v>
      </c>
      <c r="AC190" s="287">
        <f>IF('CDS-C'!$E$220&lt;&gt;"",'CDS-C'!$E$220,"")</f>
        <v>0.52</v>
      </c>
      <c r="AD190" s="287" t="s">
        <v>663</v>
      </c>
      <c r="AE190" s="287" t="s">
        <v>920</v>
      </c>
      <c r="AF190" s="287" t="s">
        <v>921</v>
      </c>
      <c r="AG190" s="287" t="s">
        <v>217</v>
      </c>
      <c r="AH190" s="287" t="s">
        <v>218</v>
      </c>
      <c r="AI190" s="287" t="s">
        <v>32</v>
      </c>
      <c r="AJ190" s="287" t="s">
        <v>32</v>
      </c>
      <c r="AK190" s="287" t="s">
        <v>32</v>
      </c>
      <c r="AL190" s="287" t="s">
        <v>588</v>
      </c>
    </row>
    <row r="191" spans="2:38">
      <c r="B191" s="43" t="s">
        <v>1147</v>
      </c>
      <c r="C191" s="139">
        <v>8.7378641000000007E-2</v>
      </c>
      <c r="D191" s="139">
        <v>0.13592233000000001</v>
      </c>
      <c r="E191" s="322"/>
      <c r="F191" s="322"/>
      <c r="G191" s="322"/>
      <c r="H191" s="322"/>
      <c r="I191" s="322"/>
      <c r="J191" s="322"/>
      <c r="K191" s="322"/>
      <c r="L191" s="322"/>
      <c r="M191" s="322"/>
      <c r="N191" s="322"/>
      <c r="O191" s="322"/>
      <c r="P191" s="322"/>
      <c r="Q191" s="322"/>
      <c r="R191" s="322"/>
      <c r="S191" s="322"/>
      <c r="T191" s="322"/>
      <c r="U191" s="322"/>
      <c r="V191" s="322"/>
      <c r="W191" s="322"/>
      <c r="X191" s="322"/>
      <c r="Y191" s="322"/>
      <c r="Z191" s="322"/>
      <c r="AA191" s="322" t="s">
        <v>1148</v>
      </c>
      <c r="AB191" s="322" t="s">
        <v>1149</v>
      </c>
      <c r="AC191" s="287">
        <f>IF('CDS-C'!$E$221&lt;&gt;"",'CDS-C'!$E$221,"")</f>
        <v>0.73</v>
      </c>
      <c r="AD191" s="287" t="s">
        <v>663</v>
      </c>
      <c r="AE191" s="287" t="s">
        <v>920</v>
      </c>
      <c r="AF191" s="287" t="s">
        <v>921</v>
      </c>
      <c r="AG191" s="287" t="s">
        <v>217</v>
      </c>
      <c r="AH191" s="287" t="s">
        <v>218</v>
      </c>
      <c r="AI191" s="287" t="s">
        <v>32</v>
      </c>
      <c r="AJ191" s="287" t="s">
        <v>32</v>
      </c>
      <c r="AK191" s="287" t="s">
        <v>32</v>
      </c>
      <c r="AL191" s="287" t="s">
        <v>588</v>
      </c>
    </row>
    <row r="192" spans="2:38">
      <c r="B192" s="43" t="s">
        <v>1150</v>
      </c>
      <c r="C192" s="139">
        <v>0.36893203899999999</v>
      </c>
      <c r="D192" s="139">
        <v>0.49514563099999997</v>
      </c>
      <c r="E192" s="322"/>
      <c r="F192" s="322"/>
      <c r="G192" s="322"/>
      <c r="H192" s="322"/>
      <c r="J192" s="322"/>
      <c r="K192" s="322"/>
      <c r="L192" s="322"/>
      <c r="M192" s="322"/>
      <c r="N192" s="322"/>
      <c r="O192" s="322"/>
      <c r="P192" s="322"/>
      <c r="Q192" s="322"/>
      <c r="R192" s="322"/>
      <c r="S192" s="322"/>
      <c r="T192" s="322"/>
      <c r="U192" s="322"/>
      <c r="V192" s="322"/>
      <c r="W192" s="322"/>
      <c r="X192" s="322"/>
      <c r="Y192" s="322"/>
      <c r="Z192" s="322"/>
      <c r="AA192" s="322" t="s">
        <v>1151</v>
      </c>
      <c r="AB192" s="322" t="s">
        <v>1152</v>
      </c>
      <c r="AC192" s="287">
        <f>IF('CDS-C'!$E$222&lt;&gt;"",'CDS-C'!$E$222,"")</f>
        <v>0.27</v>
      </c>
      <c r="AD192" s="287" t="s">
        <v>663</v>
      </c>
      <c r="AE192" s="287" t="s">
        <v>920</v>
      </c>
      <c r="AF192" s="287" t="s">
        <v>921</v>
      </c>
      <c r="AG192" s="287" t="s">
        <v>217</v>
      </c>
      <c r="AH192" s="287" t="s">
        <v>218</v>
      </c>
      <c r="AI192" s="287" t="s">
        <v>32</v>
      </c>
      <c r="AJ192" s="287" t="s">
        <v>32</v>
      </c>
      <c r="AK192" s="287" t="s">
        <v>32</v>
      </c>
      <c r="AL192" s="287" t="s">
        <v>588</v>
      </c>
    </row>
    <row r="193" spans="1:38">
      <c r="B193" s="43" t="s">
        <v>1153</v>
      </c>
      <c r="C193" s="139">
        <v>0.54368932000000003</v>
      </c>
      <c r="D193" s="139">
        <v>0.33980582500000001</v>
      </c>
      <c r="E193" s="322"/>
      <c r="F193" s="322"/>
      <c r="I193" s="322"/>
      <c r="J193" s="322"/>
      <c r="K193" s="322"/>
      <c r="L193" s="322"/>
      <c r="M193" s="322"/>
      <c r="N193" s="322"/>
      <c r="O193" s="322"/>
      <c r="P193" s="322"/>
      <c r="Q193" s="322"/>
      <c r="R193" s="322"/>
      <c r="S193" s="322"/>
      <c r="T193" s="322"/>
      <c r="U193" s="322"/>
      <c r="V193" s="322"/>
      <c r="W193" s="322"/>
      <c r="X193" s="322"/>
      <c r="Y193" s="322"/>
      <c r="Z193" s="322"/>
      <c r="AA193" s="322" t="s">
        <v>1154</v>
      </c>
      <c r="AB193" s="322" t="s">
        <v>1155</v>
      </c>
      <c r="AC193" s="287">
        <f>IF('CDS-C'!$E$223&lt;&gt;"",'CDS-C'!$E$223,"")</f>
        <v>0.12</v>
      </c>
      <c r="AD193" s="287" t="s">
        <v>663</v>
      </c>
      <c r="AE193" s="287" t="s">
        <v>920</v>
      </c>
      <c r="AF193" s="287" t="s">
        <v>921</v>
      </c>
      <c r="AG193" s="287" t="s">
        <v>217</v>
      </c>
      <c r="AH193" s="287" t="s">
        <v>218</v>
      </c>
      <c r="AI193" s="287" t="s">
        <v>32</v>
      </c>
      <c r="AJ193" s="287" t="s">
        <v>32</v>
      </c>
      <c r="AK193" s="287" t="s">
        <v>32</v>
      </c>
      <c r="AL193" s="287" t="s">
        <v>588</v>
      </c>
    </row>
    <row r="194" spans="1:38">
      <c r="B194" s="43" t="s">
        <v>1156</v>
      </c>
      <c r="C194" s="139"/>
      <c r="D194" s="139">
        <v>2.9125999999999999E-2</v>
      </c>
      <c r="E194" s="322"/>
      <c r="F194" s="322"/>
      <c r="G194" s="322"/>
      <c r="H194" s="322"/>
      <c r="I194" s="322"/>
      <c r="J194" s="322"/>
      <c r="K194" s="322"/>
      <c r="L194" s="322"/>
      <c r="M194" s="322"/>
      <c r="N194" s="322"/>
      <c r="O194" s="322"/>
      <c r="P194" s="322"/>
      <c r="Q194" s="322"/>
      <c r="R194" s="322"/>
      <c r="S194" s="322"/>
      <c r="T194" s="322"/>
      <c r="U194" s="322"/>
      <c r="V194" s="322"/>
      <c r="W194" s="322"/>
      <c r="X194" s="322"/>
      <c r="Y194" s="322"/>
      <c r="Z194" s="322"/>
      <c r="AA194" s="322" t="s">
        <v>1157</v>
      </c>
      <c r="AB194" s="322" t="s">
        <v>1158</v>
      </c>
      <c r="AC194" s="287">
        <f>IF('CDS-C'!$E$224&lt;&gt;"",'CDS-C'!$E$224,"")</f>
        <v>0.85</v>
      </c>
      <c r="AD194" s="287" t="s">
        <v>663</v>
      </c>
      <c r="AE194" s="287" t="s">
        <v>920</v>
      </c>
      <c r="AF194" s="287" t="s">
        <v>921</v>
      </c>
      <c r="AG194" s="287" t="s">
        <v>217</v>
      </c>
      <c r="AH194" s="287" t="s">
        <v>218</v>
      </c>
      <c r="AI194" s="287" t="s">
        <v>32</v>
      </c>
      <c r="AJ194" s="287" t="s">
        <v>32</v>
      </c>
      <c r="AK194" s="287" t="s">
        <v>32</v>
      </c>
      <c r="AL194" s="287" t="s">
        <v>588</v>
      </c>
    </row>
    <row r="195" spans="1:38">
      <c r="B195" s="43" t="s">
        <v>1159</v>
      </c>
      <c r="C195" s="139"/>
      <c r="D195" s="139"/>
      <c r="E195" s="322"/>
      <c r="F195" s="322"/>
      <c r="G195" s="322"/>
      <c r="H195" s="322"/>
      <c r="I195" s="322"/>
      <c r="J195" s="322"/>
      <c r="K195" s="322"/>
      <c r="L195" s="322"/>
      <c r="M195" s="322"/>
      <c r="N195" s="322"/>
      <c r="O195" s="322"/>
      <c r="P195" s="322"/>
      <c r="Q195" s="322"/>
      <c r="R195" s="322"/>
      <c r="S195" s="322"/>
      <c r="T195" s="322"/>
      <c r="U195" s="322"/>
      <c r="V195" s="322"/>
      <c r="W195" s="322"/>
      <c r="X195" s="322"/>
      <c r="Y195" s="322"/>
      <c r="Z195" s="322"/>
      <c r="AA195" s="322" t="s">
        <v>1160</v>
      </c>
      <c r="AB195" s="322" t="s">
        <v>1161</v>
      </c>
      <c r="AC195" s="287">
        <f>IF('CDS-C'!$D$231&lt;&gt;"",'CDS-C'!$D$231,"")</f>
        <v>0.34837099999999999</v>
      </c>
      <c r="AD195" s="287" t="s">
        <v>663</v>
      </c>
      <c r="AE195" s="287" t="s">
        <v>920</v>
      </c>
      <c r="AF195" s="287" t="s">
        <v>1162</v>
      </c>
      <c r="AG195" s="287" t="s">
        <v>217</v>
      </c>
      <c r="AH195" s="287" t="s">
        <v>218</v>
      </c>
      <c r="AI195" s="287" t="s">
        <v>32</v>
      </c>
      <c r="AJ195" s="287" t="s">
        <v>32</v>
      </c>
      <c r="AK195" s="287" t="s">
        <v>32</v>
      </c>
      <c r="AL195" s="287" t="s">
        <v>588</v>
      </c>
    </row>
    <row r="196" spans="1:38">
      <c r="B196" s="43" t="s">
        <v>1163</v>
      </c>
      <c r="C196" s="139"/>
      <c r="D196" s="139"/>
      <c r="E196" s="322"/>
      <c r="F196" s="322"/>
      <c r="G196" s="322"/>
      <c r="H196" s="322"/>
      <c r="I196" s="322"/>
      <c r="J196" s="322"/>
      <c r="K196" s="322"/>
      <c r="L196" s="322"/>
      <c r="M196" s="322"/>
      <c r="N196" s="322"/>
      <c r="O196" s="322"/>
      <c r="P196" s="322"/>
      <c r="Q196" s="322"/>
      <c r="R196" s="322"/>
      <c r="S196" s="322"/>
      <c r="T196" s="322"/>
      <c r="U196" s="322"/>
      <c r="V196" s="322"/>
      <c r="W196" s="322"/>
      <c r="X196" s="322"/>
      <c r="Y196" s="322"/>
      <c r="Z196" s="322"/>
      <c r="AA196" s="322" t="s">
        <v>1164</v>
      </c>
      <c r="AB196" s="322" t="s">
        <v>1165</v>
      </c>
      <c r="AC196" s="287">
        <f>IF('CDS-C'!$D$232&lt;&gt;"",'CDS-C'!$D$232,"")</f>
        <v>0.14285700000000001</v>
      </c>
      <c r="AD196" s="287" t="s">
        <v>663</v>
      </c>
      <c r="AE196" s="287" t="s">
        <v>920</v>
      </c>
      <c r="AF196" s="287" t="s">
        <v>1162</v>
      </c>
      <c r="AG196" s="287" t="s">
        <v>217</v>
      </c>
      <c r="AH196" s="287" t="s">
        <v>218</v>
      </c>
      <c r="AI196" s="287" t="s">
        <v>32</v>
      </c>
      <c r="AJ196" s="287" t="s">
        <v>32</v>
      </c>
      <c r="AK196" s="287" t="s">
        <v>32</v>
      </c>
      <c r="AL196" s="287" t="s">
        <v>588</v>
      </c>
    </row>
    <row r="197" spans="1:38">
      <c r="B197" s="75" t="s">
        <v>1166</v>
      </c>
      <c r="C197" s="139">
        <f>SUM(C191:C196)</f>
        <v>1</v>
      </c>
      <c r="D197" s="139">
        <f>SUM($D$191:$D$196)</f>
        <v>0.99999978599999995</v>
      </c>
      <c r="E197" s="322"/>
      <c r="F197" s="322"/>
      <c r="G197" s="322"/>
      <c r="H197" s="322"/>
      <c r="I197" s="322"/>
      <c r="J197" s="322"/>
      <c r="K197" s="322"/>
      <c r="L197" s="322"/>
      <c r="M197" s="322"/>
      <c r="N197" s="322"/>
      <c r="O197" s="322"/>
      <c r="P197" s="322"/>
      <c r="Q197" s="322"/>
      <c r="R197" s="322"/>
      <c r="S197" s="322"/>
      <c r="T197" s="322"/>
      <c r="U197" s="322"/>
      <c r="V197" s="322"/>
      <c r="W197" s="322"/>
      <c r="X197" s="322"/>
      <c r="Y197" s="322"/>
      <c r="Z197" s="322"/>
      <c r="AA197" s="322" t="s">
        <v>1167</v>
      </c>
      <c r="AB197" s="322" t="s">
        <v>1168</v>
      </c>
      <c r="AC197" s="287">
        <f>IF('CDS-C'!$D$233&lt;&gt;"",'CDS-C'!$D$233,"")</f>
        <v>0.146199</v>
      </c>
      <c r="AD197" s="287" t="s">
        <v>663</v>
      </c>
      <c r="AE197" s="287" t="s">
        <v>920</v>
      </c>
      <c r="AF197" s="287" t="s">
        <v>1162</v>
      </c>
      <c r="AG197" s="287" t="s">
        <v>217</v>
      </c>
      <c r="AH197" s="287" t="s">
        <v>218</v>
      </c>
      <c r="AI197" s="287" t="s">
        <v>32</v>
      </c>
      <c r="AJ197" s="287" t="s">
        <v>32</v>
      </c>
      <c r="AK197" s="287" t="s">
        <v>32</v>
      </c>
      <c r="AL197" s="287" t="s">
        <v>588</v>
      </c>
    </row>
    <row r="198" spans="1:38">
      <c r="B198" s="322"/>
      <c r="C198" s="138"/>
      <c r="D198" s="138"/>
      <c r="E198" s="322"/>
      <c r="F198" s="322"/>
      <c r="G198" s="322"/>
      <c r="H198" s="322"/>
      <c r="I198" s="322"/>
      <c r="J198" s="322"/>
      <c r="K198" s="322"/>
      <c r="L198" s="322"/>
      <c r="M198" s="322"/>
      <c r="N198" s="322"/>
      <c r="O198" s="322"/>
      <c r="P198" s="322"/>
      <c r="Q198" s="322"/>
      <c r="R198" s="322"/>
      <c r="S198" s="322"/>
      <c r="T198" s="322"/>
      <c r="U198" s="322"/>
      <c r="V198" s="322"/>
      <c r="W198" s="322"/>
      <c r="X198" s="322"/>
      <c r="Y198" s="322"/>
      <c r="Z198" s="322"/>
      <c r="AA198" s="322" t="s">
        <v>1169</v>
      </c>
      <c r="AB198" s="322" t="s">
        <v>1170</v>
      </c>
      <c r="AC198" s="287">
        <f>IF('CDS-C'!$D$234&lt;&gt;"",'CDS-C'!$D$234,"")</f>
        <v>0.12823699999999999</v>
      </c>
      <c r="AD198" s="287" t="s">
        <v>663</v>
      </c>
      <c r="AE198" s="287" t="s">
        <v>920</v>
      </c>
      <c r="AF198" s="287" t="s">
        <v>1162</v>
      </c>
      <c r="AG198" s="287" t="s">
        <v>217</v>
      </c>
      <c r="AH198" s="287" t="s">
        <v>218</v>
      </c>
      <c r="AI198" s="287" t="s">
        <v>32</v>
      </c>
      <c r="AJ198" s="287" t="s">
        <v>32</v>
      </c>
      <c r="AK198" s="287" t="s">
        <v>32</v>
      </c>
      <c r="AL198" s="287" t="s">
        <v>588</v>
      </c>
    </row>
    <row r="199" spans="1:38">
      <c r="B199" s="68" t="s">
        <v>1144</v>
      </c>
      <c r="C199" s="140" t="s">
        <v>1110</v>
      </c>
      <c r="D199" s="303"/>
      <c r="E199" s="303"/>
      <c r="F199" s="303"/>
      <c r="G199" s="322"/>
      <c r="H199" s="322"/>
      <c r="I199" s="322"/>
      <c r="J199" s="322"/>
      <c r="K199" s="322"/>
      <c r="L199" s="322"/>
      <c r="M199" s="322"/>
      <c r="N199" s="322"/>
      <c r="O199" s="322"/>
      <c r="P199" s="322"/>
      <c r="Q199" s="322"/>
      <c r="R199" s="322"/>
      <c r="S199" s="322"/>
      <c r="T199" s="322"/>
      <c r="U199" s="322"/>
      <c r="V199" s="322"/>
      <c r="W199" s="322"/>
      <c r="X199" s="322"/>
      <c r="Y199" s="322"/>
      <c r="Z199" s="322"/>
      <c r="AA199" s="322" t="s">
        <v>1171</v>
      </c>
      <c r="AB199" s="322" t="s">
        <v>1172</v>
      </c>
      <c r="AC199" s="287">
        <f>IF('CDS-C'!$D$235&lt;&gt;"",'CDS-C'!$D$235,"")</f>
        <v>0.10902299999999999</v>
      </c>
      <c r="AD199" s="287" t="s">
        <v>663</v>
      </c>
      <c r="AE199" s="287" t="s">
        <v>920</v>
      </c>
      <c r="AF199" s="287" t="s">
        <v>1162</v>
      </c>
      <c r="AG199" s="287" t="s">
        <v>217</v>
      </c>
      <c r="AH199" s="287" t="s">
        <v>218</v>
      </c>
      <c r="AI199" s="287" t="s">
        <v>32</v>
      </c>
      <c r="AJ199" s="287" t="s">
        <v>32</v>
      </c>
      <c r="AK199" s="287" t="s">
        <v>32</v>
      </c>
      <c r="AL199" s="287" t="s">
        <v>588</v>
      </c>
    </row>
    <row r="200" spans="1:38">
      <c r="B200" s="71" t="s">
        <v>1173</v>
      </c>
      <c r="C200" s="142">
        <v>5.3571428999999997E-2</v>
      </c>
      <c r="D200" s="303"/>
      <c r="E200" s="303"/>
      <c r="F200" s="303"/>
      <c r="G200" s="322"/>
      <c r="H200" s="322"/>
      <c r="I200" s="322"/>
      <c r="J200" s="322"/>
      <c r="K200" s="322"/>
      <c r="L200" s="322"/>
      <c r="M200" s="322"/>
      <c r="N200" s="322"/>
      <c r="O200" s="322"/>
      <c r="P200" s="322"/>
      <c r="Q200" s="322"/>
      <c r="R200" s="322"/>
      <c r="S200" s="322"/>
      <c r="T200" s="322"/>
      <c r="U200" s="322"/>
      <c r="V200" s="322"/>
      <c r="W200" s="322"/>
      <c r="X200" s="322"/>
      <c r="Y200" s="322"/>
      <c r="Z200" s="322"/>
      <c r="AA200" s="322" t="s">
        <v>1174</v>
      </c>
      <c r="AB200" s="322" t="s">
        <v>1175</v>
      </c>
      <c r="AC200" s="287">
        <f>IF('CDS-C'!$D$236&lt;&gt;"",'CDS-C'!$D$236,"")</f>
        <v>0.10944</v>
      </c>
      <c r="AD200" s="287" t="s">
        <v>663</v>
      </c>
      <c r="AE200" s="287" t="s">
        <v>920</v>
      </c>
      <c r="AF200" s="287" t="s">
        <v>1162</v>
      </c>
      <c r="AG200" s="287" t="s">
        <v>217</v>
      </c>
      <c r="AH200" s="287" t="s">
        <v>218</v>
      </c>
      <c r="AI200" s="287" t="s">
        <v>32</v>
      </c>
      <c r="AJ200" s="287" t="s">
        <v>32</v>
      </c>
      <c r="AK200" s="287" t="s">
        <v>32</v>
      </c>
      <c r="AL200" s="287" t="s">
        <v>588</v>
      </c>
    </row>
    <row r="201" spans="1:38">
      <c r="B201" s="71" t="s">
        <v>1176</v>
      </c>
      <c r="C201" s="142">
        <v>0.71428571399999996</v>
      </c>
      <c r="D201" s="303"/>
      <c r="E201" s="303"/>
      <c r="F201" s="303"/>
      <c r="G201" s="322"/>
      <c r="H201" s="322"/>
      <c r="I201" s="322"/>
      <c r="J201" s="322"/>
      <c r="K201" s="322"/>
      <c r="L201" s="322"/>
      <c r="M201" s="322"/>
      <c r="N201" s="322"/>
      <c r="O201" s="322"/>
      <c r="P201" s="322"/>
      <c r="Q201" s="322"/>
      <c r="R201" s="322"/>
      <c r="S201" s="322"/>
      <c r="T201" s="322"/>
      <c r="U201" s="322"/>
      <c r="V201" s="322"/>
      <c r="W201" s="322"/>
      <c r="X201" s="322"/>
      <c r="Y201" s="322"/>
      <c r="Z201" s="322"/>
      <c r="AA201" s="322" t="s">
        <v>1177</v>
      </c>
      <c r="AB201" s="322" t="s">
        <v>1178</v>
      </c>
      <c r="AC201" s="287">
        <f>IF('CDS-C'!$D$237&lt;&gt;"",'CDS-C'!$D$237,"")</f>
        <v>1.5873000000000002E-2</v>
      </c>
      <c r="AD201" s="287" t="s">
        <v>663</v>
      </c>
      <c r="AE201" s="287" t="s">
        <v>920</v>
      </c>
      <c r="AF201" s="287" t="s">
        <v>1162</v>
      </c>
      <c r="AG201" s="287" t="s">
        <v>217</v>
      </c>
      <c r="AH201" s="287" t="s">
        <v>218</v>
      </c>
      <c r="AI201" s="287" t="s">
        <v>32</v>
      </c>
      <c r="AJ201" s="287" t="s">
        <v>32</v>
      </c>
      <c r="AK201" s="287" t="s">
        <v>32</v>
      </c>
      <c r="AL201" s="287" t="s">
        <v>588</v>
      </c>
    </row>
    <row r="202" spans="1:38">
      <c r="B202" s="71" t="s">
        <v>1179</v>
      </c>
      <c r="C202" s="142">
        <v>0.23214285700000001</v>
      </c>
      <c r="D202" s="303"/>
      <c r="E202" s="303"/>
      <c r="F202" s="303"/>
      <c r="G202" s="322"/>
      <c r="H202" s="322"/>
      <c r="I202" s="322"/>
      <c r="J202" s="322"/>
      <c r="K202" s="322"/>
      <c r="L202" s="322"/>
      <c r="M202" s="322"/>
      <c r="N202" s="322"/>
      <c r="O202" s="322"/>
      <c r="P202" s="322"/>
      <c r="Q202" s="322"/>
      <c r="R202" s="322"/>
      <c r="S202" s="322"/>
      <c r="T202" s="322"/>
      <c r="U202" s="322"/>
      <c r="V202" s="322"/>
      <c r="W202" s="322"/>
      <c r="X202" s="322"/>
      <c r="Y202" s="322"/>
      <c r="Z202" s="322"/>
      <c r="AA202" s="322" t="s">
        <v>1180</v>
      </c>
      <c r="AB202" s="322" t="s">
        <v>1181</v>
      </c>
      <c r="AC202" s="287" t="str">
        <f>IF('CDS-C'!$D$238&lt;&gt;"",'CDS-C'!$D$238,"")</f>
        <v/>
      </c>
      <c r="AD202" s="287" t="s">
        <v>663</v>
      </c>
      <c r="AE202" s="287" t="s">
        <v>920</v>
      </c>
      <c r="AF202" s="287" t="s">
        <v>1162</v>
      </c>
      <c r="AG202" s="287" t="s">
        <v>217</v>
      </c>
      <c r="AH202" s="287" t="s">
        <v>218</v>
      </c>
      <c r="AI202" s="287" t="s">
        <v>32</v>
      </c>
      <c r="AJ202" s="287" t="s">
        <v>32</v>
      </c>
      <c r="AK202" s="287" t="s">
        <v>32</v>
      </c>
      <c r="AL202" s="287" t="s">
        <v>588</v>
      </c>
    </row>
    <row r="203" spans="1:38">
      <c r="B203" s="71" t="s">
        <v>1182</v>
      </c>
      <c r="C203" s="141"/>
      <c r="D203" s="303"/>
      <c r="E203" s="303"/>
      <c r="F203" s="303"/>
      <c r="G203" s="322"/>
      <c r="H203" s="322"/>
      <c r="I203" s="322"/>
      <c r="J203" s="322"/>
      <c r="K203" s="322"/>
      <c r="L203" s="322"/>
      <c r="M203" s="322"/>
      <c r="N203" s="322"/>
      <c r="O203" s="322"/>
      <c r="P203" s="322"/>
      <c r="Q203" s="322"/>
      <c r="R203" s="322"/>
      <c r="S203" s="322"/>
      <c r="T203" s="322"/>
      <c r="U203" s="322"/>
      <c r="V203" s="322"/>
      <c r="W203" s="322"/>
      <c r="X203" s="322"/>
      <c r="Y203" s="322"/>
      <c r="Z203" s="322"/>
      <c r="AA203" s="322" t="s">
        <v>1183</v>
      </c>
      <c r="AB203" s="322" t="s">
        <v>1184</v>
      </c>
      <c r="AC203" s="287" t="str">
        <f>IF('CDS-C'!$D$239&lt;&gt;"",'CDS-C'!$D$239,"")</f>
        <v/>
      </c>
      <c r="AD203" s="287" t="s">
        <v>663</v>
      </c>
      <c r="AE203" s="287" t="s">
        <v>920</v>
      </c>
      <c r="AF203" s="287" t="s">
        <v>1162</v>
      </c>
      <c r="AG203" s="287" t="s">
        <v>217</v>
      </c>
      <c r="AH203" s="287" t="s">
        <v>218</v>
      </c>
      <c r="AI203" s="287" t="s">
        <v>32</v>
      </c>
      <c r="AJ203" s="287" t="s">
        <v>32</v>
      </c>
      <c r="AK203" s="287" t="s">
        <v>32</v>
      </c>
      <c r="AL203" s="287" t="s">
        <v>588</v>
      </c>
    </row>
    <row r="204" spans="1:38">
      <c r="B204" s="71" t="s">
        <v>1185</v>
      </c>
      <c r="C204" s="141"/>
      <c r="D204" s="303"/>
      <c r="E204" s="303"/>
      <c r="F204" s="303"/>
      <c r="G204" s="322"/>
      <c r="H204" s="322"/>
      <c r="I204" s="322"/>
      <c r="J204" s="322"/>
      <c r="K204" s="322"/>
      <c r="L204" s="322"/>
      <c r="M204" s="322"/>
      <c r="N204" s="322"/>
      <c r="O204" s="322"/>
      <c r="P204" s="322"/>
      <c r="Q204" s="322"/>
      <c r="R204" s="322"/>
      <c r="S204" s="322"/>
      <c r="T204" s="322"/>
      <c r="U204" s="322"/>
      <c r="V204" s="322"/>
      <c r="W204" s="322"/>
      <c r="X204" s="322"/>
      <c r="Y204" s="322"/>
      <c r="Z204" s="322"/>
      <c r="AA204" s="322" t="s">
        <v>1186</v>
      </c>
      <c r="AB204" s="322" t="s">
        <v>234</v>
      </c>
      <c r="AC204" s="287">
        <f>IF('CDS-C'!$D$240&lt;&gt;"",'CDS-C'!$D$240,"")</f>
        <v>0.99999999999999989</v>
      </c>
      <c r="AD204" s="287" t="s">
        <v>663</v>
      </c>
      <c r="AE204" s="287" t="s">
        <v>920</v>
      </c>
      <c r="AF204" s="287" t="s">
        <v>1162</v>
      </c>
      <c r="AG204" s="287" t="s">
        <v>217</v>
      </c>
      <c r="AH204" s="287" t="s">
        <v>218</v>
      </c>
      <c r="AI204" s="287" t="s">
        <v>32</v>
      </c>
      <c r="AJ204" s="287" t="s">
        <v>32</v>
      </c>
      <c r="AK204" s="287" t="s">
        <v>32</v>
      </c>
      <c r="AL204" s="287" t="s">
        <v>588</v>
      </c>
    </row>
    <row r="205" spans="1:38">
      <c r="B205" s="71" t="s">
        <v>1187</v>
      </c>
      <c r="C205" s="141"/>
      <c r="D205" s="303"/>
      <c r="E205" s="303"/>
      <c r="F205" s="303"/>
      <c r="G205" s="322"/>
      <c r="H205" s="322"/>
      <c r="I205" s="322"/>
      <c r="J205" s="322"/>
      <c r="K205" s="322"/>
      <c r="L205" s="322"/>
      <c r="M205" s="322"/>
      <c r="N205" s="322"/>
      <c r="O205" s="322"/>
      <c r="P205" s="322"/>
      <c r="Q205" s="322"/>
      <c r="R205" s="322"/>
      <c r="S205" s="322"/>
      <c r="T205" s="322"/>
      <c r="U205" s="322"/>
      <c r="V205" s="322"/>
      <c r="W205" s="322"/>
      <c r="X205" s="322"/>
      <c r="Y205" s="322"/>
      <c r="Z205" s="322"/>
      <c r="AA205" s="322" t="s">
        <v>1188</v>
      </c>
      <c r="AB205" s="322" t="s">
        <v>1161</v>
      </c>
      <c r="AC205" s="287">
        <f>IF('CDS-C'!$E$231&lt;&gt;"",'CDS-C'!$E$231,"")</f>
        <v>7.1224999999999997E-2</v>
      </c>
      <c r="AD205" s="287" t="s">
        <v>663</v>
      </c>
      <c r="AE205" s="287" t="s">
        <v>920</v>
      </c>
      <c r="AF205" s="287" t="s">
        <v>1162</v>
      </c>
      <c r="AG205" s="287" t="s">
        <v>217</v>
      </c>
      <c r="AH205" s="287" t="s">
        <v>218</v>
      </c>
      <c r="AI205" s="287" t="s">
        <v>32</v>
      </c>
      <c r="AJ205" s="287" t="s">
        <v>32</v>
      </c>
      <c r="AK205" s="287" t="s">
        <v>32</v>
      </c>
      <c r="AL205" s="287" t="s">
        <v>588</v>
      </c>
    </row>
    <row r="206" spans="1:38">
      <c r="B206" s="75" t="s">
        <v>1166</v>
      </c>
      <c r="C206" s="142">
        <f>SUM(C200:C205)</f>
        <v>1</v>
      </c>
      <c r="D206" s="303"/>
      <c r="E206" s="303"/>
      <c r="F206" s="303"/>
      <c r="G206" s="322"/>
      <c r="H206" s="322"/>
      <c r="I206" s="322"/>
      <c r="J206" s="322"/>
      <c r="K206" s="322"/>
      <c r="L206" s="322"/>
      <c r="M206" s="322"/>
      <c r="N206" s="322"/>
      <c r="O206" s="322"/>
      <c r="P206" s="322"/>
      <c r="Q206" s="322"/>
      <c r="R206" s="322"/>
      <c r="S206" s="322"/>
      <c r="T206" s="322"/>
      <c r="U206" s="322"/>
      <c r="V206" s="322"/>
      <c r="W206" s="322"/>
      <c r="X206" s="322"/>
      <c r="Y206" s="322"/>
      <c r="Z206" s="322"/>
      <c r="AA206" s="322" t="s">
        <v>1189</v>
      </c>
      <c r="AB206" s="322" t="s">
        <v>1165</v>
      </c>
      <c r="AC206" s="287">
        <f>IF('CDS-C'!$E$232&lt;&gt;"",'CDS-C'!$E$232,"")</f>
        <v>0.116809</v>
      </c>
      <c r="AD206" s="287" t="s">
        <v>663</v>
      </c>
      <c r="AE206" s="287" t="s">
        <v>920</v>
      </c>
      <c r="AF206" s="287" t="s">
        <v>1162</v>
      </c>
      <c r="AG206" s="287" t="s">
        <v>217</v>
      </c>
      <c r="AH206" s="287" t="s">
        <v>218</v>
      </c>
      <c r="AI206" s="287" t="s">
        <v>32</v>
      </c>
      <c r="AJ206" s="287" t="s">
        <v>32</v>
      </c>
      <c r="AK206" s="287" t="s">
        <v>32</v>
      </c>
      <c r="AL206" s="287" t="s">
        <v>588</v>
      </c>
    </row>
    <row r="207" spans="1:38">
      <c r="B207" s="322"/>
      <c r="C207" s="143"/>
      <c r="D207" s="303"/>
      <c r="E207" s="303"/>
      <c r="F207" s="303"/>
      <c r="G207" s="322"/>
      <c r="H207" s="322"/>
      <c r="I207" s="322"/>
      <c r="J207" s="322"/>
      <c r="K207" s="322"/>
      <c r="L207" s="322"/>
      <c r="M207" s="322"/>
      <c r="N207" s="322"/>
      <c r="O207" s="322"/>
      <c r="P207" s="322"/>
      <c r="Q207" s="322"/>
      <c r="R207" s="322"/>
      <c r="S207" s="322"/>
      <c r="T207" s="322"/>
      <c r="U207" s="322"/>
      <c r="V207" s="322"/>
      <c r="W207" s="322"/>
      <c r="X207" s="322"/>
      <c r="Y207" s="322"/>
      <c r="Z207" s="322"/>
      <c r="AA207" s="322" t="s">
        <v>1190</v>
      </c>
      <c r="AB207" s="322" t="s">
        <v>1168</v>
      </c>
      <c r="AC207" s="287">
        <f>IF('CDS-C'!$E$233&lt;&gt;"",'CDS-C'!$E$233,"")</f>
        <v>0.173789</v>
      </c>
      <c r="AD207" s="287" t="s">
        <v>663</v>
      </c>
      <c r="AE207" s="287" t="s">
        <v>920</v>
      </c>
      <c r="AF207" s="287" t="s">
        <v>1162</v>
      </c>
      <c r="AG207" s="287" t="s">
        <v>217</v>
      </c>
      <c r="AH207" s="287" t="s">
        <v>218</v>
      </c>
      <c r="AI207" s="287" t="s">
        <v>32</v>
      </c>
      <c r="AJ207" s="287" t="s">
        <v>32</v>
      </c>
      <c r="AK207" s="287" t="s">
        <v>32</v>
      </c>
      <c r="AL207" s="287" t="s">
        <v>588</v>
      </c>
    </row>
    <row r="208" spans="1:38">
      <c r="A208" s="302"/>
      <c r="B208" s="68" t="s">
        <v>1144</v>
      </c>
      <c r="C208" s="68" t="s">
        <v>1119</v>
      </c>
      <c r="D208" s="68" t="s">
        <v>1125</v>
      </c>
      <c r="E208" s="68" t="s">
        <v>1122</v>
      </c>
      <c r="F208" s="68" t="s">
        <v>1134</v>
      </c>
      <c r="G208" s="68" t="s">
        <v>1131</v>
      </c>
      <c r="H208" s="322"/>
      <c r="I208" s="322"/>
      <c r="J208" s="322"/>
      <c r="K208" s="322"/>
      <c r="L208" s="322"/>
      <c r="M208" s="322"/>
      <c r="N208" s="322"/>
      <c r="O208" s="322"/>
      <c r="P208" s="322"/>
      <c r="Q208" s="322"/>
      <c r="R208" s="322"/>
      <c r="S208" s="322"/>
      <c r="T208" s="322"/>
      <c r="U208" s="322"/>
      <c r="V208" s="322"/>
      <c r="W208" s="322"/>
      <c r="X208" s="322"/>
      <c r="Y208" s="322"/>
      <c r="Z208" s="322"/>
      <c r="AA208" s="322" t="s">
        <v>1191</v>
      </c>
      <c r="AB208" s="322" t="s">
        <v>1170</v>
      </c>
      <c r="AC208" s="287">
        <f>IF('CDS-C'!$E$234&lt;&gt;"",'CDS-C'!$E$234,"")</f>
        <v>0.19373199999999999</v>
      </c>
      <c r="AD208" s="287" t="s">
        <v>663</v>
      </c>
      <c r="AE208" s="287" t="s">
        <v>920</v>
      </c>
      <c r="AF208" s="287" t="s">
        <v>1162</v>
      </c>
      <c r="AG208" s="287" t="s">
        <v>217</v>
      </c>
      <c r="AH208" s="287" t="s">
        <v>218</v>
      </c>
      <c r="AI208" s="287" t="s">
        <v>32</v>
      </c>
      <c r="AJ208" s="287" t="s">
        <v>32</v>
      </c>
      <c r="AK208" s="287" t="s">
        <v>32</v>
      </c>
      <c r="AL208" s="287" t="s">
        <v>588</v>
      </c>
    </row>
    <row r="209" spans="1:38">
      <c r="A209" s="302"/>
      <c r="B209" s="43" t="s">
        <v>1192</v>
      </c>
      <c r="C209" s="139">
        <v>0.36103542199999999</v>
      </c>
      <c r="D209" s="139">
        <v>0.23</v>
      </c>
      <c r="E209" s="139">
        <v>0.16666700000000001</v>
      </c>
      <c r="F209" s="139"/>
      <c r="G209" s="139"/>
      <c r="H209" s="322"/>
      <c r="I209" s="322"/>
      <c r="J209" s="322"/>
      <c r="K209" s="322"/>
      <c r="L209" s="322"/>
      <c r="M209" s="322"/>
      <c r="N209" s="322"/>
      <c r="O209" s="322"/>
      <c r="P209" s="322"/>
      <c r="Q209" s="322"/>
      <c r="R209" s="322"/>
      <c r="S209" s="322"/>
      <c r="T209" s="322"/>
      <c r="U209" s="322"/>
      <c r="V209" s="322"/>
      <c r="W209" s="322"/>
      <c r="X209" s="322"/>
      <c r="Y209" s="322"/>
      <c r="Z209" s="322"/>
      <c r="AA209" s="322" t="s">
        <v>1193</v>
      </c>
      <c r="AB209" s="322" t="s">
        <v>1172</v>
      </c>
      <c r="AC209" s="287">
        <f>IF('CDS-C'!$E$235&lt;&gt;"",'CDS-C'!$E$235,"")</f>
        <v>0.22792000000000001</v>
      </c>
      <c r="AD209" s="287" t="s">
        <v>663</v>
      </c>
      <c r="AE209" s="287" t="s">
        <v>920</v>
      </c>
      <c r="AF209" s="287" t="s">
        <v>1162</v>
      </c>
      <c r="AG209" s="287" t="s">
        <v>217</v>
      </c>
      <c r="AH209" s="287" t="s">
        <v>218</v>
      </c>
      <c r="AI209" s="287" t="s">
        <v>32</v>
      </c>
      <c r="AJ209" s="287" t="s">
        <v>32</v>
      </c>
      <c r="AK209" s="287" t="s">
        <v>32</v>
      </c>
      <c r="AL209" s="287" t="s">
        <v>588</v>
      </c>
    </row>
    <row r="210" spans="1:38">
      <c r="A210" s="302"/>
      <c r="B210" s="43" t="s">
        <v>1194</v>
      </c>
      <c r="C210" s="139">
        <v>0.60626703000000004</v>
      </c>
      <c r="D210" s="139">
        <v>0.41520000000000001</v>
      </c>
      <c r="E210" s="139">
        <v>0.52937199999999995</v>
      </c>
      <c r="F210" s="139"/>
      <c r="G210" s="139"/>
      <c r="H210" s="322"/>
      <c r="I210" s="322"/>
      <c r="J210" s="322"/>
      <c r="K210" s="322"/>
      <c r="L210" s="322"/>
      <c r="M210" s="322"/>
      <c r="N210" s="322"/>
      <c r="O210" s="322"/>
      <c r="P210" s="322"/>
      <c r="Q210" s="322"/>
      <c r="R210" s="322"/>
      <c r="S210" s="322"/>
      <c r="T210" s="322"/>
      <c r="U210" s="322"/>
      <c r="V210" s="322"/>
      <c r="W210" s="322"/>
      <c r="X210" s="322"/>
      <c r="Y210" s="322"/>
      <c r="Z210" s="322"/>
      <c r="AA210" s="322" t="s">
        <v>1195</v>
      </c>
      <c r="AB210" s="322" t="s">
        <v>1175</v>
      </c>
      <c r="AC210" s="287">
        <f>IF('CDS-C'!$E$236&lt;&gt;"",'CDS-C'!$E$236,"")</f>
        <v>0.19943</v>
      </c>
      <c r="AD210" s="287" t="s">
        <v>663</v>
      </c>
      <c r="AE210" s="287" t="s">
        <v>920</v>
      </c>
      <c r="AF210" s="287" t="s">
        <v>1162</v>
      </c>
      <c r="AG210" s="287" t="s">
        <v>217</v>
      </c>
      <c r="AH210" s="287" t="s">
        <v>218</v>
      </c>
      <c r="AI210" s="287" t="s">
        <v>32</v>
      </c>
      <c r="AJ210" s="287" t="s">
        <v>32</v>
      </c>
      <c r="AK210" s="287" t="s">
        <v>32</v>
      </c>
      <c r="AL210" s="287" t="s">
        <v>588</v>
      </c>
    </row>
    <row r="211" spans="1:38">
      <c r="A211" s="302"/>
      <c r="B211" s="43" t="s">
        <v>1196</v>
      </c>
      <c r="C211" s="139">
        <v>2.9972751999999998E-2</v>
      </c>
      <c r="D211" s="139">
        <v>0.3543</v>
      </c>
      <c r="E211" s="139">
        <v>0.29849700000000001</v>
      </c>
      <c r="F211" s="139"/>
      <c r="G211" s="139"/>
      <c r="H211" s="322"/>
      <c r="I211" s="322"/>
      <c r="J211" s="322"/>
      <c r="K211" s="322"/>
      <c r="L211" s="322"/>
      <c r="M211" s="322"/>
      <c r="N211" s="322"/>
      <c r="O211" s="322"/>
      <c r="P211" s="322"/>
      <c r="Q211" s="322"/>
      <c r="R211" s="322"/>
      <c r="S211" s="322"/>
      <c r="T211" s="322"/>
      <c r="U211" s="322"/>
      <c r="V211" s="322"/>
      <c r="W211" s="322"/>
      <c r="X211" s="322"/>
      <c r="Y211" s="322"/>
      <c r="Z211" s="322"/>
      <c r="AA211" s="322" t="s">
        <v>1197</v>
      </c>
      <c r="AB211" s="322" t="s">
        <v>1178</v>
      </c>
      <c r="AC211" s="287">
        <f>IF('CDS-C'!$E$237&lt;&gt;"",'CDS-C'!$E$237,"")</f>
        <v>1.7094000000000002E-2</v>
      </c>
      <c r="AD211" s="287" t="s">
        <v>663</v>
      </c>
      <c r="AE211" s="287" t="s">
        <v>920</v>
      </c>
      <c r="AF211" s="287" t="s">
        <v>1162</v>
      </c>
      <c r="AG211" s="287" t="s">
        <v>217</v>
      </c>
      <c r="AH211" s="287" t="s">
        <v>218</v>
      </c>
      <c r="AI211" s="287" t="s">
        <v>32</v>
      </c>
      <c r="AJ211" s="287" t="s">
        <v>32</v>
      </c>
      <c r="AK211" s="287" t="s">
        <v>32</v>
      </c>
      <c r="AL211" s="287" t="s">
        <v>588</v>
      </c>
    </row>
    <row r="212" spans="1:38" ht="14.25">
      <c r="A212" s="302"/>
      <c r="B212" s="144" t="s">
        <v>1198</v>
      </c>
      <c r="C212" s="139">
        <v>2.7247E-3</v>
      </c>
      <c r="D212" s="139">
        <v>5.0000000000000001E-4</v>
      </c>
      <c r="E212" s="139">
        <v>5.4640000000000001E-3</v>
      </c>
      <c r="F212" s="139"/>
      <c r="G212" s="139"/>
      <c r="H212" s="322"/>
      <c r="I212" s="125"/>
      <c r="J212" s="322"/>
      <c r="K212" s="322"/>
      <c r="L212" s="322"/>
      <c r="M212" s="322"/>
      <c r="N212" s="322"/>
      <c r="O212" s="322"/>
      <c r="P212" s="322"/>
      <c r="Q212" s="322"/>
      <c r="R212" s="322"/>
      <c r="S212" s="322"/>
      <c r="T212" s="322"/>
      <c r="U212" s="322"/>
      <c r="V212" s="322"/>
      <c r="W212" s="322"/>
      <c r="X212" s="322"/>
      <c r="Y212" s="322"/>
      <c r="Z212" s="322"/>
      <c r="AA212" s="322" t="s">
        <v>1199</v>
      </c>
      <c r="AB212" s="322" t="s">
        <v>1181</v>
      </c>
      <c r="AC212" s="287" t="str">
        <f>IF('CDS-C'!$E$238&lt;&gt;"",'CDS-C'!$E$238,"")</f>
        <v/>
      </c>
      <c r="AD212" s="287" t="s">
        <v>663</v>
      </c>
      <c r="AE212" s="287" t="s">
        <v>920</v>
      </c>
      <c r="AF212" s="287" t="s">
        <v>1162</v>
      </c>
      <c r="AG212" s="287" t="s">
        <v>217</v>
      </c>
      <c r="AH212" s="287" t="s">
        <v>218</v>
      </c>
      <c r="AI212" s="287" t="s">
        <v>32</v>
      </c>
      <c r="AJ212" s="287" t="s">
        <v>32</v>
      </c>
      <c r="AK212" s="287" t="s">
        <v>32</v>
      </c>
      <c r="AL212" s="287" t="s">
        <v>588</v>
      </c>
    </row>
    <row r="213" spans="1:38" ht="14.25">
      <c r="A213" s="302"/>
      <c r="B213" s="144" t="s">
        <v>1200</v>
      </c>
      <c r="C213" s="139"/>
      <c r="D213" s="139"/>
      <c r="E213" s="139"/>
      <c r="F213" s="139"/>
      <c r="G213" s="139"/>
      <c r="H213" s="125"/>
      <c r="I213" s="145"/>
      <c r="J213" s="322"/>
      <c r="K213" s="322"/>
      <c r="L213" s="322"/>
      <c r="M213" s="322"/>
      <c r="N213" s="322"/>
      <c r="O213" s="322"/>
      <c r="P213" s="322"/>
      <c r="Q213" s="322"/>
      <c r="R213" s="322"/>
      <c r="S213" s="322"/>
      <c r="T213" s="322"/>
      <c r="U213" s="322"/>
      <c r="V213" s="322"/>
      <c r="W213" s="322"/>
      <c r="X213" s="322"/>
      <c r="Y213" s="322"/>
      <c r="Z213" s="322"/>
      <c r="AA213" s="322" t="s">
        <v>1201</v>
      </c>
      <c r="AB213" s="322" t="s">
        <v>1184</v>
      </c>
      <c r="AC213" s="287" t="str">
        <f>IF('CDS-C'!$E$239&lt;&gt;"",'CDS-C'!$E$239,"")</f>
        <v/>
      </c>
      <c r="AD213" s="287" t="s">
        <v>663</v>
      </c>
      <c r="AE213" s="287" t="s">
        <v>920</v>
      </c>
      <c r="AF213" s="287" t="s">
        <v>1162</v>
      </c>
      <c r="AG213" s="287" t="s">
        <v>217</v>
      </c>
      <c r="AH213" s="287" t="s">
        <v>218</v>
      </c>
      <c r="AI213" s="287" t="s">
        <v>32</v>
      </c>
      <c r="AJ213" s="287" t="s">
        <v>32</v>
      </c>
      <c r="AK213" s="287" t="s">
        <v>32</v>
      </c>
      <c r="AL213" s="287" t="s">
        <v>588</v>
      </c>
    </row>
    <row r="214" spans="1:38">
      <c r="A214" s="302"/>
      <c r="B214" s="43" t="s">
        <v>1202</v>
      </c>
      <c r="C214" s="139"/>
      <c r="D214" s="139"/>
      <c r="E214" s="139"/>
      <c r="F214" s="139"/>
      <c r="G214" s="139"/>
      <c r="H214" s="145"/>
      <c r="I214" s="145"/>
      <c r="J214" s="322"/>
      <c r="K214" s="322"/>
      <c r="L214" s="322"/>
      <c r="M214" s="322"/>
      <c r="N214" s="322"/>
      <c r="O214" s="322"/>
      <c r="P214" s="322"/>
      <c r="Q214" s="322"/>
      <c r="R214" s="322"/>
      <c r="S214" s="322"/>
      <c r="T214" s="322"/>
      <c r="U214" s="322"/>
      <c r="V214" s="322"/>
      <c r="W214" s="322"/>
      <c r="X214" s="322"/>
      <c r="Y214" s="322"/>
      <c r="Z214" s="322"/>
      <c r="AA214" s="322" t="s">
        <v>1203</v>
      </c>
      <c r="AB214" s="322" t="s">
        <v>234</v>
      </c>
      <c r="AC214" s="287">
        <f>IF('CDS-C'!$E$240&lt;&gt;"",'CDS-C'!$E$240,"")</f>
        <v>0.99999900000000008</v>
      </c>
      <c r="AD214" s="287" t="s">
        <v>663</v>
      </c>
      <c r="AE214" s="287" t="s">
        <v>920</v>
      </c>
      <c r="AF214" s="287" t="s">
        <v>1162</v>
      </c>
      <c r="AG214" s="287" t="s">
        <v>217</v>
      </c>
      <c r="AH214" s="287" t="s">
        <v>218</v>
      </c>
      <c r="AI214" s="287" t="s">
        <v>32</v>
      </c>
      <c r="AJ214" s="287" t="s">
        <v>32</v>
      </c>
      <c r="AK214" s="287" t="s">
        <v>32</v>
      </c>
      <c r="AL214" s="287" t="s">
        <v>588</v>
      </c>
    </row>
    <row r="215" spans="1:38">
      <c r="A215" s="300"/>
      <c r="B215" s="75" t="s">
        <v>1166</v>
      </c>
      <c r="C215" s="139">
        <f>SUM(C209:C214)</f>
        <v>0.99999990400000005</v>
      </c>
      <c r="D215" s="139">
        <f>SUM($D$209:$D$214)</f>
        <v>1</v>
      </c>
      <c r="E215" s="139">
        <f>SUM($E$209:$E$214)</f>
        <v>1</v>
      </c>
      <c r="F215" s="139">
        <f>SUM($F$209:$F$214)</f>
        <v>0</v>
      </c>
      <c r="G215" s="139">
        <f>SUM($G$209:$G$214)</f>
        <v>0</v>
      </c>
      <c r="H215" s="145"/>
      <c r="I215" s="145"/>
      <c r="J215" s="322"/>
      <c r="K215" s="322"/>
      <c r="L215" s="322"/>
      <c r="M215" s="322"/>
      <c r="N215" s="322"/>
      <c r="O215" s="322"/>
      <c r="P215" s="322"/>
      <c r="Q215" s="322"/>
      <c r="R215" s="322"/>
      <c r="S215" s="322"/>
      <c r="T215" s="322"/>
      <c r="U215" s="322"/>
      <c r="V215" s="322"/>
      <c r="W215" s="322"/>
      <c r="X215" s="322"/>
      <c r="Y215" s="322"/>
      <c r="Z215" s="322"/>
      <c r="AA215" s="322" t="s">
        <v>1204</v>
      </c>
      <c r="AB215" s="322" t="s">
        <v>1161</v>
      </c>
      <c r="AC215" s="287">
        <f>IF('CDS-C'!$F$231&lt;&gt;"",'CDS-C'!$F$231,"")</f>
        <v>0.34837099999999999</v>
      </c>
      <c r="AD215" s="287" t="s">
        <v>663</v>
      </c>
      <c r="AE215" s="287" t="s">
        <v>920</v>
      </c>
      <c r="AF215" s="287" t="s">
        <v>1162</v>
      </c>
      <c r="AG215" s="287" t="s">
        <v>217</v>
      </c>
      <c r="AH215" s="287" t="s">
        <v>218</v>
      </c>
      <c r="AI215" s="287" t="s">
        <v>32</v>
      </c>
      <c r="AJ215" s="287" t="s">
        <v>32</v>
      </c>
      <c r="AK215" s="287" t="s">
        <v>32</v>
      </c>
      <c r="AL215" s="287" t="s">
        <v>588</v>
      </c>
    </row>
    <row r="216" spans="1:38">
      <c r="A216" s="300"/>
      <c r="B216" s="322"/>
      <c r="C216" s="145"/>
      <c r="D216" s="145"/>
      <c r="E216" s="145"/>
      <c r="F216" s="145"/>
      <c r="G216" s="145"/>
      <c r="H216" s="145"/>
      <c r="I216" s="145"/>
      <c r="J216" s="322"/>
      <c r="K216" s="322"/>
      <c r="L216" s="322"/>
      <c r="M216" s="322"/>
      <c r="N216" s="322"/>
      <c r="O216" s="322"/>
      <c r="P216" s="322"/>
      <c r="Q216" s="322"/>
      <c r="R216" s="322"/>
      <c r="S216" s="322"/>
      <c r="T216" s="322"/>
      <c r="U216" s="322"/>
      <c r="V216" s="322"/>
      <c r="W216" s="322"/>
      <c r="X216" s="322"/>
      <c r="Y216" s="322"/>
      <c r="Z216" s="322"/>
      <c r="AA216" s="322" t="s">
        <v>1205</v>
      </c>
      <c r="AB216" s="322" t="s">
        <v>1165</v>
      </c>
      <c r="AC216" s="287">
        <f>IF('CDS-C'!$F$232&lt;&gt;"",'CDS-C'!$F$232,"")</f>
        <v>0.14285700000000001</v>
      </c>
      <c r="AD216" s="287" t="s">
        <v>663</v>
      </c>
      <c r="AE216" s="287" t="s">
        <v>920</v>
      </c>
      <c r="AF216" s="287" t="s">
        <v>1162</v>
      </c>
      <c r="AG216" s="287" t="s">
        <v>217</v>
      </c>
      <c r="AH216" s="287" t="s">
        <v>218</v>
      </c>
      <c r="AI216" s="287" t="s">
        <v>32</v>
      </c>
      <c r="AJ216" s="287" t="s">
        <v>32</v>
      </c>
      <c r="AK216" s="287" t="s">
        <v>32</v>
      </c>
      <c r="AL216" s="287" t="s">
        <v>588</v>
      </c>
    </row>
    <row r="217" spans="1:38" ht="102">
      <c r="A217" s="302" t="s">
        <v>1206</v>
      </c>
      <c r="B217" s="298" t="s">
        <v>1207</v>
      </c>
      <c r="H217" s="145"/>
      <c r="I217" s="145"/>
      <c r="J217" s="322"/>
      <c r="K217" s="322"/>
      <c r="L217" s="322"/>
      <c r="M217" s="322"/>
      <c r="N217" s="322"/>
      <c r="O217" s="322"/>
      <c r="P217" s="322"/>
      <c r="Q217" s="322"/>
      <c r="R217" s="322"/>
      <c r="S217" s="322"/>
      <c r="T217" s="322"/>
      <c r="U217" s="322"/>
      <c r="V217" s="322"/>
      <c r="W217" s="322"/>
      <c r="X217" s="322"/>
      <c r="Y217" s="322"/>
      <c r="Z217" s="322"/>
      <c r="AA217" s="322" t="s">
        <v>1208</v>
      </c>
      <c r="AB217" s="322" t="s">
        <v>1168</v>
      </c>
      <c r="AC217" s="287">
        <f>IF('CDS-C'!$F$233&lt;&gt;"",'CDS-C'!$F$233,"")</f>
        <v>0.146199</v>
      </c>
      <c r="AD217" s="287" t="s">
        <v>663</v>
      </c>
      <c r="AE217" s="287" t="s">
        <v>920</v>
      </c>
      <c r="AF217" s="287" t="s">
        <v>1162</v>
      </c>
      <c r="AG217" s="287" t="s">
        <v>217</v>
      </c>
      <c r="AH217" s="287" t="s">
        <v>218</v>
      </c>
      <c r="AI217" s="287" t="s">
        <v>32</v>
      </c>
      <c r="AJ217" s="287" t="s">
        <v>32</v>
      </c>
      <c r="AK217" s="287" t="s">
        <v>32</v>
      </c>
      <c r="AL217" s="287" t="s">
        <v>588</v>
      </c>
    </row>
    <row r="218" spans="1:38">
      <c r="A218" s="302"/>
      <c r="B218" s="69" t="s">
        <v>1104</v>
      </c>
      <c r="E218" s="69" t="s">
        <v>1084</v>
      </c>
      <c r="F218" s="282"/>
      <c r="H218" s="145"/>
      <c r="I218" s="145"/>
      <c r="J218" s="322"/>
      <c r="K218" s="322"/>
      <c r="L218" s="322"/>
      <c r="M218" s="322"/>
      <c r="N218" s="322"/>
      <c r="O218" s="322"/>
      <c r="P218" s="322"/>
      <c r="Q218" s="322"/>
      <c r="R218" s="322"/>
      <c r="S218" s="322"/>
      <c r="T218" s="322"/>
      <c r="U218" s="322"/>
      <c r="V218" s="322"/>
      <c r="W218" s="322"/>
      <c r="X218" s="322"/>
      <c r="Y218" s="322"/>
      <c r="Z218" s="322"/>
      <c r="AA218" s="322" t="s">
        <v>1209</v>
      </c>
      <c r="AB218" s="322" t="s">
        <v>1170</v>
      </c>
      <c r="AC218" s="287">
        <f>IF('CDS-C'!$F$234&lt;&gt;"",'CDS-C'!$F$234,"")</f>
        <v>0.12823699999999999</v>
      </c>
      <c r="AD218" s="287" t="s">
        <v>663</v>
      </c>
      <c r="AE218" s="287" t="s">
        <v>920</v>
      </c>
      <c r="AF218" s="287" t="s">
        <v>1162</v>
      </c>
      <c r="AG218" s="287" t="s">
        <v>217</v>
      </c>
      <c r="AH218" s="287" t="s">
        <v>218</v>
      </c>
      <c r="AI218" s="287" t="s">
        <v>32</v>
      </c>
      <c r="AJ218" s="287" t="s">
        <v>32</v>
      </c>
      <c r="AK218" s="287" t="s">
        <v>32</v>
      </c>
      <c r="AL218" s="287" t="s">
        <v>588</v>
      </c>
    </row>
    <row r="219" spans="1:38" ht="25.5">
      <c r="A219" s="302"/>
      <c r="B219" s="25" t="s">
        <v>1143</v>
      </c>
      <c r="E219" s="146">
        <v>0.33</v>
      </c>
      <c r="F219" s="133"/>
      <c r="H219" s="145"/>
      <c r="I219" s="145"/>
      <c r="J219" s="322"/>
      <c r="K219" s="322"/>
      <c r="L219" s="322"/>
      <c r="M219" s="322"/>
      <c r="N219" s="322"/>
      <c r="O219" s="322"/>
      <c r="P219" s="322"/>
      <c r="Q219" s="322"/>
      <c r="R219" s="322"/>
      <c r="S219" s="322"/>
      <c r="T219" s="322"/>
      <c r="U219" s="322"/>
      <c r="V219" s="322"/>
      <c r="W219" s="322"/>
      <c r="X219" s="322"/>
      <c r="Y219" s="322"/>
      <c r="Z219" s="322"/>
      <c r="AA219" s="322" t="s">
        <v>1210</v>
      </c>
      <c r="AB219" s="322" t="s">
        <v>1172</v>
      </c>
      <c r="AC219" s="287">
        <f>IF('CDS-C'!$F$235&lt;&gt;"",'CDS-C'!$F$235,"")</f>
        <v>0.10902299999999999</v>
      </c>
      <c r="AD219" s="287" t="s">
        <v>663</v>
      </c>
      <c r="AE219" s="287" t="s">
        <v>920</v>
      </c>
      <c r="AF219" s="287" t="s">
        <v>1162</v>
      </c>
      <c r="AG219" s="287" t="s">
        <v>217</v>
      </c>
      <c r="AH219" s="287" t="s">
        <v>218</v>
      </c>
      <c r="AI219" s="287" t="s">
        <v>32</v>
      </c>
      <c r="AJ219" s="287" t="s">
        <v>32</v>
      </c>
      <c r="AK219" s="287" t="s">
        <v>32</v>
      </c>
      <c r="AL219" s="287" t="s">
        <v>588</v>
      </c>
    </row>
    <row r="220" spans="1:38" ht="25.5">
      <c r="A220" s="302"/>
      <c r="B220" s="25" t="s">
        <v>1146</v>
      </c>
      <c r="E220" s="146">
        <v>0.52</v>
      </c>
      <c r="F220" s="133"/>
      <c r="H220" s="145"/>
      <c r="I220" s="145"/>
      <c r="J220" s="322"/>
      <c r="K220" s="322"/>
      <c r="L220" s="322"/>
      <c r="M220" s="322"/>
      <c r="N220" s="322"/>
      <c r="O220" s="322"/>
      <c r="P220" s="322"/>
      <c r="Q220" s="322"/>
      <c r="R220" s="322"/>
      <c r="S220" s="322"/>
      <c r="T220" s="322"/>
      <c r="U220" s="322"/>
      <c r="V220" s="322"/>
      <c r="W220" s="322"/>
      <c r="X220" s="322"/>
      <c r="Y220" s="322"/>
      <c r="Z220" s="322"/>
      <c r="AA220" s="322" t="s">
        <v>1211</v>
      </c>
      <c r="AB220" s="322" t="s">
        <v>1175</v>
      </c>
      <c r="AC220" s="287">
        <f>IF('CDS-C'!$F$236&lt;&gt;"",'CDS-C'!$F$236,"")</f>
        <v>0.10944</v>
      </c>
      <c r="AD220" s="287" t="s">
        <v>663</v>
      </c>
      <c r="AE220" s="287" t="s">
        <v>920</v>
      </c>
      <c r="AF220" s="287" t="s">
        <v>1162</v>
      </c>
      <c r="AG220" s="287" t="s">
        <v>217</v>
      </c>
      <c r="AH220" s="287" t="s">
        <v>218</v>
      </c>
      <c r="AI220" s="287" t="s">
        <v>32</v>
      </c>
      <c r="AJ220" s="287" t="s">
        <v>32</v>
      </c>
      <c r="AK220" s="287" t="s">
        <v>32</v>
      </c>
      <c r="AL220" s="287" t="s">
        <v>588</v>
      </c>
    </row>
    <row r="221" spans="1:38" ht="25.5">
      <c r="A221" s="302"/>
      <c r="B221" s="25" t="s">
        <v>1149</v>
      </c>
      <c r="E221" s="146">
        <v>0.73</v>
      </c>
      <c r="F221" s="147" t="s">
        <v>1212</v>
      </c>
      <c r="H221" s="145"/>
      <c r="I221" s="322"/>
      <c r="J221" s="322"/>
      <c r="K221" s="322"/>
      <c r="L221" s="322"/>
      <c r="M221" s="322"/>
      <c r="N221" s="322"/>
      <c r="O221" s="322"/>
      <c r="P221" s="322"/>
      <c r="Q221" s="322"/>
      <c r="R221" s="322"/>
      <c r="S221" s="322"/>
      <c r="T221" s="322"/>
      <c r="U221" s="322"/>
      <c r="V221" s="322"/>
      <c r="W221" s="322"/>
      <c r="X221" s="322"/>
      <c r="Y221" s="322"/>
      <c r="Z221" s="322"/>
      <c r="AA221" s="322" t="s">
        <v>1213</v>
      </c>
      <c r="AB221" s="322" t="s">
        <v>1178</v>
      </c>
      <c r="AC221" s="287">
        <f>IF('CDS-C'!$F$237&lt;&gt;"",'CDS-C'!$F$237,"")</f>
        <v>1.5873000000000002E-2</v>
      </c>
      <c r="AD221" s="287" t="s">
        <v>663</v>
      </c>
      <c r="AE221" s="287" t="s">
        <v>920</v>
      </c>
      <c r="AF221" s="287" t="s">
        <v>1162</v>
      </c>
      <c r="AG221" s="287" t="s">
        <v>217</v>
      </c>
      <c r="AH221" s="287" t="s">
        <v>218</v>
      </c>
      <c r="AI221" s="287" t="s">
        <v>32</v>
      </c>
      <c r="AJ221" s="287" t="s">
        <v>32</v>
      </c>
      <c r="AK221" s="287" t="s">
        <v>32</v>
      </c>
      <c r="AL221" s="287" t="s">
        <v>588</v>
      </c>
    </row>
    <row r="222" spans="1:38" ht="25.5">
      <c r="A222" s="302"/>
      <c r="B222" s="25" t="s">
        <v>1152</v>
      </c>
      <c r="E222" s="146">
        <v>0.27</v>
      </c>
      <c r="F222" s="147" t="s">
        <v>1214</v>
      </c>
      <c r="G222" s="322"/>
      <c r="H222" s="322"/>
      <c r="I222" s="322"/>
      <c r="J222" s="322"/>
      <c r="K222" s="322"/>
      <c r="L222" s="322"/>
      <c r="M222" s="322"/>
      <c r="N222" s="322"/>
      <c r="O222" s="322"/>
      <c r="P222" s="322"/>
      <c r="Q222" s="322"/>
      <c r="R222" s="322"/>
      <c r="S222" s="322"/>
      <c r="T222" s="322"/>
      <c r="U222" s="322"/>
      <c r="V222" s="322"/>
      <c r="W222" s="322"/>
      <c r="X222" s="322"/>
      <c r="Y222" s="322"/>
      <c r="Z222" s="322"/>
      <c r="AA222" s="322" t="s">
        <v>1215</v>
      </c>
      <c r="AB222" s="322" t="s">
        <v>1181</v>
      </c>
      <c r="AC222" s="287" t="str">
        <f>IF('CDS-C'!$F$238&lt;&gt;"",'CDS-C'!$F$238,"")</f>
        <v/>
      </c>
      <c r="AD222" s="287" t="s">
        <v>663</v>
      </c>
      <c r="AE222" s="287" t="s">
        <v>920</v>
      </c>
      <c r="AF222" s="287" t="s">
        <v>1162</v>
      </c>
      <c r="AG222" s="287" t="s">
        <v>217</v>
      </c>
      <c r="AH222" s="287" t="s">
        <v>218</v>
      </c>
      <c r="AI222" s="287" t="s">
        <v>32</v>
      </c>
      <c r="AJ222" s="287" t="s">
        <v>32</v>
      </c>
      <c r="AK222" s="287" t="s">
        <v>32</v>
      </c>
      <c r="AL222" s="287" t="s">
        <v>588</v>
      </c>
    </row>
    <row r="223" spans="1:38" ht="25.5">
      <c r="A223" s="302"/>
      <c r="B223" s="25" t="s">
        <v>1155</v>
      </c>
      <c r="E223" s="146">
        <v>0.12</v>
      </c>
      <c r="F223" s="133"/>
      <c r="G223" s="322"/>
      <c r="H223" s="322"/>
      <c r="I223" s="322"/>
      <c r="J223" s="322"/>
      <c r="K223" s="322"/>
      <c r="L223" s="322"/>
      <c r="M223" s="322"/>
      <c r="N223" s="322"/>
      <c r="O223" s="322"/>
      <c r="P223" s="322"/>
      <c r="Q223" s="322"/>
      <c r="R223" s="322"/>
      <c r="S223" s="322"/>
      <c r="T223" s="322"/>
      <c r="U223" s="322"/>
      <c r="V223" s="322"/>
      <c r="W223" s="322"/>
      <c r="X223" s="322"/>
      <c r="Y223" s="322"/>
      <c r="Z223" s="322"/>
      <c r="AA223" s="322" t="s">
        <v>1216</v>
      </c>
      <c r="AB223" s="322" t="s">
        <v>1184</v>
      </c>
      <c r="AC223" s="287" t="str">
        <f>IF('CDS-C'!$F$239&lt;&gt;"",'CDS-C'!$F$239,"")</f>
        <v/>
      </c>
      <c r="AD223" s="287" t="s">
        <v>663</v>
      </c>
      <c r="AE223" s="287" t="s">
        <v>920</v>
      </c>
      <c r="AF223" s="287" t="s">
        <v>1162</v>
      </c>
      <c r="AG223" s="287" t="s">
        <v>217</v>
      </c>
      <c r="AH223" s="287" t="s">
        <v>218</v>
      </c>
      <c r="AI223" s="287" t="s">
        <v>32</v>
      </c>
      <c r="AJ223" s="287" t="s">
        <v>32</v>
      </c>
      <c r="AK223" s="287" t="s">
        <v>32</v>
      </c>
      <c r="AL223" s="287" t="s">
        <v>588</v>
      </c>
    </row>
    <row r="224" spans="1:38" ht="38.25">
      <c r="A224" s="302"/>
      <c r="B224" s="304" t="s">
        <v>1158</v>
      </c>
      <c r="E224" s="148">
        <v>0.85</v>
      </c>
      <c r="F224" s="149"/>
      <c r="G224" s="322"/>
      <c r="H224" s="322"/>
      <c r="I224" s="322"/>
      <c r="J224" s="322"/>
      <c r="K224" s="322"/>
      <c r="L224" s="322"/>
      <c r="M224" s="322"/>
      <c r="N224" s="322"/>
      <c r="O224" s="322"/>
      <c r="P224" s="322"/>
      <c r="Q224" s="322"/>
      <c r="R224" s="322"/>
      <c r="S224" s="322"/>
      <c r="T224" s="322"/>
      <c r="U224" s="322"/>
      <c r="V224" s="322"/>
      <c r="W224" s="322"/>
      <c r="X224" s="322"/>
      <c r="Y224" s="322"/>
      <c r="Z224" s="322"/>
      <c r="AA224" s="322" t="s">
        <v>1217</v>
      </c>
      <c r="AB224" s="322" t="s">
        <v>234</v>
      </c>
      <c r="AC224" s="287">
        <f>IF('CDS-C'!$F$240&lt;&gt;"",'CDS-C'!$F$240,"")</f>
        <v>0.99999999999999989</v>
      </c>
      <c r="AD224" s="287" t="s">
        <v>663</v>
      </c>
      <c r="AE224" s="287" t="s">
        <v>920</v>
      </c>
      <c r="AF224" s="287" t="s">
        <v>1162</v>
      </c>
      <c r="AG224" s="287" t="s">
        <v>217</v>
      </c>
      <c r="AH224" s="287" t="s">
        <v>218</v>
      </c>
      <c r="AI224" s="287" t="s">
        <v>32</v>
      </c>
      <c r="AJ224" s="287" t="s">
        <v>32</v>
      </c>
      <c r="AK224" s="287" t="s">
        <v>32</v>
      </c>
      <c r="AL224" s="287" t="s">
        <v>588</v>
      </c>
    </row>
    <row r="225" spans="1:38">
      <c r="A225" s="300"/>
      <c r="B225" s="322"/>
      <c r="C225" s="322"/>
      <c r="D225" s="322"/>
      <c r="E225" s="322"/>
      <c r="F225" s="47"/>
      <c r="G225" s="322"/>
      <c r="H225" s="322"/>
      <c r="I225" s="322"/>
      <c r="J225" s="322"/>
      <c r="K225" s="322"/>
      <c r="L225" s="322"/>
      <c r="M225" s="322"/>
      <c r="N225" s="322"/>
      <c r="O225" s="322"/>
      <c r="P225" s="322"/>
      <c r="Q225" s="322"/>
      <c r="R225" s="322"/>
      <c r="S225" s="322"/>
      <c r="T225" s="322"/>
      <c r="U225" s="322"/>
      <c r="V225" s="322"/>
      <c r="W225" s="322"/>
      <c r="X225" s="322"/>
      <c r="Y225" s="322"/>
      <c r="Z225" s="322"/>
      <c r="AA225" s="322" t="s">
        <v>1218</v>
      </c>
      <c r="AB225" s="322" t="s">
        <v>1219</v>
      </c>
      <c r="AC225" s="287">
        <f>IF('CDS-C'!$E$242&lt;&gt;"",'CDS-C'!$E$242,"")</f>
        <v>3.66</v>
      </c>
      <c r="AD225" s="287" t="s">
        <v>663</v>
      </c>
      <c r="AE225" s="287" t="s">
        <v>920</v>
      </c>
      <c r="AF225" s="287" t="s">
        <v>1162</v>
      </c>
      <c r="AG225" s="287" t="s">
        <v>217</v>
      </c>
      <c r="AH225" s="287" t="s">
        <v>218</v>
      </c>
      <c r="AI225" s="287" t="s">
        <v>32</v>
      </c>
      <c r="AJ225" s="287" t="s">
        <v>32</v>
      </c>
      <c r="AK225" s="287" t="s">
        <v>32</v>
      </c>
      <c r="AL225" s="287" t="s">
        <v>1220</v>
      </c>
    </row>
    <row r="226" spans="1:38" ht="76.5">
      <c r="A226" s="302" t="s">
        <v>1221</v>
      </c>
      <c r="B226" s="305" t="s">
        <v>1222</v>
      </c>
      <c r="G226" s="322"/>
      <c r="H226" s="322"/>
      <c r="I226" s="322"/>
      <c r="J226" s="322"/>
      <c r="K226" s="322"/>
      <c r="L226" s="322"/>
      <c r="M226" s="322"/>
      <c r="N226" s="322"/>
      <c r="O226" s="322"/>
      <c r="P226" s="322"/>
      <c r="Q226" s="322"/>
      <c r="R226" s="322"/>
      <c r="S226" s="322"/>
      <c r="T226" s="322"/>
      <c r="U226" s="322"/>
      <c r="V226" s="322"/>
      <c r="W226" s="322"/>
      <c r="X226" s="322"/>
      <c r="Y226" s="322"/>
      <c r="Z226" s="322"/>
      <c r="AA226" s="322" t="s">
        <v>1223</v>
      </c>
      <c r="AB226" s="322" t="s">
        <v>1224</v>
      </c>
      <c r="AC226" s="287">
        <f>IF('CDS-C'!$E$243&lt;&gt;"",'CDS-C'!$E$243,"")</f>
        <v>0.99</v>
      </c>
      <c r="AD226" s="287" t="s">
        <v>663</v>
      </c>
      <c r="AE226" s="287" t="s">
        <v>920</v>
      </c>
      <c r="AF226" s="287" t="s">
        <v>1162</v>
      </c>
      <c r="AG226" s="287" t="s">
        <v>217</v>
      </c>
      <c r="AH226" s="287" t="s">
        <v>218</v>
      </c>
      <c r="AI226" s="287" t="s">
        <v>32</v>
      </c>
      <c r="AJ226" s="287" t="s">
        <v>32</v>
      </c>
      <c r="AK226" s="287" t="s">
        <v>32</v>
      </c>
      <c r="AL226" s="287" t="s">
        <v>588</v>
      </c>
    </row>
    <row r="227" spans="1:38" ht="38.25">
      <c r="A227" s="302"/>
      <c r="B227" s="305" t="s">
        <v>1225</v>
      </c>
      <c r="G227" s="322"/>
      <c r="H227" s="322"/>
      <c r="I227" s="322"/>
      <c r="J227" s="322"/>
      <c r="K227" s="322"/>
      <c r="L227" s="322"/>
      <c r="M227" s="322"/>
      <c r="N227" s="322"/>
      <c r="O227" s="322"/>
      <c r="P227" s="322"/>
      <c r="Q227" s="322"/>
      <c r="R227" s="322"/>
      <c r="S227" s="322"/>
      <c r="T227" s="322"/>
      <c r="U227" s="322"/>
      <c r="V227" s="322"/>
      <c r="W227" s="322"/>
      <c r="X227" s="322"/>
      <c r="Y227" s="322"/>
      <c r="Z227" s="322"/>
      <c r="AA227" s="322" t="s">
        <v>1226</v>
      </c>
      <c r="AB227" s="322" t="s">
        <v>1227</v>
      </c>
      <c r="AC227" s="287" t="str">
        <f>IF('CDS-C'!$D$251&lt;&gt;"",'CDS-C'!$D$251,"")</f>
        <v>Yes</v>
      </c>
      <c r="AD227" s="287" t="s">
        <v>663</v>
      </c>
      <c r="AE227" s="287" t="s">
        <v>1228</v>
      </c>
      <c r="AF227" s="287" t="s">
        <v>1229</v>
      </c>
      <c r="AG227" s="287" t="s">
        <v>217</v>
      </c>
      <c r="AH227" s="287" t="s">
        <v>218</v>
      </c>
      <c r="AI227" s="287" t="s">
        <v>32</v>
      </c>
      <c r="AJ227" s="287" t="s">
        <v>32</v>
      </c>
      <c r="AK227" s="287" t="s">
        <v>32</v>
      </c>
      <c r="AL227" s="287" t="s">
        <v>73</v>
      </c>
    </row>
    <row r="228" spans="1:38" ht="114.75">
      <c r="A228" s="302"/>
      <c r="B228" s="305" t="s">
        <v>1230</v>
      </c>
      <c r="G228" s="322"/>
      <c r="H228" s="322"/>
      <c r="I228" s="322"/>
      <c r="J228" s="322"/>
      <c r="K228" s="322"/>
      <c r="L228" s="322"/>
      <c r="M228" s="322"/>
      <c r="N228" s="322"/>
      <c r="O228" s="322"/>
      <c r="P228" s="322"/>
      <c r="Q228" s="322"/>
      <c r="R228" s="322"/>
      <c r="S228" s="322"/>
      <c r="T228" s="322"/>
      <c r="U228" s="322"/>
      <c r="V228" s="322"/>
      <c r="W228" s="322"/>
      <c r="X228" s="322"/>
      <c r="Y228" s="322"/>
      <c r="Z228" s="322"/>
      <c r="AA228" s="322" t="s">
        <v>1231</v>
      </c>
      <c r="AB228" s="322" t="s">
        <v>1232</v>
      </c>
      <c r="AC228" s="287">
        <f>IF('CDS-C'!$D$253&lt;&gt;"",'CDS-C'!$D$253,"")</f>
        <v>20</v>
      </c>
      <c r="AD228" s="287" t="s">
        <v>663</v>
      </c>
      <c r="AE228" s="287" t="s">
        <v>1228</v>
      </c>
      <c r="AF228" s="287" t="s">
        <v>1229</v>
      </c>
      <c r="AG228" s="287" t="s">
        <v>217</v>
      </c>
      <c r="AH228" s="287" t="s">
        <v>218</v>
      </c>
      <c r="AI228" s="287" t="s">
        <v>32</v>
      </c>
      <c r="AJ228" s="287" t="s">
        <v>32</v>
      </c>
      <c r="AK228" s="287" t="s">
        <v>32</v>
      </c>
      <c r="AL228" s="287" t="s">
        <v>221</v>
      </c>
    </row>
    <row r="229" spans="1:38">
      <c r="A229" s="302"/>
      <c r="B229" s="280"/>
      <c r="C229" s="280"/>
      <c r="D229" s="280"/>
      <c r="E229" s="280"/>
      <c r="F229" s="280"/>
      <c r="G229" s="322"/>
      <c r="H229" s="322"/>
      <c r="I229" s="322"/>
      <c r="J229" s="322"/>
      <c r="K229" s="322"/>
      <c r="L229" s="322"/>
      <c r="M229" s="322"/>
      <c r="N229" s="322"/>
      <c r="O229" s="322"/>
      <c r="P229" s="322"/>
      <c r="Q229" s="322"/>
      <c r="R229" s="322"/>
      <c r="S229" s="322"/>
      <c r="T229" s="322"/>
      <c r="U229" s="322"/>
      <c r="V229" s="322"/>
      <c r="W229" s="322"/>
      <c r="X229" s="322"/>
      <c r="Y229" s="322"/>
      <c r="Z229" s="322"/>
      <c r="AA229" s="322" t="s">
        <v>1233</v>
      </c>
      <c r="AB229" s="322" t="s">
        <v>1234</v>
      </c>
      <c r="AC229" s="287" t="str">
        <f>IF('CDS-C'!$D$256&lt;&gt;"",'CDS-C'!$D$256,"")</f>
        <v>Yes</v>
      </c>
      <c r="AD229" s="287" t="s">
        <v>663</v>
      </c>
      <c r="AE229" s="287" t="s">
        <v>1228</v>
      </c>
      <c r="AF229" s="287" t="s">
        <v>1229</v>
      </c>
      <c r="AG229" s="287" t="s">
        <v>217</v>
      </c>
      <c r="AH229" s="287" t="s">
        <v>218</v>
      </c>
      <c r="AI229" s="287" t="s">
        <v>32</v>
      </c>
      <c r="AJ229" s="287" t="s">
        <v>32</v>
      </c>
      <c r="AK229" s="287" t="s">
        <v>32</v>
      </c>
      <c r="AL229" s="287" t="s">
        <v>73</v>
      </c>
    </row>
    <row r="230" spans="1:38" ht="51">
      <c r="A230" s="302"/>
      <c r="B230" s="90" t="s">
        <v>1235</v>
      </c>
      <c r="D230" s="150" t="s">
        <v>1236</v>
      </c>
      <c r="E230" s="150" t="s">
        <v>1237</v>
      </c>
      <c r="F230" s="90" t="s">
        <v>1238</v>
      </c>
      <c r="G230" s="322"/>
      <c r="H230" s="322"/>
      <c r="I230" s="322"/>
      <c r="J230" s="322"/>
      <c r="K230" s="322"/>
      <c r="L230" s="322"/>
      <c r="M230" s="322"/>
      <c r="N230" s="322"/>
      <c r="O230" s="322"/>
      <c r="P230" s="322"/>
      <c r="Q230" s="322"/>
      <c r="R230" s="322"/>
      <c r="S230" s="322"/>
      <c r="T230" s="322"/>
      <c r="U230" s="322"/>
      <c r="V230" s="322"/>
      <c r="W230" s="322"/>
      <c r="X230" s="322"/>
      <c r="Y230" s="322"/>
      <c r="Z230" s="322"/>
      <c r="AA230" s="322" t="s">
        <v>1239</v>
      </c>
      <c r="AB230" s="322" t="s">
        <v>1240</v>
      </c>
      <c r="AC230" s="287" t="str">
        <f>IF('CDS-C'!$A$260&lt;&gt;"",'CDS-C'!$B$260,IF('CDS-C'!$A$261&lt;&gt;"",'CDS-C'!$B$261,IF('CDS-C'!$A$262&lt;&gt;"",'CDS-C'!$B$262,"")))</f>
        <v>Same fee</v>
      </c>
      <c r="AG230" s="287" t="s">
        <v>217</v>
      </c>
      <c r="AH230" s="287" t="s">
        <v>218</v>
      </c>
      <c r="AI230" s="287" t="s">
        <v>32</v>
      </c>
      <c r="AJ230" s="287" t="s">
        <v>32</v>
      </c>
      <c r="AK230" s="287" t="s">
        <v>32</v>
      </c>
      <c r="AL230" s="287" t="s">
        <v>161</v>
      </c>
    </row>
    <row r="231" spans="1:38">
      <c r="A231" s="302"/>
      <c r="B231" s="25" t="s">
        <v>1161</v>
      </c>
      <c r="D231" s="151">
        <v>0.34837099999999999</v>
      </c>
      <c r="E231" s="151">
        <v>7.1224999999999997E-2</v>
      </c>
      <c r="F231" s="139">
        <v>0.34837099999999999</v>
      </c>
      <c r="G231" s="322"/>
      <c r="H231" s="322"/>
      <c r="I231" s="322"/>
      <c r="J231" s="322"/>
      <c r="K231" s="322"/>
      <c r="L231" s="322"/>
      <c r="M231" s="322"/>
      <c r="N231" s="322"/>
      <c r="O231" s="322"/>
      <c r="P231" s="322"/>
      <c r="Q231" s="322"/>
      <c r="R231" s="322"/>
      <c r="S231" s="322"/>
      <c r="T231" s="322"/>
      <c r="U231" s="322"/>
      <c r="V231" s="322"/>
      <c r="W231" s="322"/>
      <c r="X231" s="322"/>
      <c r="Y231" s="322"/>
      <c r="Z231" s="322"/>
      <c r="AA231" s="322" t="s">
        <v>1241</v>
      </c>
      <c r="AB231" s="322" t="s">
        <v>1242</v>
      </c>
      <c r="AC231" s="287" t="str">
        <f>IF('CDS-C'!$D$264&lt;&gt;"",'CDS-C'!$D$264,"")</f>
        <v>Yes</v>
      </c>
      <c r="AD231" s="287" t="s">
        <v>663</v>
      </c>
      <c r="AE231" s="287" t="s">
        <v>1228</v>
      </c>
      <c r="AF231" s="287" t="s">
        <v>1229</v>
      </c>
      <c r="AG231" s="287" t="s">
        <v>217</v>
      </c>
      <c r="AH231" s="287" t="s">
        <v>218</v>
      </c>
      <c r="AI231" s="287" t="s">
        <v>32</v>
      </c>
      <c r="AJ231" s="287" t="s">
        <v>32</v>
      </c>
      <c r="AK231" s="287" t="s">
        <v>32</v>
      </c>
      <c r="AL231" s="287" t="s">
        <v>73</v>
      </c>
    </row>
    <row r="232" spans="1:38" ht="25.5">
      <c r="A232" s="302"/>
      <c r="B232" s="25" t="s">
        <v>1165</v>
      </c>
      <c r="D232" s="151">
        <v>0.14285700000000001</v>
      </c>
      <c r="E232" s="151">
        <v>0.116809</v>
      </c>
      <c r="F232" s="139">
        <v>0.14285700000000001</v>
      </c>
      <c r="G232" s="322"/>
      <c r="H232" s="322"/>
      <c r="I232" s="322"/>
      <c r="J232" s="322"/>
      <c r="K232" s="322"/>
      <c r="L232" s="322"/>
      <c r="M232" s="322"/>
      <c r="N232" s="322"/>
      <c r="O232" s="322"/>
      <c r="P232" s="322"/>
      <c r="Q232" s="322"/>
      <c r="R232" s="322"/>
      <c r="S232" s="322"/>
      <c r="T232" s="322"/>
      <c r="U232" s="322"/>
      <c r="V232" s="322"/>
      <c r="W232" s="322"/>
      <c r="X232" s="322"/>
      <c r="Y232" s="322"/>
      <c r="Z232" s="322"/>
      <c r="AA232" s="322" t="s">
        <v>1243</v>
      </c>
      <c r="AB232" s="322" t="s">
        <v>1244</v>
      </c>
      <c r="AC232" s="287" t="str">
        <f>IF('CDS-C'!$D$268&lt;&gt;"",'CDS-C'!$D$268,"")</f>
        <v>No</v>
      </c>
      <c r="AD232" s="287" t="s">
        <v>663</v>
      </c>
      <c r="AE232" s="287" t="s">
        <v>1228</v>
      </c>
      <c r="AF232" s="287" t="s">
        <v>1245</v>
      </c>
      <c r="AG232" s="287" t="s">
        <v>217</v>
      </c>
      <c r="AH232" s="287" t="s">
        <v>218</v>
      </c>
      <c r="AI232" s="287" t="s">
        <v>32</v>
      </c>
      <c r="AJ232" s="287" t="s">
        <v>32</v>
      </c>
      <c r="AK232" s="287" t="s">
        <v>32</v>
      </c>
      <c r="AL232" s="287" t="s">
        <v>73</v>
      </c>
    </row>
    <row r="233" spans="1:38" ht="25.5">
      <c r="A233" s="302"/>
      <c r="B233" s="25" t="s">
        <v>1168</v>
      </c>
      <c r="D233" s="151">
        <v>0.146199</v>
      </c>
      <c r="E233" s="151">
        <v>0.173789</v>
      </c>
      <c r="F233" s="139">
        <v>0.146199</v>
      </c>
      <c r="G233" s="322"/>
      <c r="H233" s="322"/>
      <c r="I233" s="322"/>
      <c r="J233" s="322"/>
      <c r="K233" s="322"/>
      <c r="L233" s="322"/>
      <c r="M233" s="322"/>
      <c r="N233" s="322"/>
      <c r="O233" s="322"/>
      <c r="P233" s="322"/>
      <c r="Q233" s="322"/>
      <c r="R233" s="322"/>
      <c r="S233" s="322"/>
      <c r="T233" s="322"/>
      <c r="U233" s="322"/>
      <c r="V233" s="322"/>
      <c r="W233" s="322"/>
      <c r="X233" s="322"/>
      <c r="Y233" s="322"/>
      <c r="Z233" s="322"/>
      <c r="AA233" s="322" t="s">
        <v>1246</v>
      </c>
      <c r="AB233" s="322" t="s">
        <v>1247</v>
      </c>
      <c r="AC233" s="287" t="str">
        <f>IF('CDS-C'!$C$271&lt;&gt;"",MONTH('CDS-C'!$C$271),"")</f>
        <v/>
      </c>
      <c r="AD233" s="287" t="s">
        <v>663</v>
      </c>
      <c r="AE233" s="287" t="s">
        <v>1228</v>
      </c>
      <c r="AF233" s="287" t="s">
        <v>1245</v>
      </c>
      <c r="AG233" s="287" t="s">
        <v>217</v>
      </c>
      <c r="AH233" s="287" t="s">
        <v>218</v>
      </c>
      <c r="AI233" s="287" t="s">
        <v>32</v>
      </c>
      <c r="AJ233" s="287" t="s">
        <v>32</v>
      </c>
      <c r="AK233" s="287" t="s">
        <v>32</v>
      </c>
      <c r="AL233" s="287" t="s">
        <v>889</v>
      </c>
    </row>
    <row r="234" spans="1:38" ht="25.5">
      <c r="A234" s="302"/>
      <c r="B234" s="25" t="s">
        <v>1170</v>
      </c>
      <c r="D234" s="151">
        <v>0.12823699999999999</v>
      </c>
      <c r="E234" s="151">
        <v>0.19373199999999999</v>
      </c>
      <c r="F234" s="139">
        <v>0.12823699999999999</v>
      </c>
      <c r="G234" s="322"/>
      <c r="H234" s="322"/>
      <c r="I234" s="280"/>
      <c r="J234" s="322"/>
      <c r="K234" s="322"/>
      <c r="L234" s="322"/>
      <c r="M234" s="322"/>
      <c r="N234" s="322"/>
      <c r="O234" s="322"/>
      <c r="P234" s="322"/>
      <c r="Q234" s="322"/>
      <c r="R234" s="322"/>
      <c r="S234" s="322"/>
      <c r="T234" s="322"/>
      <c r="U234" s="322"/>
      <c r="V234" s="322"/>
      <c r="W234" s="322"/>
      <c r="X234" s="322"/>
      <c r="Y234" s="322"/>
      <c r="Z234" s="322"/>
      <c r="AA234" s="322" t="s">
        <v>1248</v>
      </c>
      <c r="AB234" s="322" t="s">
        <v>1249</v>
      </c>
      <c r="AC234" s="287" t="str">
        <f>IF('CDS-C'!$C$271&lt;&gt;"",DAY('CDS-C'!$C$271),"")</f>
        <v/>
      </c>
      <c r="AD234" s="287" t="s">
        <v>663</v>
      </c>
      <c r="AE234" s="287" t="s">
        <v>1228</v>
      </c>
      <c r="AF234" s="287" t="s">
        <v>1245</v>
      </c>
      <c r="AG234" s="287" t="s">
        <v>217</v>
      </c>
      <c r="AH234" s="287" t="s">
        <v>218</v>
      </c>
      <c r="AI234" s="287" t="s">
        <v>32</v>
      </c>
      <c r="AJ234" s="287" t="s">
        <v>32</v>
      </c>
      <c r="AK234" s="287" t="s">
        <v>32</v>
      </c>
      <c r="AL234" s="287" t="s">
        <v>893</v>
      </c>
    </row>
    <row r="235" spans="1:38" ht="25.5">
      <c r="A235" s="302"/>
      <c r="B235" s="25" t="s">
        <v>1172</v>
      </c>
      <c r="D235" s="151">
        <v>0.10902299999999999</v>
      </c>
      <c r="E235" s="151">
        <v>0.22792000000000001</v>
      </c>
      <c r="F235" s="139">
        <v>0.10902299999999999</v>
      </c>
      <c r="G235" s="280"/>
      <c r="H235" s="280"/>
      <c r="I235" s="133"/>
      <c r="J235" s="322"/>
      <c r="K235" s="322"/>
      <c r="L235" s="322"/>
      <c r="M235" s="322"/>
      <c r="N235" s="322"/>
      <c r="O235" s="322"/>
      <c r="P235" s="322"/>
      <c r="Q235" s="322"/>
      <c r="R235" s="322"/>
      <c r="S235" s="322"/>
      <c r="T235" s="322"/>
      <c r="U235" s="322"/>
      <c r="V235" s="322"/>
      <c r="W235" s="322"/>
      <c r="X235" s="322"/>
      <c r="Y235" s="322"/>
      <c r="Z235" s="322"/>
      <c r="AA235" s="322" t="s">
        <v>1250</v>
      </c>
      <c r="AB235" s="322" t="s">
        <v>1251</v>
      </c>
      <c r="AC235" s="287">
        <f>IF('CDS-C'!$C$272&lt;&gt;"",MONTH('CDS-C'!$C$272),"")</f>
        <v>1</v>
      </c>
      <c r="AD235" s="287" t="s">
        <v>663</v>
      </c>
      <c r="AE235" s="287" t="s">
        <v>1228</v>
      </c>
      <c r="AF235" s="287" t="s">
        <v>1245</v>
      </c>
      <c r="AG235" s="287" t="s">
        <v>217</v>
      </c>
      <c r="AH235" s="287" t="s">
        <v>218</v>
      </c>
      <c r="AI235" s="287" t="s">
        <v>32</v>
      </c>
      <c r="AJ235" s="287" t="s">
        <v>32</v>
      </c>
      <c r="AK235" s="287" t="s">
        <v>32</v>
      </c>
      <c r="AL235" s="287" t="s">
        <v>889</v>
      </c>
    </row>
    <row r="236" spans="1:38" ht="25.5">
      <c r="A236" s="302"/>
      <c r="B236" s="25" t="s">
        <v>1175</v>
      </c>
      <c r="D236" s="151">
        <v>0.10944</v>
      </c>
      <c r="E236" s="151">
        <v>0.19943</v>
      </c>
      <c r="F236" s="139">
        <v>0.10944</v>
      </c>
      <c r="G236" s="322"/>
      <c r="H236" s="322"/>
      <c r="I236" s="133"/>
      <c r="J236" s="322"/>
      <c r="K236" s="322"/>
      <c r="L236" s="322"/>
      <c r="M236" s="322"/>
      <c r="N236" s="322"/>
      <c r="O236" s="322"/>
      <c r="P236" s="322"/>
      <c r="Q236" s="322"/>
      <c r="R236" s="322"/>
      <c r="S236" s="322"/>
      <c r="T236" s="322"/>
      <c r="U236" s="322"/>
      <c r="V236" s="322"/>
      <c r="W236" s="322"/>
      <c r="X236" s="322"/>
      <c r="Y236" s="322"/>
      <c r="Z236" s="322"/>
      <c r="AA236" s="322" t="s">
        <v>1252</v>
      </c>
      <c r="AB236" s="322" t="s">
        <v>1253</v>
      </c>
      <c r="AC236" s="287">
        <f>IF('CDS-C'!$C$272&lt;&gt;"",DAY('CDS-C'!$C$272),"")</f>
        <v>1</v>
      </c>
      <c r="AD236" s="287" t="s">
        <v>663</v>
      </c>
      <c r="AE236" s="287" t="s">
        <v>1228</v>
      </c>
      <c r="AF236" s="287" t="s">
        <v>1245</v>
      </c>
      <c r="AG236" s="287" t="s">
        <v>217</v>
      </c>
      <c r="AH236" s="287" t="s">
        <v>218</v>
      </c>
      <c r="AI236" s="287" t="s">
        <v>32</v>
      </c>
      <c r="AJ236" s="287" t="s">
        <v>32</v>
      </c>
      <c r="AK236" s="287" t="s">
        <v>32</v>
      </c>
      <c r="AL236" s="287" t="s">
        <v>893</v>
      </c>
    </row>
    <row r="237" spans="1:38" ht="25.5">
      <c r="A237" s="302"/>
      <c r="B237" s="25" t="s">
        <v>1178</v>
      </c>
      <c r="D237" s="151">
        <v>1.5873000000000002E-2</v>
      </c>
      <c r="E237" s="152">
        <v>1.7094000000000002E-2</v>
      </c>
      <c r="F237" s="153">
        <v>1.5873000000000002E-2</v>
      </c>
      <c r="G237" s="322"/>
      <c r="H237" s="322"/>
      <c r="I237" s="133"/>
      <c r="J237" s="322"/>
      <c r="K237" s="322"/>
      <c r="L237" s="322"/>
      <c r="M237" s="322"/>
      <c r="N237" s="322"/>
      <c r="O237" s="322"/>
      <c r="P237" s="322"/>
      <c r="Q237" s="322"/>
      <c r="R237" s="322"/>
      <c r="S237" s="322"/>
      <c r="T237" s="322"/>
      <c r="U237" s="322"/>
      <c r="V237" s="322"/>
      <c r="W237" s="322"/>
      <c r="X237" s="322"/>
      <c r="Y237" s="322"/>
      <c r="Z237" s="322"/>
      <c r="AA237" s="322" t="s">
        <v>1254</v>
      </c>
      <c r="AB237" s="322" t="s">
        <v>1255</v>
      </c>
      <c r="AC237" s="287" t="str">
        <f>IF('CDS-C'!$E$276&lt;&gt;"",'CDS-C'!$E$276,"")</f>
        <v>Yes</v>
      </c>
      <c r="AD237" s="287" t="s">
        <v>663</v>
      </c>
      <c r="AE237" s="287" t="s">
        <v>1228</v>
      </c>
      <c r="AF237" s="287" t="s">
        <v>1245</v>
      </c>
      <c r="AG237" s="287" t="s">
        <v>217</v>
      </c>
      <c r="AH237" s="287" t="s">
        <v>218</v>
      </c>
      <c r="AI237" s="287" t="s">
        <v>32</v>
      </c>
      <c r="AJ237" s="287" t="s">
        <v>32</v>
      </c>
      <c r="AK237" s="287" t="s">
        <v>32</v>
      </c>
      <c r="AL237" s="287" t="s">
        <v>73</v>
      </c>
    </row>
    <row r="238" spans="1:38" ht="25.5">
      <c r="A238" s="302"/>
      <c r="B238" s="25" t="s">
        <v>1181</v>
      </c>
      <c r="D238" s="154"/>
      <c r="E238" s="155"/>
      <c r="F238" s="156"/>
      <c r="G238" s="322"/>
      <c r="H238" s="322"/>
      <c r="I238" s="133"/>
      <c r="J238" s="322"/>
      <c r="K238" s="322"/>
      <c r="L238" s="322"/>
      <c r="M238" s="322"/>
      <c r="N238" s="322"/>
      <c r="O238" s="322"/>
      <c r="P238" s="322"/>
      <c r="Q238" s="322"/>
      <c r="R238" s="322"/>
      <c r="S238" s="322"/>
      <c r="T238" s="322"/>
      <c r="U238" s="322"/>
      <c r="V238" s="322"/>
      <c r="W238" s="322"/>
      <c r="X238" s="322"/>
      <c r="Y238" s="322"/>
      <c r="Z238" s="322"/>
      <c r="AA238" s="322" t="s">
        <v>1256</v>
      </c>
      <c r="AB238" s="322" t="s">
        <v>1257</v>
      </c>
      <c r="AC238" s="287" t="str">
        <f>IF('CDS-C'!$A$280&lt;&gt;"",'CDS-C'!$A$280,"")</f>
        <v/>
      </c>
      <c r="AD238" s="287" t="s">
        <v>663</v>
      </c>
      <c r="AE238" s="287" t="s">
        <v>1228</v>
      </c>
      <c r="AF238" s="287" t="s">
        <v>1245</v>
      </c>
      <c r="AG238" s="287" t="s">
        <v>217</v>
      </c>
      <c r="AH238" s="287" t="s">
        <v>218</v>
      </c>
      <c r="AI238" s="287" t="s">
        <v>32</v>
      </c>
      <c r="AJ238" s="287" t="s">
        <v>32</v>
      </c>
      <c r="AK238" s="287" t="s">
        <v>32</v>
      </c>
      <c r="AL238" s="287" t="s">
        <v>161</v>
      </c>
    </row>
    <row r="239" spans="1:38">
      <c r="A239" s="302"/>
      <c r="B239" s="25" t="s">
        <v>1184</v>
      </c>
      <c r="D239" s="154"/>
      <c r="E239" s="155"/>
      <c r="F239" s="156"/>
      <c r="G239" s="322"/>
      <c r="H239" s="322"/>
      <c r="I239" s="133"/>
      <c r="J239" s="322"/>
      <c r="K239" s="322"/>
      <c r="L239" s="322"/>
      <c r="M239" s="322"/>
      <c r="N239" s="322"/>
      <c r="O239" s="322"/>
      <c r="P239" s="322"/>
      <c r="Q239" s="322"/>
      <c r="R239" s="322"/>
      <c r="S239" s="322"/>
      <c r="T239" s="322"/>
      <c r="U239" s="322"/>
      <c r="V239" s="322"/>
      <c r="W239" s="322"/>
      <c r="X239" s="322"/>
      <c r="Y239" s="322"/>
      <c r="Z239" s="322"/>
      <c r="AA239" s="322" t="s">
        <v>1258</v>
      </c>
      <c r="AB239" s="322" t="s">
        <v>1259</v>
      </c>
      <c r="AC239" s="287" t="e">
        <f>IF('CDS-C'!$C$280&lt;&gt;"",MONTH('CDS-C'!$C$280),"")</f>
        <v>#VALUE!</v>
      </c>
      <c r="AD239" s="287" t="s">
        <v>663</v>
      </c>
      <c r="AE239" s="287" t="s">
        <v>1228</v>
      </c>
      <c r="AF239" s="287" t="s">
        <v>1245</v>
      </c>
      <c r="AG239" s="287" t="s">
        <v>217</v>
      </c>
      <c r="AH239" s="287" t="s">
        <v>218</v>
      </c>
      <c r="AI239" s="287" t="s">
        <v>32</v>
      </c>
      <c r="AJ239" s="287" t="s">
        <v>32</v>
      </c>
      <c r="AK239" s="287" t="s">
        <v>32</v>
      </c>
      <c r="AL239" s="287" t="s">
        <v>889</v>
      </c>
    </row>
    <row r="240" spans="1:38">
      <c r="A240" s="300"/>
      <c r="B240" s="346" t="s">
        <v>1166</v>
      </c>
      <c r="D240" s="157">
        <f>SUM($D$231:$D$239)</f>
        <v>0.99999999999999989</v>
      </c>
      <c r="E240" s="157">
        <f>SUM($E$231:$E$239)</f>
        <v>0.99999900000000008</v>
      </c>
      <c r="F240" s="157">
        <f>SUM($F$231:$F$239)</f>
        <v>0.99999999999999989</v>
      </c>
      <c r="G240" s="322"/>
      <c r="H240" s="322"/>
      <c r="I240" s="133"/>
      <c r="J240" s="322"/>
      <c r="K240" s="322"/>
      <c r="L240" s="322"/>
      <c r="M240" s="322"/>
      <c r="N240" s="322"/>
      <c r="O240" s="322"/>
      <c r="P240" s="322"/>
      <c r="Q240" s="322"/>
      <c r="R240" s="322"/>
      <c r="S240" s="322"/>
      <c r="T240" s="322"/>
      <c r="U240" s="322"/>
      <c r="V240" s="322"/>
      <c r="W240" s="322"/>
      <c r="X240" s="322"/>
      <c r="Y240" s="322"/>
      <c r="Z240" s="322"/>
      <c r="AA240" s="322" t="s">
        <v>1260</v>
      </c>
      <c r="AB240" s="322" t="s">
        <v>1261</v>
      </c>
      <c r="AC240" s="287" t="e">
        <f>IF('CDS-C'!$C$280&lt;&gt;"",DAY('CDS-C'!$C$280),"")</f>
        <v>#VALUE!</v>
      </c>
      <c r="AD240" s="287" t="s">
        <v>663</v>
      </c>
      <c r="AE240" s="287" t="s">
        <v>1228</v>
      </c>
      <c r="AF240" s="287" t="s">
        <v>1245</v>
      </c>
      <c r="AG240" s="287" t="s">
        <v>217</v>
      </c>
      <c r="AH240" s="287" t="s">
        <v>218</v>
      </c>
      <c r="AI240" s="287" t="s">
        <v>32</v>
      </c>
      <c r="AJ240" s="287" t="s">
        <v>32</v>
      </c>
      <c r="AK240" s="287" t="s">
        <v>32</v>
      </c>
      <c r="AL240" s="287" t="s">
        <v>893</v>
      </c>
    </row>
    <row r="241" spans="1:38">
      <c r="A241" s="300"/>
      <c r="B241" s="158"/>
      <c r="C241" s="158"/>
      <c r="D241" s="159"/>
      <c r="E241" s="322"/>
      <c r="F241" s="322"/>
      <c r="G241" s="322"/>
      <c r="H241" s="322"/>
      <c r="I241" s="133"/>
      <c r="J241" s="322"/>
      <c r="K241" s="322"/>
      <c r="L241" s="322"/>
      <c r="M241" s="322"/>
      <c r="N241" s="322"/>
      <c r="O241" s="322"/>
      <c r="P241" s="322"/>
      <c r="Q241" s="322"/>
      <c r="R241" s="322"/>
      <c r="S241" s="322"/>
      <c r="T241" s="322"/>
      <c r="U241" s="322"/>
      <c r="V241" s="322"/>
      <c r="W241" s="322"/>
      <c r="X241" s="322"/>
      <c r="Y241" s="322"/>
      <c r="Z241" s="322"/>
      <c r="AA241" s="322" t="s">
        <v>1262</v>
      </c>
      <c r="AB241" s="322" t="s">
        <v>1263</v>
      </c>
      <c r="AC241" s="287" t="str">
        <f>IF('CDS-C'!$A$281&lt;&gt;"",'CDS-C'!$A$281,"")</f>
        <v/>
      </c>
      <c r="AD241" s="287" t="s">
        <v>663</v>
      </c>
      <c r="AE241" s="287" t="s">
        <v>1228</v>
      </c>
      <c r="AF241" s="287" t="s">
        <v>1245</v>
      </c>
      <c r="AG241" s="287" t="s">
        <v>217</v>
      </c>
      <c r="AH241" s="287" t="s">
        <v>218</v>
      </c>
      <c r="AI241" s="287" t="s">
        <v>32</v>
      </c>
      <c r="AJ241" s="287" t="s">
        <v>32</v>
      </c>
      <c r="AK241" s="287" t="s">
        <v>32</v>
      </c>
      <c r="AL241" s="287" t="s">
        <v>161</v>
      </c>
    </row>
    <row r="242" spans="1:38" ht="38.25">
      <c r="A242" s="302" t="s">
        <v>1264</v>
      </c>
      <c r="B242" s="347" t="s">
        <v>1265</v>
      </c>
      <c r="E242" s="70">
        <v>3.66</v>
      </c>
      <c r="F242" s="348"/>
      <c r="G242" s="322"/>
      <c r="H242" s="322"/>
      <c r="I242" s="133"/>
      <c r="J242" s="322"/>
      <c r="K242" s="322"/>
      <c r="L242" s="322"/>
      <c r="M242" s="322"/>
      <c r="N242" s="322"/>
      <c r="O242" s="322"/>
      <c r="P242" s="322"/>
      <c r="Q242" s="322"/>
      <c r="R242" s="322"/>
      <c r="S242" s="322"/>
      <c r="T242" s="322"/>
      <c r="U242" s="322"/>
      <c r="V242" s="322"/>
      <c r="W242" s="322"/>
      <c r="X242" s="322"/>
      <c r="Y242" s="322"/>
      <c r="Z242" s="322"/>
      <c r="AA242" s="322" t="s">
        <v>1266</v>
      </c>
      <c r="AB242" s="322" t="s">
        <v>1267</v>
      </c>
      <c r="AC242" s="287">
        <f>IF('CDS-C'!$C$281&lt;&gt;"",MONTH('CDS-C'!$C$281),"")</f>
        <v>6</v>
      </c>
      <c r="AD242" s="287" t="s">
        <v>663</v>
      </c>
      <c r="AE242" s="287" t="s">
        <v>1228</v>
      </c>
      <c r="AF242" s="287" t="s">
        <v>1245</v>
      </c>
      <c r="AG242" s="287" t="s">
        <v>217</v>
      </c>
      <c r="AH242" s="287" t="s">
        <v>218</v>
      </c>
      <c r="AI242" s="287" t="s">
        <v>32</v>
      </c>
      <c r="AJ242" s="287" t="s">
        <v>32</v>
      </c>
      <c r="AK242" s="287" t="s">
        <v>32</v>
      </c>
      <c r="AL242" s="287" t="s">
        <v>889</v>
      </c>
    </row>
    <row r="243" spans="1:38" ht="38.25">
      <c r="A243" s="302"/>
      <c r="B243" s="334" t="s">
        <v>1224</v>
      </c>
      <c r="E243" s="44">
        <v>0.99</v>
      </c>
      <c r="F243" s="133"/>
      <c r="G243" s="322"/>
      <c r="H243" s="322"/>
      <c r="I243" s="133"/>
      <c r="J243" s="322"/>
      <c r="K243" s="322"/>
      <c r="L243" s="322"/>
      <c r="M243" s="322"/>
      <c r="N243" s="322"/>
      <c r="O243" s="322"/>
      <c r="P243" s="322"/>
      <c r="Q243" s="322"/>
      <c r="R243" s="322"/>
      <c r="S243" s="322"/>
      <c r="T243" s="322"/>
      <c r="U243" s="322"/>
      <c r="V243" s="322"/>
      <c r="W243" s="322"/>
      <c r="X243" s="322"/>
      <c r="Y243" s="322"/>
      <c r="Z243" s="322"/>
      <c r="AA243" s="322" t="s">
        <v>1268</v>
      </c>
      <c r="AB243" s="322" t="s">
        <v>1269</v>
      </c>
      <c r="AC243" s="287">
        <f>IF('CDS-C'!$C$281&lt;&gt;"",DAY('CDS-C'!$C$281),"")</f>
        <v>5</v>
      </c>
      <c r="AD243" s="287" t="s">
        <v>663</v>
      </c>
      <c r="AE243" s="287" t="s">
        <v>1228</v>
      </c>
      <c r="AF243" s="287" t="s">
        <v>1245</v>
      </c>
      <c r="AG243" s="287" t="s">
        <v>217</v>
      </c>
      <c r="AH243" s="287" t="s">
        <v>218</v>
      </c>
      <c r="AI243" s="287" t="s">
        <v>32</v>
      </c>
      <c r="AJ243" s="287" t="s">
        <v>32</v>
      </c>
      <c r="AK243" s="287" t="s">
        <v>32</v>
      </c>
      <c r="AL243" s="287" t="s">
        <v>893</v>
      </c>
    </row>
    <row r="244" spans="1:38">
      <c r="A244" s="300"/>
      <c r="B244" s="322"/>
      <c r="C244" s="322"/>
      <c r="D244" s="322"/>
      <c r="E244" s="322"/>
      <c r="F244" s="322"/>
      <c r="G244" s="322"/>
      <c r="H244" s="322"/>
      <c r="I244" s="322"/>
      <c r="J244" s="322"/>
      <c r="K244" s="322"/>
      <c r="L244" s="322"/>
      <c r="M244" s="322"/>
      <c r="N244" s="322"/>
      <c r="O244" s="322"/>
      <c r="P244" s="322"/>
      <c r="Q244" s="322"/>
      <c r="R244" s="322"/>
      <c r="S244" s="322"/>
      <c r="T244" s="322"/>
      <c r="U244" s="322"/>
      <c r="V244" s="322"/>
      <c r="W244" s="322"/>
      <c r="X244" s="322"/>
      <c r="Y244" s="322"/>
      <c r="Z244" s="322"/>
      <c r="AA244" s="322" t="s">
        <v>1270</v>
      </c>
      <c r="AB244" s="322" t="s">
        <v>1271</v>
      </c>
      <c r="AC244" s="287" t="str">
        <f>IF('CDS-C'!$A$282&lt;&gt;"",'CDS-C'!$A$282,"")</f>
        <v/>
      </c>
      <c r="AD244" s="287" t="s">
        <v>663</v>
      </c>
      <c r="AE244" s="287" t="s">
        <v>1228</v>
      </c>
      <c r="AF244" s="287" t="s">
        <v>1245</v>
      </c>
      <c r="AG244" s="287" t="s">
        <v>217</v>
      </c>
      <c r="AH244" s="287" t="s">
        <v>218</v>
      </c>
      <c r="AI244" s="287" t="s">
        <v>32</v>
      </c>
      <c r="AJ244" s="287" t="s">
        <v>32</v>
      </c>
      <c r="AK244" s="287" t="s">
        <v>32</v>
      </c>
      <c r="AL244" s="287" t="s">
        <v>161</v>
      </c>
    </row>
    <row r="245" spans="1:38" ht="15.75">
      <c r="A245" s="300"/>
      <c r="B245" s="122" t="s">
        <v>1272</v>
      </c>
      <c r="C245" s="322"/>
      <c r="D245" s="322"/>
      <c r="E245" s="322"/>
      <c r="F245" s="322"/>
      <c r="G245" s="322"/>
      <c r="H245" s="322"/>
      <c r="I245" s="322"/>
      <c r="J245" s="322"/>
      <c r="K245" s="322"/>
      <c r="L245" s="322"/>
      <c r="M245" s="322"/>
      <c r="N245" s="322"/>
      <c r="O245" s="322"/>
      <c r="P245" s="322"/>
      <c r="Q245" s="322"/>
      <c r="R245" s="322"/>
      <c r="S245" s="322"/>
      <c r="T245" s="322"/>
      <c r="U245" s="322"/>
      <c r="V245" s="322"/>
      <c r="W245" s="322"/>
      <c r="X245" s="322"/>
      <c r="Y245" s="322"/>
      <c r="Z245" s="322"/>
      <c r="AA245" s="322" t="s">
        <v>1273</v>
      </c>
      <c r="AB245" s="322" t="s">
        <v>1274</v>
      </c>
      <c r="AC245" s="287" t="str">
        <f>IF('CDS-C'!$C$282&lt;&gt;"",'CDS-C'!$C$282,"")</f>
        <v/>
      </c>
      <c r="AD245" s="287" t="s">
        <v>663</v>
      </c>
      <c r="AE245" s="287" t="s">
        <v>1228</v>
      </c>
      <c r="AF245" s="287" t="s">
        <v>1245</v>
      </c>
      <c r="AG245" s="287" t="s">
        <v>217</v>
      </c>
      <c r="AH245" s="287" t="s">
        <v>218</v>
      </c>
      <c r="AI245" s="287" t="s">
        <v>32</v>
      </c>
      <c r="AJ245" s="287" t="s">
        <v>32</v>
      </c>
      <c r="AK245" s="287" t="s">
        <v>32</v>
      </c>
      <c r="AL245" s="287" t="s">
        <v>33</v>
      </c>
    </row>
    <row r="246" spans="1:38" ht="15.75">
      <c r="A246" s="300"/>
      <c r="B246" s="122"/>
      <c r="C246" s="322"/>
      <c r="D246" s="322"/>
      <c r="E246" s="322"/>
      <c r="F246" s="322"/>
      <c r="G246" s="322"/>
      <c r="H246" s="322"/>
      <c r="I246" s="322"/>
      <c r="J246" s="322"/>
      <c r="K246" s="322"/>
      <c r="L246" s="322"/>
      <c r="M246" s="322"/>
      <c r="N246" s="322"/>
      <c r="O246" s="322"/>
      <c r="P246" s="322"/>
      <c r="Q246" s="322"/>
      <c r="R246" s="322"/>
      <c r="S246" s="322"/>
      <c r="T246" s="322"/>
      <c r="U246" s="322"/>
      <c r="V246" s="322"/>
      <c r="W246" s="322"/>
      <c r="X246" s="322"/>
      <c r="Y246" s="322"/>
      <c r="Z246" s="322"/>
      <c r="AA246" s="322" t="s">
        <v>1275</v>
      </c>
      <c r="AB246" s="322" t="s">
        <v>1276</v>
      </c>
      <c r="AC246" s="287" t="str">
        <f>IF('CDS-C'!$A$286&lt;&gt;"",'CDS-C'!$A$286,"")</f>
        <v/>
      </c>
      <c r="AD246" s="287" t="s">
        <v>663</v>
      </c>
      <c r="AE246" s="287" t="s">
        <v>1228</v>
      </c>
      <c r="AF246" s="287" t="s">
        <v>1277</v>
      </c>
      <c r="AG246" s="287" t="s">
        <v>217</v>
      </c>
      <c r="AH246" s="287" t="s">
        <v>218</v>
      </c>
      <c r="AI246" s="287" t="s">
        <v>32</v>
      </c>
      <c r="AJ246" s="287" t="s">
        <v>32</v>
      </c>
      <c r="AK246" s="287" t="s">
        <v>32</v>
      </c>
      <c r="AL246" s="287" t="s">
        <v>161</v>
      </c>
    </row>
    <row r="247" spans="1:38">
      <c r="A247" s="302" t="s">
        <v>1278</v>
      </c>
      <c r="B247" s="127" t="s">
        <v>1229</v>
      </c>
      <c r="C247" s="322"/>
      <c r="D247" s="322"/>
      <c r="E247" s="322"/>
      <c r="F247" s="322"/>
      <c r="G247" s="322"/>
      <c r="H247" s="322"/>
      <c r="I247" s="322"/>
      <c r="J247" s="322"/>
      <c r="K247" s="322"/>
      <c r="L247" s="322"/>
      <c r="M247" s="322"/>
      <c r="N247" s="322"/>
      <c r="O247" s="322"/>
      <c r="P247" s="322"/>
      <c r="Q247" s="322"/>
      <c r="R247" s="322"/>
      <c r="S247" s="322"/>
      <c r="T247" s="322"/>
      <c r="U247" s="322"/>
      <c r="V247" s="322"/>
      <c r="W247" s="322"/>
      <c r="X247" s="322"/>
      <c r="Y247" s="322"/>
      <c r="Z247" s="322"/>
      <c r="AA247" s="322" t="s">
        <v>1279</v>
      </c>
      <c r="AB247" s="322" t="s">
        <v>1267</v>
      </c>
      <c r="AC247" s="322" t="str">
        <f>IF('CDS-C'!$C$286&lt;&gt;"",MONTH('CDS-C'!$C$286),"")</f>
        <v/>
      </c>
      <c r="AD247" s="322" t="s">
        <v>663</v>
      </c>
      <c r="AE247" s="287" t="s">
        <v>1228</v>
      </c>
      <c r="AF247" s="287" t="s">
        <v>1245</v>
      </c>
      <c r="AG247" s="287" t="s">
        <v>217</v>
      </c>
      <c r="AH247" s="287" t="s">
        <v>218</v>
      </c>
      <c r="AI247" s="287" t="s">
        <v>32</v>
      </c>
      <c r="AJ247" s="287" t="s">
        <v>32</v>
      </c>
      <c r="AK247" s="287" t="s">
        <v>32</v>
      </c>
      <c r="AL247" s="287" t="s">
        <v>889</v>
      </c>
    </row>
    <row r="248" spans="1:38" ht="51">
      <c r="A248" s="302"/>
      <c r="B248" s="298" t="s">
        <v>1280</v>
      </c>
      <c r="G248" s="322"/>
      <c r="H248" s="322"/>
      <c r="I248" s="322"/>
      <c r="J248" s="322"/>
      <c r="K248" s="322"/>
      <c r="L248" s="322"/>
      <c r="M248" s="322"/>
      <c r="N248" s="322"/>
      <c r="O248" s="322"/>
      <c r="P248" s="322"/>
      <c r="Q248" s="322"/>
      <c r="R248" s="322"/>
      <c r="S248" s="322"/>
      <c r="T248" s="322"/>
      <c r="U248" s="322"/>
      <c r="V248" s="322"/>
      <c r="W248" s="322"/>
      <c r="X248" s="322"/>
      <c r="Y248" s="322"/>
      <c r="Z248" s="322"/>
      <c r="AA248" s="322" t="s">
        <v>1281</v>
      </c>
      <c r="AB248" s="322" t="s">
        <v>1269</v>
      </c>
      <c r="AC248" s="322" t="str">
        <f>IF('CDS-C'!$C$286&lt;&gt;"",DAY('CDS-C'!$C$286),"")</f>
        <v/>
      </c>
      <c r="AD248" s="322" t="s">
        <v>663</v>
      </c>
      <c r="AE248" s="287" t="s">
        <v>1228</v>
      </c>
      <c r="AF248" s="287" t="s">
        <v>1245</v>
      </c>
      <c r="AG248" s="287" t="s">
        <v>217</v>
      </c>
      <c r="AH248" s="287" t="s">
        <v>218</v>
      </c>
      <c r="AI248" s="287" t="s">
        <v>32</v>
      </c>
      <c r="AJ248" s="287" t="s">
        <v>32</v>
      </c>
      <c r="AK248" s="287" t="s">
        <v>32</v>
      </c>
      <c r="AL248" s="287" t="s">
        <v>893</v>
      </c>
    </row>
    <row r="249" spans="1:38">
      <c r="A249" s="302"/>
      <c r="B249" s="127"/>
      <c r="C249" s="322"/>
      <c r="D249" s="322"/>
      <c r="E249" s="322"/>
      <c r="F249" s="322"/>
      <c r="G249" s="322"/>
      <c r="H249" s="322"/>
      <c r="I249" s="322"/>
      <c r="J249" s="322"/>
      <c r="K249" s="322"/>
      <c r="L249" s="322"/>
      <c r="M249" s="322"/>
      <c r="N249" s="322"/>
      <c r="O249" s="322"/>
      <c r="P249" s="322"/>
      <c r="Q249" s="322"/>
      <c r="R249" s="322"/>
      <c r="S249" s="322"/>
      <c r="T249" s="322"/>
      <c r="U249" s="322"/>
      <c r="V249" s="322"/>
      <c r="W249" s="322"/>
      <c r="X249" s="322"/>
      <c r="Y249" s="322"/>
      <c r="Z249" s="322"/>
      <c r="AA249" s="322" t="s">
        <v>1282</v>
      </c>
      <c r="AB249" s="322" t="s">
        <v>1283</v>
      </c>
      <c r="AC249" s="322" t="str">
        <f>IF('CDS-C'!$A$287&lt;&gt;"",'CDS-C'!$A$287,"")</f>
        <v/>
      </c>
      <c r="AD249" s="322" t="s">
        <v>663</v>
      </c>
      <c r="AE249" s="287" t="s">
        <v>1228</v>
      </c>
      <c r="AF249" s="287" t="s">
        <v>1277</v>
      </c>
      <c r="AG249" s="287" t="s">
        <v>217</v>
      </c>
      <c r="AH249" s="287" t="s">
        <v>218</v>
      </c>
      <c r="AI249" s="287" t="s">
        <v>32</v>
      </c>
      <c r="AJ249" s="287" t="s">
        <v>32</v>
      </c>
      <c r="AK249" s="287" t="s">
        <v>32</v>
      </c>
      <c r="AL249" s="287" t="s">
        <v>161</v>
      </c>
    </row>
    <row r="250" spans="1:38" ht="14.25">
      <c r="A250" s="302"/>
      <c r="B250" s="127"/>
      <c r="C250" s="322"/>
      <c r="D250" s="72" t="s">
        <v>86</v>
      </c>
      <c r="E250" s="125"/>
      <c r="F250" s="322"/>
      <c r="G250" s="322"/>
      <c r="H250" s="322"/>
      <c r="I250" s="322"/>
      <c r="J250" s="322"/>
      <c r="K250" s="322"/>
      <c r="L250" s="322"/>
      <c r="M250" s="322"/>
      <c r="N250" s="322"/>
      <c r="O250" s="322"/>
      <c r="P250" s="322"/>
      <c r="Q250" s="322"/>
      <c r="R250" s="322"/>
      <c r="S250" s="322"/>
      <c r="T250" s="322"/>
      <c r="U250" s="322"/>
      <c r="V250" s="322"/>
      <c r="W250" s="322"/>
      <c r="X250" s="322"/>
      <c r="Y250" s="322"/>
      <c r="Z250" s="322"/>
      <c r="AA250" s="322" t="s">
        <v>1284</v>
      </c>
      <c r="AB250" s="322" t="s">
        <v>1285</v>
      </c>
      <c r="AC250" s="322" t="str">
        <f>IF('CDS-C'!$A$288&lt;&gt;"",'CDS-C'!$A$288,"")</f>
        <v/>
      </c>
      <c r="AD250" s="322" t="s">
        <v>663</v>
      </c>
      <c r="AE250" s="287" t="s">
        <v>1228</v>
      </c>
      <c r="AF250" s="287" t="s">
        <v>1277</v>
      </c>
      <c r="AG250" s="287" t="s">
        <v>217</v>
      </c>
      <c r="AH250" s="287" t="s">
        <v>218</v>
      </c>
      <c r="AI250" s="287" t="s">
        <v>32</v>
      </c>
      <c r="AJ250" s="287" t="s">
        <v>32</v>
      </c>
      <c r="AK250" s="287" t="s">
        <v>32</v>
      </c>
      <c r="AL250" s="287" t="s">
        <v>221</v>
      </c>
    </row>
    <row r="251" spans="1:38" ht="25.5">
      <c r="A251" s="302"/>
      <c r="B251" s="280" t="s">
        <v>1227</v>
      </c>
      <c r="D251" s="71" t="s">
        <v>85</v>
      </c>
      <c r="E251" s="125"/>
      <c r="G251" s="322"/>
      <c r="H251" s="322"/>
      <c r="I251" s="322"/>
      <c r="J251" s="322"/>
      <c r="K251" s="322"/>
      <c r="L251" s="322"/>
      <c r="M251" s="322"/>
      <c r="N251" s="322"/>
      <c r="O251" s="322"/>
      <c r="P251" s="322"/>
      <c r="Q251" s="322"/>
      <c r="R251" s="322"/>
      <c r="S251" s="322"/>
      <c r="T251" s="322"/>
      <c r="U251" s="322"/>
      <c r="V251" s="322"/>
      <c r="W251" s="322"/>
      <c r="X251" s="322"/>
      <c r="Y251" s="322"/>
      <c r="Z251" s="322"/>
      <c r="AA251" s="322" t="s">
        <v>1286</v>
      </c>
      <c r="AB251" s="322" t="s">
        <v>1287</v>
      </c>
      <c r="AC251" s="322" t="str">
        <f>IF('CDS-C'!$C$288&lt;&gt;"",'CDS-C'!$C$288,"")</f>
        <v/>
      </c>
      <c r="AD251" s="322" t="s">
        <v>663</v>
      </c>
      <c r="AE251" s="287" t="s">
        <v>1228</v>
      </c>
      <c r="AF251" s="287" t="s">
        <v>1277</v>
      </c>
      <c r="AG251" s="287" t="s">
        <v>217</v>
      </c>
      <c r="AH251" s="287" t="s">
        <v>218</v>
      </c>
      <c r="AI251" s="287" t="s">
        <v>32</v>
      </c>
      <c r="AJ251" s="287" t="s">
        <v>32</v>
      </c>
      <c r="AK251" s="287" t="s">
        <v>32</v>
      </c>
      <c r="AL251" s="287" t="s">
        <v>221</v>
      </c>
    </row>
    <row r="252" spans="1:38" ht="14.25">
      <c r="A252" s="302"/>
      <c r="B252" s="303"/>
      <c r="C252" s="303"/>
      <c r="D252" s="303"/>
      <c r="E252" s="125"/>
      <c r="F252" s="303"/>
      <c r="G252" s="322"/>
      <c r="H252" s="322"/>
      <c r="I252" s="322"/>
      <c r="J252" s="322"/>
      <c r="K252" s="322"/>
      <c r="L252" s="322"/>
      <c r="M252" s="322"/>
      <c r="N252" s="322"/>
      <c r="O252" s="322"/>
      <c r="P252" s="322"/>
      <c r="Q252" s="322"/>
      <c r="R252" s="322"/>
      <c r="S252" s="322"/>
      <c r="T252" s="322"/>
      <c r="U252" s="322"/>
      <c r="V252" s="322"/>
      <c r="W252" s="322"/>
      <c r="X252" s="322"/>
      <c r="Y252" s="322"/>
      <c r="Z252" s="322"/>
      <c r="AA252" s="322" t="s">
        <v>1288</v>
      </c>
      <c r="AB252" s="322" t="s">
        <v>1289</v>
      </c>
      <c r="AC252" s="322" t="str">
        <f>IF('CDS-C'!$A$289&lt;&gt;"",'CDS-C'!$A$289,"")</f>
        <v/>
      </c>
      <c r="AD252" s="322" t="s">
        <v>663</v>
      </c>
      <c r="AE252" s="287" t="s">
        <v>1228</v>
      </c>
      <c r="AF252" s="287" t="s">
        <v>1277</v>
      </c>
      <c r="AG252" s="287" t="s">
        <v>217</v>
      </c>
      <c r="AH252" s="287" t="s">
        <v>218</v>
      </c>
      <c r="AI252" s="287" t="s">
        <v>32</v>
      </c>
      <c r="AJ252" s="287" t="s">
        <v>32</v>
      </c>
      <c r="AK252" s="287" t="s">
        <v>32</v>
      </c>
      <c r="AL252" s="287" t="s">
        <v>161</v>
      </c>
    </row>
    <row r="253" spans="1:38">
      <c r="A253" s="302"/>
      <c r="B253" s="280" t="s">
        <v>1290</v>
      </c>
      <c r="D253" s="349">
        <v>20</v>
      </c>
      <c r="E253" s="322"/>
      <c r="F253" s="322"/>
      <c r="G253" s="322"/>
      <c r="H253" s="322"/>
      <c r="I253" s="322"/>
      <c r="J253" s="322"/>
      <c r="K253" s="322"/>
      <c r="L253" s="322"/>
      <c r="M253" s="322"/>
      <c r="N253" s="322"/>
      <c r="O253" s="322"/>
      <c r="P253" s="322"/>
      <c r="Q253" s="322"/>
      <c r="R253" s="322"/>
      <c r="S253" s="322"/>
      <c r="T253" s="322"/>
      <c r="U253" s="322"/>
      <c r="V253" s="322"/>
      <c r="W253" s="322"/>
      <c r="X253" s="322"/>
      <c r="Y253" s="322"/>
      <c r="Z253" s="322"/>
      <c r="AA253" s="322" t="s">
        <v>1291</v>
      </c>
      <c r="AB253" s="322" t="s">
        <v>1274</v>
      </c>
      <c r="AC253" s="322" t="str">
        <f>IF('CDS-C'!$C$289&lt;&gt;"",'CDS-C'!$C$289,"")</f>
        <v/>
      </c>
      <c r="AD253" s="322" t="s">
        <v>663</v>
      </c>
      <c r="AE253" s="287" t="s">
        <v>1228</v>
      </c>
      <c r="AF253" s="287" t="s">
        <v>1277</v>
      </c>
      <c r="AG253" s="287" t="s">
        <v>217</v>
      </c>
      <c r="AH253" s="287" t="s">
        <v>218</v>
      </c>
      <c r="AI253" s="287" t="s">
        <v>32</v>
      </c>
      <c r="AJ253" s="287" t="s">
        <v>32</v>
      </c>
      <c r="AK253" s="287" t="s">
        <v>32</v>
      </c>
      <c r="AL253" s="287" t="s">
        <v>33</v>
      </c>
    </row>
    <row r="254" spans="1:38">
      <c r="A254" s="302"/>
      <c r="C254" s="47"/>
      <c r="D254" s="47"/>
      <c r="E254" s="322"/>
      <c r="F254" s="322"/>
      <c r="G254" s="322"/>
      <c r="H254" s="322"/>
      <c r="I254" s="322"/>
      <c r="J254" s="322"/>
      <c r="K254" s="322"/>
      <c r="L254" s="322"/>
      <c r="M254" s="322"/>
      <c r="N254" s="322"/>
      <c r="O254" s="322"/>
      <c r="P254" s="322"/>
      <c r="Q254" s="322"/>
      <c r="R254" s="322"/>
      <c r="S254" s="322"/>
      <c r="T254" s="322"/>
      <c r="U254" s="322"/>
      <c r="V254" s="322"/>
      <c r="W254" s="322"/>
      <c r="X254" s="322"/>
      <c r="Y254" s="322"/>
      <c r="Z254" s="322"/>
      <c r="AA254" s="322" t="s">
        <v>1292</v>
      </c>
      <c r="AB254" s="322" t="s">
        <v>1293</v>
      </c>
      <c r="AC254" s="322" t="str">
        <f>IF('CDS-C'!$C$291&lt;&gt;"",MONTH('CDS-C'!$C$291),"")</f>
        <v/>
      </c>
      <c r="AD254" s="322" t="s">
        <v>663</v>
      </c>
      <c r="AE254" s="287" t="s">
        <v>1228</v>
      </c>
      <c r="AF254" s="287" t="s">
        <v>1294</v>
      </c>
      <c r="AG254" s="287" t="s">
        <v>217</v>
      </c>
      <c r="AH254" s="287" t="s">
        <v>218</v>
      </c>
      <c r="AI254" s="287" t="s">
        <v>32</v>
      </c>
      <c r="AJ254" s="287" t="s">
        <v>32</v>
      </c>
      <c r="AK254" s="287" t="s">
        <v>32</v>
      </c>
      <c r="AL254" s="287" t="s">
        <v>889</v>
      </c>
    </row>
    <row r="255" spans="1:38" ht="14.25">
      <c r="A255" s="302"/>
      <c r="C255" s="47"/>
      <c r="D255" s="72" t="s">
        <v>86</v>
      </c>
      <c r="E255" s="125"/>
      <c r="F255" s="322"/>
      <c r="G255" s="322"/>
      <c r="H255" s="322"/>
      <c r="I255" s="308"/>
      <c r="J255" s="322"/>
      <c r="K255" s="322"/>
      <c r="L255" s="322"/>
      <c r="M255" s="322"/>
      <c r="N255" s="322"/>
      <c r="O255" s="322"/>
      <c r="P255" s="322"/>
      <c r="Q255" s="322"/>
      <c r="R255" s="322"/>
      <c r="S255" s="322"/>
      <c r="T255" s="322"/>
      <c r="U255" s="322"/>
      <c r="V255" s="322"/>
      <c r="W255" s="322"/>
      <c r="X255" s="322"/>
      <c r="Y255" s="322"/>
      <c r="Z255" s="322"/>
      <c r="AA255" s="322" t="s">
        <v>1295</v>
      </c>
      <c r="AB255" s="322" t="s">
        <v>1296</v>
      </c>
      <c r="AC255" s="322" t="str">
        <f>IF('CDS-C'!$C$291&lt;&gt;"",DAY('CDS-C'!$C$291),"")</f>
        <v/>
      </c>
      <c r="AD255" s="322" t="s">
        <v>663</v>
      </c>
      <c r="AE255" s="287" t="s">
        <v>1228</v>
      </c>
      <c r="AF255" s="287" t="s">
        <v>1294</v>
      </c>
      <c r="AG255" s="287" t="s">
        <v>217</v>
      </c>
      <c r="AH255" s="287" t="s">
        <v>218</v>
      </c>
      <c r="AI255" s="287" t="s">
        <v>32</v>
      </c>
      <c r="AJ255" s="287" t="s">
        <v>32</v>
      </c>
      <c r="AK255" s="287" t="s">
        <v>32</v>
      </c>
      <c r="AL255" s="287" t="s">
        <v>893</v>
      </c>
    </row>
    <row r="256" spans="1:38" ht="25.5">
      <c r="A256" s="302"/>
      <c r="B256" s="282" t="s">
        <v>1234</v>
      </c>
      <c r="D256" s="71" t="s">
        <v>85</v>
      </c>
      <c r="E256" s="125"/>
      <c r="F256" s="309"/>
      <c r="G256" s="308"/>
      <c r="H256" s="308"/>
      <c r="I256" s="308"/>
      <c r="J256" s="322"/>
      <c r="K256" s="322"/>
      <c r="L256" s="322"/>
      <c r="M256" s="322"/>
      <c r="N256" s="322"/>
      <c r="O256" s="322"/>
      <c r="P256" s="322"/>
      <c r="Q256" s="322"/>
      <c r="R256" s="322"/>
      <c r="S256" s="322"/>
      <c r="T256" s="322"/>
      <c r="U256" s="322"/>
      <c r="V256" s="322"/>
      <c r="W256" s="322"/>
      <c r="X256" s="322"/>
      <c r="Y256" s="322"/>
      <c r="Z256" s="322"/>
      <c r="AA256" s="322" t="s">
        <v>1297</v>
      </c>
      <c r="AB256" s="322" t="s">
        <v>1298</v>
      </c>
      <c r="AC256" s="322">
        <f>IF('CDS-C'!$C$293&lt;&gt;"",'CDS-C'!$C$293,"")</f>
        <v>150</v>
      </c>
      <c r="AD256" s="322" t="s">
        <v>663</v>
      </c>
      <c r="AE256" s="287" t="s">
        <v>1228</v>
      </c>
      <c r="AF256" s="287" t="s">
        <v>1294</v>
      </c>
      <c r="AG256" s="287" t="s">
        <v>217</v>
      </c>
      <c r="AH256" s="287" t="s">
        <v>218</v>
      </c>
      <c r="AI256" s="287" t="s">
        <v>32</v>
      </c>
      <c r="AJ256" s="287" t="s">
        <v>32</v>
      </c>
      <c r="AK256" s="287" t="s">
        <v>32</v>
      </c>
      <c r="AL256" s="287" t="s">
        <v>221</v>
      </c>
    </row>
    <row r="257" spans="1:38">
      <c r="A257" s="302"/>
      <c r="B257" s="282"/>
      <c r="C257" s="47"/>
      <c r="D257" s="47"/>
      <c r="E257" s="322"/>
      <c r="F257" s="47"/>
      <c r="G257" s="308"/>
      <c r="H257" s="308"/>
      <c r="I257" s="308"/>
      <c r="J257" s="322"/>
      <c r="K257" s="322"/>
      <c r="L257" s="322"/>
      <c r="M257" s="322"/>
      <c r="N257" s="322"/>
      <c r="O257" s="322"/>
      <c r="P257" s="322"/>
      <c r="Q257" s="322"/>
      <c r="R257" s="322"/>
      <c r="S257" s="322"/>
      <c r="T257" s="322"/>
      <c r="U257" s="322"/>
      <c r="V257" s="322"/>
      <c r="W257" s="322"/>
      <c r="X257" s="322"/>
      <c r="Y257" s="322"/>
      <c r="Z257" s="322"/>
      <c r="AA257" s="322" t="s">
        <v>1299</v>
      </c>
      <c r="AB257" s="322" t="s">
        <v>1300</v>
      </c>
      <c r="AC257" s="322" t="str">
        <f>IF('CDS-C'!$A$297&lt;&gt;"",'CDS-C'!$B$297,IF('CDS-C'!$A$298&lt;&gt;"",'CDS-C'!$B$298,IF('CDS-C'!$A$299&lt;&gt;"",'CDS-C'!$B$299,"")))</f>
        <v>No</v>
      </c>
      <c r="AD257" s="322" t="s">
        <v>663</v>
      </c>
      <c r="AE257" s="287" t="s">
        <v>1228</v>
      </c>
      <c r="AF257" s="287" t="s">
        <v>1294</v>
      </c>
      <c r="AG257" s="287" t="s">
        <v>217</v>
      </c>
      <c r="AH257" s="287" t="s">
        <v>218</v>
      </c>
      <c r="AI257" s="287" t="s">
        <v>32</v>
      </c>
      <c r="AJ257" s="287" t="s">
        <v>32</v>
      </c>
      <c r="AK257" s="287" t="s">
        <v>32</v>
      </c>
      <c r="AL257" s="287" t="s">
        <v>161</v>
      </c>
    </row>
    <row r="258" spans="1:38" ht="51">
      <c r="A258" s="302"/>
      <c r="B258" s="298" t="s">
        <v>1240</v>
      </c>
      <c r="G258" s="308"/>
      <c r="H258" s="308"/>
      <c r="I258" s="308"/>
      <c r="J258" s="322"/>
      <c r="K258" s="322"/>
      <c r="L258" s="322"/>
      <c r="M258" s="322"/>
      <c r="N258" s="322"/>
      <c r="O258" s="322"/>
      <c r="P258" s="322"/>
      <c r="Q258" s="322"/>
      <c r="R258" s="322"/>
      <c r="S258" s="322"/>
      <c r="T258" s="322"/>
      <c r="U258" s="322"/>
      <c r="V258" s="322"/>
      <c r="W258" s="322"/>
      <c r="X258" s="322"/>
      <c r="Y258" s="322"/>
      <c r="Z258" s="322"/>
      <c r="AA258" s="322" t="s">
        <v>1301</v>
      </c>
      <c r="AB258" s="322" t="s">
        <v>1302</v>
      </c>
      <c r="AC258" s="287" t="str">
        <f>IF('CDS-C'!$E$303&lt;&gt;"",'CDS-C'!$E$303,"")</f>
        <v>Yes</v>
      </c>
      <c r="AD258" s="287" t="s">
        <v>663</v>
      </c>
      <c r="AE258" s="287" t="s">
        <v>1228</v>
      </c>
      <c r="AF258" s="287" t="s">
        <v>1294</v>
      </c>
      <c r="AG258" s="287" t="s">
        <v>217</v>
      </c>
      <c r="AH258" s="287" t="s">
        <v>218</v>
      </c>
      <c r="AI258" s="287" t="s">
        <v>32</v>
      </c>
      <c r="AJ258" s="287" t="s">
        <v>32</v>
      </c>
      <c r="AK258" s="287" t="s">
        <v>32</v>
      </c>
      <c r="AL258" s="287" t="s">
        <v>73</v>
      </c>
    </row>
    <row r="259" spans="1:38">
      <c r="A259" s="302"/>
      <c r="B259" s="298"/>
      <c r="C259" s="298"/>
      <c r="D259" s="298"/>
      <c r="E259" s="298"/>
      <c r="F259" s="298"/>
      <c r="G259" s="308"/>
      <c r="H259" s="308"/>
      <c r="I259" s="308"/>
      <c r="J259" s="322"/>
      <c r="K259" s="322"/>
      <c r="L259" s="322"/>
      <c r="M259" s="322"/>
      <c r="N259" s="322"/>
      <c r="O259" s="322"/>
      <c r="P259" s="322"/>
      <c r="Q259" s="322"/>
      <c r="R259" s="322"/>
      <c r="S259" s="322"/>
      <c r="T259" s="322"/>
      <c r="U259" s="322"/>
      <c r="V259" s="322"/>
      <c r="W259" s="322"/>
      <c r="X259" s="322"/>
      <c r="Y259" s="322"/>
      <c r="Z259" s="322"/>
      <c r="AA259" s="322" t="s">
        <v>1303</v>
      </c>
      <c r="AB259" s="322" t="s">
        <v>1304</v>
      </c>
      <c r="AC259" s="287" t="str">
        <f>IF('CDS-C'!$D$304&lt;&gt;"",'CDS-C'!$D$304,"")</f>
        <v/>
      </c>
      <c r="AD259" s="287" t="s">
        <v>663</v>
      </c>
      <c r="AE259" s="287" t="s">
        <v>1228</v>
      </c>
      <c r="AF259" s="287" t="s">
        <v>1294</v>
      </c>
      <c r="AG259" s="287" t="s">
        <v>217</v>
      </c>
      <c r="AH259" s="287" t="s">
        <v>218</v>
      </c>
      <c r="AI259" s="287" t="s">
        <v>32</v>
      </c>
      <c r="AJ259" s="287" t="s">
        <v>32</v>
      </c>
      <c r="AK259" s="287" t="s">
        <v>32</v>
      </c>
      <c r="AL259" s="287" t="s">
        <v>33</v>
      </c>
    </row>
    <row r="260" spans="1:38">
      <c r="A260" s="43" t="s">
        <v>190</v>
      </c>
      <c r="B260" s="282" t="s">
        <v>1305</v>
      </c>
      <c r="C260" s="56"/>
      <c r="D260" s="47"/>
      <c r="E260" s="322"/>
      <c r="F260" s="47"/>
      <c r="G260" s="308"/>
      <c r="H260" s="308"/>
      <c r="I260" s="322"/>
      <c r="J260" s="322"/>
      <c r="K260" s="322"/>
      <c r="L260" s="322"/>
      <c r="M260" s="322"/>
      <c r="N260" s="322"/>
      <c r="O260" s="322"/>
      <c r="P260" s="322"/>
      <c r="Q260" s="322"/>
      <c r="R260" s="322"/>
      <c r="S260" s="322"/>
      <c r="T260" s="322"/>
      <c r="U260" s="322"/>
      <c r="V260" s="322"/>
      <c r="W260" s="322"/>
      <c r="X260" s="322"/>
      <c r="Y260" s="322"/>
      <c r="Z260" s="322"/>
      <c r="AA260" s="322" t="s">
        <v>1306</v>
      </c>
      <c r="AB260" s="322" t="s">
        <v>1307</v>
      </c>
      <c r="AC260" s="287" t="str">
        <f>IF('CDS-C'!$E$308&lt;&gt;"",'CDS-C'!$E$308,"")</f>
        <v>No</v>
      </c>
      <c r="AD260" s="287" t="s">
        <v>663</v>
      </c>
      <c r="AE260" s="287" t="s">
        <v>1228</v>
      </c>
      <c r="AF260" s="287" t="s">
        <v>1308</v>
      </c>
      <c r="AG260" s="287" t="s">
        <v>217</v>
      </c>
      <c r="AH260" s="287" t="s">
        <v>218</v>
      </c>
      <c r="AI260" s="287" t="s">
        <v>32</v>
      </c>
      <c r="AJ260" s="287" t="s">
        <v>219</v>
      </c>
      <c r="AK260" s="287" t="s">
        <v>32</v>
      </c>
      <c r="AL260" s="287" t="s">
        <v>73</v>
      </c>
    </row>
    <row r="261" spans="1:38">
      <c r="A261" s="43"/>
      <c r="B261" s="282" t="s">
        <v>1309</v>
      </c>
      <c r="C261" s="56"/>
      <c r="D261" s="47"/>
      <c r="E261" s="322"/>
      <c r="F261" s="47"/>
      <c r="G261" s="322"/>
      <c r="H261" s="322"/>
      <c r="I261" s="322"/>
      <c r="J261" s="322"/>
      <c r="K261" s="322"/>
      <c r="L261" s="322"/>
      <c r="M261" s="322"/>
      <c r="N261" s="322"/>
      <c r="O261" s="322"/>
      <c r="P261" s="322"/>
      <c r="Q261" s="322"/>
      <c r="R261" s="322"/>
      <c r="S261" s="322"/>
      <c r="T261" s="322"/>
      <c r="U261" s="322"/>
      <c r="V261" s="322"/>
      <c r="W261" s="322"/>
      <c r="X261" s="322"/>
      <c r="Y261" s="322"/>
      <c r="Z261" s="322"/>
      <c r="AA261" s="322" t="s">
        <v>1310</v>
      </c>
      <c r="AB261" s="322" t="s">
        <v>1311</v>
      </c>
      <c r="AC261" s="287" t="str">
        <f>IF('CDS-C'!$E$316&lt;&gt;"",'CDS-C'!$E$316,"")</f>
        <v>No</v>
      </c>
      <c r="AD261" s="287" t="s">
        <v>663</v>
      </c>
      <c r="AE261" s="287" t="s">
        <v>1228</v>
      </c>
      <c r="AF261" s="287" t="s">
        <v>1312</v>
      </c>
      <c r="AG261" s="287" t="s">
        <v>217</v>
      </c>
      <c r="AH261" s="287" t="s">
        <v>218</v>
      </c>
      <c r="AI261" s="287" t="s">
        <v>32</v>
      </c>
      <c r="AJ261" s="287" t="s">
        <v>32</v>
      </c>
      <c r="AK261" s="287" t="s">
        <v>32</v>
      </c>
      <c r="AL261" s="287" t="s">
        <v>73</v>
      </c>
    </row>
    <row r="262" spans="1:38">
      <c r="A262" s="43"/>
      <c r="B262" s="282" t="s">
        <v>1313</v>
      </c>
      <c r="C262" s="56"/>
      <c r="D262" s="47"/>
      <c r="E262" s="322"/>
      <c r="F262" s="47"/>
      <c r="G262" s="322"/>
      <c r="H262" s="322"/>
      <c r="I262" s="322"/>
      <c r="J262" s="322"/>
      <c r="K262" s="322"/>
      <c r="L262" s="322"/>
      <c r="M262" s="322"/>
      <c r="N262" s="322"/>
      <c r="O262" s="322"/>
      <c r="P262" s="322"/>
      <c r="Q262" s="322"/>
      <c r="R262" s="322"/>
      <c r="S262" s="322"/>
      <c r="T262" s="322"/>
      <c r="U262" s="322"/>
      <c r="V262" s="322"/>
      <c r="W262" s="322"/>
      <c r="X262" s="322"/>
      <c r="Y262" s="322"/>
      <c r="Z262" s="322"/>
      <c r="AA262" s="322" t="s">
        <v>1314</v>
      </c>
      <c r="AB262" s="322" t="s">
        <v>1315</v>
      </c>
      <c r="AC262" s="287" t="str">
        <f>IF('CDS-C'!$E$318&lt;&gt;"",MONTH('CDS-C'!$E$318),"")</f>
        <v/>
      </c>
      <c r="AD262" s="287" t="s">
        <v>663</v>
      </c>
      <c r="AE262" s="287" t="s">
        <v>1228</v>
      </c>
      <c r="AF262" s="287" t="s">
        <v>1312</v>
      </c>
      <c r="AG262" s="287" t="s">
        <v>217</v>
      </c>
      <c r="AH262" s="287" t="s">
        <v>218</v>
      </c>
      <c r="AI262" s="287" t="s">
        <v>32</v>
      </c>
      <c r="AJ262" s="287" t="s">
        <v>32</v>
      </c>
      <c r="AK262" s="287" t="s">
        <v>32</v>
      </c>
      <c r="AL262" s="287" t="s">
        <v>889</v>
      </c>
    </row>
    <row r="263" spans="1:38" ht="14.25">
      <c r="A263" s="302"/>
      <c r="C263" s="47"/>
      <c r="D263" s="72" t="s">
        <v>86</v>
      </c>
      <c r="E263" s="125"/>
      <c r="F263" s="47"/>
      <c r="G263" s="322"/>
      <c r="H263" s="322"/>
      <c r="I263" s="322"/>
      <c r="J263" s="322"/>
      <c r="K263" s="322"/>
      <c r="L263" s="322"/>
      <c r="M263" s="322"/>
      <c r="N263" s="322"/>
      <c r="O263" s="322"/>
      <c r="P263" s="322"/>
      <c r="Q263" s="322"/>
      <c r="R263" s="322"/>
      <c r="S263" s="322"/>
      <c r="T263" s="322"/>
      <c r="U263" s="322"/>
      <c r="V263" s="322"/>
      <c r="W263" s="322"/>
      <c r="X263" s="322"/>
      <c r="Y263" s="322"/>
      <c r="Z263" s="322"/>
      <c r="AA263" s="322" t="s">
        <v>1316</v>
      </c>
      <c r="AB263" s="322" t="s">
        <v>1317</v>
      </c>
      <c r="AC263" s="287" t="str">
        <f>IF('CDS-C'!$E$318&lt;&gt;"",DAY('CDS-C'!$E$318),"")</f>
        <v/>
      </c>
      <c r="AD263" s="287" t="s">
        <v>663</v>
      </c>
      <c r="AE263" s="287" t="s">
        <v>1228</v>
      </c>
      <c r="AF263" s="287" t="s">
        <v>1312</v>
      </c>
      <c r="AG263" s="287" t="s">
        <v>217</v>
      </c>
      <c r="AH263" s="287" t="s">
        <v>218</v>
      </c>
      <c r="AI263" s="287" t="s">
        <v>32</v>
      </c>
      <c r="AJ263" s="287" t="s">
        <v>32</v>
      </c>
      <c r="AK263" s="287" t="s">
        <v>32</v>
      </c>
      <c r="AL263" s="287" t="s">
        <v>893</v>
      </c>
    </row>
    <row r="264" spans="1:38" ht="38.25">
      <c r="A264" s="302"/>
      <c r="B264" s="350" t="s">
        <v>1242</v>
      </c>
      <c r="D264" s="71" t="s">
        <v>85</v>
      </c>
      <c r="E264" s="125"/>
      <c r="F264" s="47"/>
      <c r="G264" s="322"/>
      <c r="H264" s="322"/>
      <c r="I264" s="322"/>
      <c r="J264" s="322"/>
      <c r="K264" s="322"/>
      <c r="L264" s="322"/>
      <c r="M264" s="322"/>
      <c r="N264" s="322"/>
      <c r="O264" s="322"/>
      <c r="P264" s="322"/>
      <c r="Q264" s="322"/>
      <c r="R264" s="322"/>
      <c r="S264" s="322"/>
      <c r="T264" s="322"/>
      <c r="U264" s="322"/>
      <c r="V264" s="322"/>
      <c r="W264" s="322"/>
      <c r="X264" s="322"/>
      <c r="Y264" s="322"/>
      <c r="Z264" s="322"/>
      <c r="AA264" s="322" t="s">
        <v>1318</v>
      </c>
      <c r="AB264" s="322" t="s">
        <v>1319</v>
      </c>
      <c r="AC264" s="287" t="str">
        <f>IF('CDS-C'!$E$319&lt;&gt;"",MONTH('CDS-C'!$E$319),"")</f>
        <v/>
      </c>
      <c r="AD264" s="287" t="s">
        <v>663</v>
      </c>
      <c r="AE264" s="287" t="s">
        <v>1228</v>
      </c>
      <c r="AF264" s="287" t="s">
        <v>1312</v>
      </c>
      <c r="AG264" s="287" t="s">
        <v>217</v>
      </c>
      <c r="AH264" s="287" t="s">
        <v>218</v>
      </c>
      <c r="AI264" s="287" t="s">
        <v>32</v>
      </c>
      <c r="AJ264" s="287" t="s">
        <v>32</v>
      </c>
      <c r="AK264" s="287" t="s">
        <v>32</v>
      </c>
      <c r="AL264" s="287" t="s">
        <v>889</v>
      </c>
    </row>
    <row r="265" spans="1:38">
      <c r="A265" s="300"/>
      <c r="B265" s="282"/>
      <c r="C265" s="47"/>
      <c r="D265" s="47"/>
      <c r="E265" s="322"/>
      <c r="F265" s="47"/>
      <c r="G265" s="322"/>
      <c r="H265" s="322"/>
      <c r="I265" s="322"/>
      <c r="J265" s="322"/>
      <c r="K265" s="322"/>
      <c r="L265" s="322"/>
      <c r="M265" s="322"/>
      <c r="N265" s="322"/>
      <c r="O265" s="322"/>
      <c r="P265" s="322"/>
      <c r="Q265" s="322"/>
      <c r="R265" s="322"/>
      <c r="S265" s="322"/>
      <c r="T265" s="322"/>
      <c r="U265" s="322"/>
      <c r="V265" s="322"/>
      <c r="W265" s="322"/>
      <c r="X265" s="322"/>
      <c r="Y265" s="322"/>
      <c r="Z265" s="322"/>
      <c r="AA265" s="322" t="s">
        <v>1320</v>
      </c>
      <c r="AB265" s="322" t="s">
        <v>1321</v>
      </c>
      <c r="AC265" s="287" t="str">
        <f>IF('CDS-C'!$E$319&lt;&gt;"",DAY('CDS-C'!$E$319),"")</f>
        <v/>
      </c>
      <c r="AD265" s="287" t="s">
        <v>663</v>
      </c>
      <c r="AE265" s="287" t="s">
        <v>1228</v>
      </c>
      <c r="AF265" s="287" t="s">
        <v>1312</v>
      </c>
      <c r="AG265" s="287" t="s">
        <v>217</v>
      </c>
      <c r="AH265" s="287" t="s">
        <v>218</v>
      </c>
      <c r="AI265" s="287" t="s">
        <v>32</v>
      </c>
      <c r="AJ265" s="287" t="s">
        <v>32</v>
      </c>
      <c r="AK265" s="287" t="s">
        <v>32</v>
      </c>
      <c r="AL265" s="287" t="s">
        <v>893</v>
      </c>
    </row>
    <row r="266" spans="1:38">
      <c r="A266" s="302" t="s">
        <v>1322</v>
      </c>
      <c r="B266" s="127" t="s">
        <v>1323</v>
      </c>
      <c r="C266" s="322"/>
      <c r="D266" s="322"/>
      <c r="E266" s="322"/>
      <c r="F266" s="322"/>
      <c r="G266" s="322"/>
      <c r="H266" s="322"/>
      <c r="I266" s="322"/>
      <c r="J266" s="322"/>
      <c r="K266" s="322"/>
      <c r="L266" s="322"/>
      <c r="M266" s="322"/>
      <c r="N266" s="322"/>
      <c r="O266" s="322"/>
      <c r="P266" s="322"/>
      <c r="Q266" s="322"/>
      <c r="R266" s="322"/>
      <c r="S266" s="322"/>
      <c r="T266" s="322"/>
      <c r="U266" s="322"/>
      <c r="V266" s="322"/>
      <c r="W266" s="322"/>
      <c r="X266" s="322"/>
      <c r="Y266" s="322"/>
      <c r="Z266" s="322"/>
      <c r="AA266" s="322" t="s">
        <v>1324</v>
      </c>
      <c r="AB266" s="322" t="s">
        <v>1325</v>
      </c>
      <c r="AC266" s="287" t="str">
        <f>IF('CDS-C'!$E$320&lt;&gt;"",MONTH('CDS-C'!$E$320),"")</f>
        <v/>
      </c>
      <c r="AD266" s="287" t="s">
        <v>663</v>
      </c>
      <c r="AE266" s="287" t="s">
        <v>1228</v>
      </c>
      <c r="AF266" s="287" t="s">
        <v>1312</v>
      </c>
      <c r="AG266" s="287" t="s">
        <v>217</v>
      </c>
      <c r="AH266" s="287" t="s">
        <v>218</v>
      </c>
      <c r="AI266" s="287" t="s">
        <v>32</v>
      </c>
      <c r="AJ266" s="287" t="s">
        <v>32</v>
      </c>
      <c r="AK266" s="287" t="s">
        <v>32</v>
      </c>
      <c r="AL266" s="287" t="s">
        <v>889</v>
      </c>
    </row>
    <row r="267" spans="1:38" ht="14.25">
      <c r="A267" s="302"/>
      <c r="C267" s="47"/>
      <c r="D267" s="72" t="s">
        <v>86</v>
      </c>
      <c r="E267" s="125"/>
      <c r="F267" s="322"/>
      <c r="G267" s="322"/>
      <c r="H267" s="322"/>
      <c r="I267" s="322"/>
      <c r="J267" s="322"/>
      <c r="K267" s="322"/>
      <c r="L267" s="322"/>
      <c r="M267" s="322"/>
      <c r="N267" s="322"/>
      <c r="O267" s="322"/>
      <c r="P267" s="322"/>
      <c r="Q267" s="322"/>
      <c r="R267" s="322"/>
      <c r="S267" s="322"/>
      <c r="T267" s="322"/>
      <c r="U267" s="322"/>
      <c r="V267" s="322"/>
      <c r="W267" s="322"/>
      <c r="X267" s="322"/>
      <c r="Y267" s="322"/>
      <c r="Z267" s="322"/>
      <c r="AA267" s="322" t="s">
        <v>1326</v>
      </c>
      <c r="AB267" s="322" t="s">
        <v>1327</v>
      </c>
      <c r="AC267" s="287" t="str">
        <f>IF('CDS-C'!$E$320&lt;&gt;"",DAY('CDS-C'!$E$320),"")</f>
        <v/>
      </c>
      <c r="AD267" s="287" t="s">
        <v>663</v>
      </c>
      <c r="AE267" s="287" t="s">
        <v>1228</v>
      </c>
      <c r="AF267" s="287" t="s">
        <v>1312</v>
      </c>
      <c r="AG267" s="287" t="s">
        <v>217</v>
      </c>
      <c r="AH267" s="287" t="s">
        <v>218</v>
      </c>
      <c r="AI267" s="287" t="s">
        <v>32</v>
      </c>
      <c r="AJ267" s="287" t="s">
        <v>32</v>
      </c>
      <c r="AK267" s="287" t="s">
        <v>32</v>
      </c>
      <c r="AL267" s="287" t="s">
        <v>893</v>
      </c>
    </row>
    <row r="268" spans="1:38" ht="25.5">
      <c r="A268" s="302"/>
      <c r="B268" s="347" t="s">
        <v>1244</v>
      </c>
      <c r="D268" s="71" t="s">
        <v>777</v>
      </c>
      <c r="E268" s="125"/>
      <c r="F268" s="47"/>
      <c r="G268" s="322"/>
      <c r="H268" s="322"/>
      <c r="I268" s="322"/>
      <c r="J268" s="322"/>
      <c r="K268" s="322"/>
      <c r="L268" s="322"/>
      <c r="M268" s="322"/>
      <c r="N268" s="322"/>
      <c r="O268" s="322"/>
      <c r="P268" s="322"/>
      <c r="Q268" s="322"/>
      <c r="R268" s="322"/>
      <c r="S268" s="322"/>
      <c r="T268" s="322"/>
      <c r="U268" s="322"/>
      <c r="V268" s="322"/>
      <c r="W268" s="322"/>
      <c r="X268" s="322"/>
      <c r="Y268" s="322"/>
      <c r="Z268" s="322"/>
      <c r="AA268" s="322" t="s">
        <v>1328</v>
      </c>
      <c r="AB268" s="322" t="s">
        <v>1329</v>
      </c>
      <c r="AC268" s="287" t="str">
        <f>IF('CDS-C'!$E$321&lt;&gt;"",MONTH('CDS-C'!$E$321),"")</f>
        <v/>
      </c>
      <c r="AD268" s="287" t="s">
        <v>663</v>
      </c>
      <c r="AE268" s="287" t="s">
        <v>1228</v>
      </c>
      <c r="AF268" s="287" t="s">
        <v>1312</v>
      </c>
      <c r="AG268" s="287" t="s">
        <v>217</v>
      </c>
      <c r="AH268" s="287" t="s">
        <v>218</v>
      </c>
      <c r="AI268" s="287" t="s">
        <v>32</v>
      </c>
      <c r="AJ268" s="287" t="s">
        <v>32</v>
      </c>
      <c r="AK268" s="287" t="s">
        <v>32</v>
      </c>
      <c r="AL268" s="287" t="s">
        <v>889</v>
      </c>
    </row>
    <row r="269" spans="1:38" ht="14.25">
      <c r="A269" s="302"/>
      <c r="C269" s="351"/>
      <c r="D269" s="322"/>
      <c r="E269" s="125"/>
      <c r="F269" s="322"/>
      <c r="G269" s="322"/>
      <c r="H269" s="322"/>
      <c r="I269" s="322"/>
      <c r="J269" s="322"/>
      <c r="K269" s="322"/>
      <c r="L269" s="322"/>
      <c r="M269" s="322"/>
      <c r="N269" s="322"/>
      <c r="O269" s="322"/>
      <c r="P269" s="322"/>
      <c r="Q269" s="322"/>
      <c r="R269" s="322"/>
      <c r="S269" s="322"/>
      <c r="T269" s="322"/>
      <c r="U269" s="322"/>
      <c r="V269" s="322"/>
      <c r="W269" s="322"/>
      <c r="X269" s="322"/>
      <c r="Y269" s="322"/>
      <c r="Z269" s="322"/>
      <c r="AA269" s="322" t="s">
        <v>1330</v>
      </c>
      <c r="AB269" s="322" t="s">
        <v>1331</v>
      </c>
      <c r="AC269" s="287" t="str">
        <f>IF('CDS-C'!$E$321&lt;&gt;"",DAY('CDS-C'!$E$321),"")</f>
        <v/>
      </c>
      <c r="AD269" s="287" t="s">
        <v>663</v>
      </c>
      <c r="AE269" s="287" t="s">
        <v>1228</v>
      </c>
      <c r="AF269" s="287" t="s">
        <v>1312</v>
      </c>
      <c r="AG269" s="287" t="s">
        <v>217</v>
      </c>
      <c r="AH269" s="287" t="s">
        <v>218</v>
      </c>
      <c r="AI269" s="287" t="s">
        <v>32</v>
      </c>
      <c r="AJ269" s="287" t="s">
        <v>32</v>
      </c>
      <c r="AK269" s="287" t="s">
        <v>32</v>
      </c>
      <c r="AL269" s="287" t="s">
        <v>893</v>
      </c>
    </row>
    <row r="270" spans="1:38">
      <c r="A270" s="302"/>
      <c r="B270" s="160"/>
      <c r="C270" s="352" t="s">
        <v>1332</v>
      </c>
      <c r="D270" s="322"/>
      <c r="E270" s="322"/>
      <c r="F270" s="322"/>
      <c r="G270" s="322"/>
      <c r="H270" s="322"/>
      <c r="I270" s="322"/>
      <c r="J270" s="322"/>
      <c r="K270" s="322"/>
      <c r="L270" s="322"/>
      <c r="M270" s="322"/>
      <c r="N270" s="322"/>
      <c r="O270" s="322"/>
      <c r="P270" s="322"/>
      <c r="Q270" s="322"/>
      <c r="R270" s="322"/>
      <c r="S270" s="322"/>
      <c r="T270" s="322"/>
      <c r="U270" s="322"/>
      <c r="V270" s="322"/>
      <c r="W270" s="322"/>
      <c r="X270" s="322"/>
      <c r="Y270" s="322"/>
      <c r="Z270" s="322"/>
      <c r="AA270" s="322" t="s">
        <v>1333</v>
      </c>
      <c r="AB270" s="322" t="s">
        <v>1334</v>
      </c>
      <c r="AC270" s="287" t="str">
        <f>IF('CDS-C'!$E$324&lt;&gt;"",'CDS-C'!$E$324,"")</f>
        <v/>
      </c>
      <c r="AD270" s="287" t="s">
        <v>663</v>
      </c>
      <c r="AE270" s="287" t="s">
        <v>1228</v>
      </c>
      <c r="AF270" s="287" t="s">
        <v>1312</v>
      </c>
      <c r="AG270" s="287" t="s">
        <v>217</v>
      </c>
      <c r="AH270" s="287" t="s">
        <v>218</v>
      </c>
      <c r="AI270" s="287" t="s">
        <v>32</v>
      </c>
      <c r="AJ270" s="287" t="s">
        <v>32</v>
      </c>
      <c r="AK270" s="287" t="s">
        <v>32</v>
      </c>
      <c r="AL270" s="287" t="s">
        <v>221</v>
      </c>
    </row>
    <row r="271" spans="1:38">
      <c r="A271" s="302"/>
      <c r="B271" s="121" t="s">
        <v>1335</v>
      </c>
      <c r="C271" s="353"/>
      <c r="D271" s="322"/>
      <c r="E271" s="322"/>
      <c r="F271" s="322"/>
      <c r="G271" s="322"/>
      <c r="H271" s="322"/>
      <c r="I271" s="308"/>
      <c r="J271" s="322"/>
      <c r="K271" s="322"/>
      <c r="L271" s="322"/>
      <c r="M271" s="322"/>
      <c r="N271" s="322"/>
      <c r="O271" s="322"/>
      <c r="P271" s="322"/>
      <c r="Q271" s="322"/>
      <c r="R271" s="322"/>
      <c r="S271" s="322"/>
      <c r="T271" s="322"/>
      <c r="U271" s="322"/>
      <c r="V271" s="322"/>
      <c r="W271" s="322"/>
      <c r="X271" s="322"/>
      <c r="Y271" s="322"/>
      <c r="Z271" s="322"/>
      <c r="AA271" s="322" t="s">
        <v>1336</v>
      </c>
      <c r="AB271" s="322" t="s">
        <v>1337</v>
      </c>
      <c r="AC271" s="287" t="str">
        <f>IF('CDS-C'!$E$325&lt;&gt;"",'CDS-C'!$E$325,"")</f>
        <v/>
      </c>
      <c r="AD271" s="287" t="s">
        <v>663</v>
      </c>
      <c r="AE271" s="287" t="s">
        <v>1228</v>
      </c>
      <c r="AF271" s="287" t="s">
        <v>1312</v>
      </c>
      <c r="AG271" s="287" t="s">
        <v>217</v>
      </c>
      <c r="AH271" s="287" t="s">
        <v>218</v>
      </c>
      <c r="AI271" s="287" t="s">
        <v>32</v>
      </c>
      <c r="AJ271" s="287" t="s">
        <v>32</v>
      </c>
      <c r="AK271" s="287" t="s">
        <v>32</v>
      </c>
      <c r="AL271" s="287" t="s">
        <v>221</v>
      </c>
    </row>
    <row r="272" spans="1:38">
      <c r="A272" s="302"/>
      <c r="B272" s="121" t="s">
        <v>1338</v>
      </c>
      <c r="C272" s="353">
        <v>46023</v>
      </c>
      <c r="D272" s="322"/>
      <c r="E272" s="322"/>
      <c r="F272" s="322"/>
      <c r="G272" s="308"/>
      <c r="H272" s="308"/>
      <c r="I272" s="322"/>
      <c r="J272" s="322"/>
      <c r="K272" s="322"/>
      <c r="L272" s="322"/>
      <c r="M272" s="322"/>
      <c r="N272" s="322"/>
      <c r="O272" s="322"/>
      <c r="P272" s="322"/>
      <c r="Q272" s="322"/>
      <c r="R272" s="322"/>
      <c r="S272" s="322"/>
      <c r="T272" s="322"/>
      <c r="U272" s="322"/>
      <c r="V272" s="322"/>
      <c r="W272" s="322"/>
      <c r="X272" s="322"/>
      <c r="Y272" s="322"/>
      <c r="Z272" s="322"/>
      <c r="AA272" s="322" t="s">
        <v>1339</v>
      </c>
      <c r="AB272" s="322" t="s">
        <v>1340</v>
      </c>
      <c r="AC272" s="287" t="str">
        <f>IF('CDS-C'!$B$327&lt;&gt;"",'CDS-C'!$B$327,"")</f>
        <v/>
      </c>
      <c r="AD272" s="287" t="s">
        <v>663</v>
      </c>
      <c r="AE272" s="287" t="s">
        <v>1228</v>
      </c>
      <c r="AF272" s="287" t="s">
        <v>1312</v>
      </c>
      <c r="AG272" s="287" t="s">
        <v>217</v>
      </c>
      <c r="AH272" s="287" t="s">
        <v>218</v>
      </c>
      <c r="AI272" s="287" t="s">
        <v>32</v>
      </c>
      <c r="AJ272" s="287" t="s">
        <v>32</v>
      </c>
      <c r="AK272" s="287" t="s">
        <v>32</v>
      </c>
      <c r="AL272" s="287" t="s">
        <v>33</v>
      </c>
    </row>
    <row r="273" spans="1:38">
      <c r="A273" s="302"/>
      <c r="C273" s="351"/>
      <c r="D273" s="322"/>
      <c r="E273" s="322"/>
      <c r="F273" s="322"/>
      <c r="G273" s="322"/>
      <c r="H273" s="322"/>
      <c r="I273" s="322"/>
      <c r="J273" s="322"/>
      <c r="K273" s="322"/>
      <c r="L273" s="322"/>
      <c r="M273" s="322"/>
      <c r="N273" s="322"/>
      <c r="O273" s="322"/>
      <c r="P273" s="322"/>
      <c r="Q273" s="322"/>
      <c r="R273" s="322"/>
      <c r="S273" s="322"/>
      <c r="T273" s="322"/>
      <c r="U273" s="322"/>
      <c r="V273" s="322"/>
      <c r="W273" s="322"/>
      <c r="X273" s="322"/>
      <c r="Y273" s="322"/>
      <c r="Z273" s="322"/>
      <c r="AA273" s="322" t="s">
        <v>1341</v>
      </c>
      <c r="AB273" s="322" t="s">
        <v>1342</v>
      </c>
      <c r="AC273" s="287" t="str">
        <f>IF('CDS-C'!$E$332&lt;&gt;"",'CDS-C'!$E$332,"")</f>
        <v>No</v>
      </c>
      <c r="AD273" s="287" t="s">
        <v>663</v>
      </c>
      <c r="AE273" s="287" t="s">
        <v>1228</v>
      </c>
      <c r="AF273" s="287" t="s">
        <v>1343</v>
      </c>
      <c r="AG273" s="287" t="s">
        <v>217</v>
      </c>
      <c r="AH273" s="287" t="s">
        <v>218</v>
      </c>
      <c r="AI273" s="287" t="s">
        <v>32</v>
      </c>
      <c r="AJ273" s="287" t="s">
        <v>32</v>
      </c>
      <c r="AK273" s="287" t="s">
        <v>32</v>
      </c>
      <c r="AL273" s="287" t="s">
        <v>73</v>
      </c>
    </row>
    <row r="274" spans="1:38">
      <c r="A274" s="300"/>
      <c r="C274" s="322"/>
      <c r="D274" s="322"/>
      <c r="E274" s="322"/>
      <c r="F274" s="322"/>
      <c r="G274" s="322"/>
      <c r="H274" s="322"/>
      <c r="I274" s="322"/>
      <c r="J274" s="322"/>
      <c r="K274" s="322"/>
      <c r="L274" s="322"/>
      <c r="M274" s="322"/>
      <c r="N274" s="322"/>
      <c r="O274" s="322"/>
      <c r="P274" s="322"/>
      <c r="Q274" s="322"/>
      <c r="R274" s="322"/>
      <c r="S274" s="322"/>
      <c r="T274" s="322"/>
      <c r="U274" s="322"/>
      <c r="V274" s="322"/>
      <c r="W274" s="322"/>
      <c r="X274" s="322"/>
      <c r="Y274" s="322"/>
      <c r="Z274" s="322"/>
      <c r="AA274" s="322" t="s">
        <v>1344</v>
      </c>
      <c r="AB274" s="322" t="s">
        <v>1345</v>
      </c>
      <c r="AC274" s="287" t="str">
        <f>IF('CDS-C'!$D$334&lt;&gt;"",MONTH('CDS-C'!$D$334),"")</f>
        <v/>
      </c>
      <c r="AD274" s="287" t="s">
        <v>663</v>
      </c>
      <c r="AE274" s="287" t="s">
        <v>1228</v>
      </c>
      <c r="AF274" s="287" t="s">
        <v>1343</v>
      </c>
      <c r="AG274" s="287" t="s">
        <v>217</v>
      </c>
      <c r="AH274" s="287" t="s">
        <v>218</v>
      </c>
      <c r="AI274" s="287" t="s">
        <v>32</v>
      </c>
      <c r="AJ274" s="287" t="s">
        <v>32</v>
      </c>
      <c r="AK274" s="287" t="s">
        <v>32</v>
      </c>
      <c r="AL274" s="287" t="s">
        <v>889</v>
      </c>
    </row>
    <row r="275" spans="1:38" ht="14.25">
      <c r="A275" s="302"/>
      <c r="B275" s="305"/>
      <c r="E275" s="46" t="s">
        <v>86</v>
      </c>
      <c r="F275" s="125"/>
      <c r="G275" s="322"/>
      <c r="H275" s="322"/>
      <c r="I275" s="322"/>
      <c r="J275" s="308"/>
      <c r="K275" s="322"/>
      <c r="L275" s="322"/>
      <c r="M275" s="322"/>
      <c r="N275" s="322"/>
      <c r="O275" s="322"/>
      <c r="P275" s="322"/>
      <c r="Q275" s="322"/>
      <c r="R275" s="322"/>
      <c r="S275" s="322"/>
      <c r="T275" s="322"/>
      <c r="U275" s="322"/>
      <c r="V275" s="322"/>
      <c r="W275" s="322"/>
      <c r="X275" s="322"/>
      <c r="Y275" s="322"/>
      <c r="Z275" s="322"/>
      <c r="AA275" s="322" t="s">
        <v>1346</v>
      </c>
      <c r="AB275" s="322" t="s">
        <v>1347</v>
      </c>
      <c r="AC275" s="287" t="str">
        <f>IF('CDS-C'!$D$334&lt;&gt;"",DAY('CDS-C'!$D$334),"")</f>
        <v/>
      </c>
      <c r="AD275" s="287" t="s">
        <v>663</v>
      </c>
      <c r="AE275" s="287" t="s">
        <v>1228</v>
      </c>
      <c r="AF275" s="287" t="s">
        <v>1343</v>
      </c>
      <c r="AG275" s="287" t="s">
        <v>217</v>
      </c>
      <c r="AH275" s="287" t="s">
        <v>218</v>
      </c>
      <c r="AI275" s="287" t="s">
        <v>32</v>
      </c>
      <c r="AJ275" s="287" t="s">
        <v>32</v>
      </c>
      <c r="AK275" s="287" t="s">
        <v>32</v>
      </c>
      <c r="AL275" s="287" t="s">
        <v>893</v>
      </c>
    </row>
    <row r="276" spans="1:38" ht="38.25">
      <c r="A276" s="302" t="s">
        <v>1348</v>
      </c>
      <c r="B276" s="298" t="s">
        <v>1255</v>
      </c>
      <c r="E276" s="43" t="s">
        <v>85</v>
      </c>
      <c r="F276" s="125"/>
      <c r="G276" s="322"/>
      <c r="H276" s="322"/>
      <c r="I276" s="322"/>
      <c r="J276" s="322"/>
      <c r="K276" s="322"/>
      <c r="L276" s="322"/>
      <c r="M276" s="322"/>
      <c r="N276" s="322"/>
      <c r="O276" s="322"/>
      <c r="P276" s="322"/>
      <c r="Q276" s="322"/>
      <c r="R276" s="322"/>
      <c r="S276" s="322"/>
      <c r="T276" s="322"/>
      <c r="U276" s="322"/>
      <c r="V276" s="322"/>
      <c r="W276" s="322"/>
      <c r="X276" s="322"/>
      <c r="Y276" s="322"/>
      <c r="Z276" s="322"/>
      <c r="AA276" s="322" t="s">
        <v>1349</v>
      </c>
      <c r="AB276" s="322" t="s">
        <v>1350</v>
      </c>
      <c r="AC276" s="287" t="str">
        <f>IF('CDS-C'!$D$335&lt;&gt;"",MONTH('CDS-C'!$D$335),"")</f>
        <v/>
      </c>
      <c r="AD276" s="287" t="s">
        <v>663</v>
      </c>
      <c r="AE276" s="287" t="s">
        <v>1228</v>
      </c>
      <c r="AF276" s="287" t="s">
        <v>1343</v>
      </c>
      <c r="AG276" s="287" t="s">
        <v>217</v>
      </c>
      <c r="AH276" s="287" t="s">
        <v>218</v>
      </c>
      <c r="AI276" s="287" t="s">
        <v>32</v>
      </c>
      <c r="AJ276" s="287" t="s">
        <v>32</v>
      </c>
      <c r="AK276" s="287" t="s">
        <v>32</v>
      </c>
      <c r="AL276" s="287" t="s">
        <v>889</v>
      </c>
    </row>
    <row r="277" spans="1:38" ht="14.25">
      <c r="A277" s="300"/>
      <c r="B277" s="322"/>
      <c r="C277" s="322"/>
      <c r="D277" s="322"/>
      <c r="E277" s="322"/>
      <c r="F277" s="125"/>
      <c r="G277" s="322"/>
      <c r="H277" s="322"/>
      <c r="I277" s="322"/>
      <c r="J277" s="322"/>
      <c r="K277" s="322"/>
      <c r="L277" s="322"/>
      <c r="M277" s="322"/>
      <c r="N277" s="322"/>
      <c r="O277" s="322"/>
      <c r="P277" s="322"/>
      <c r="Q277" s="322"/>
      <c r="R277" s="322"/>
      <c r="S277" s="322"/>
      <c r="T277" s="322"/>
      <c r="U277" s="322"/>
      <c r="V277" s="322"/>
      <c r="W277" s="322"/>
      <c r="X277" s="322"/>
      <c r="Y277" s="322"/>
      <c r="Z277" s="322"/>
      <c r="AA277" s="322" t="s">
        <v>1351</v>
      </c>
      <c r="AB277" s="322" t="s">
        <v>1352</v>
      </c>
      <c r="AC277" s="287" t="str">
        <f>IF('CDS-C'!$D$335&lt;&gt;"",DAY('CDS-C'!$D$335),"")</f>
        <v/>
      </c>
      <c r="AD277" s="287" t="s">
        <v>663</v>
      </c>
      <c r="AE277" s="287" t="s">
        <v>1228</v>
      </c>
      <c r="AF277" s="287" t="s">
        <v>1343</v>
      </c>
      <c r="AG277" s="287" t="s">
        <v>217</v>
      </c>
      <c r="AH277" s="287" t="s">
        <v>218</v>
      </c>
      <c r="AI277" s="287" t="s">
        <v>32</v>
      </c>
      <c r="AJ277" s="287" t="s">
        <v>32</v>
      </c>
      <c r="AK277" s="287" t="s">
        <v>32</v>
      </c>
      <c r="AL277" s="287" t="s">
        <v>893</v>
      </c>
    </row>
    <row r="278" spans="1:38">
      <c r="A278" s="302" t="s">
        <v>1353</v>
      </c>
      <c r="B278" s="301" t="s">
        <v>1354</v>
      </c>
      <c r="C278" s="322"/>
      <c r="D278" s="322"/>
      <c r="E278" s="322"/>
      <c r="F278" s="322"/>
      <c r="G278" s="322"/>
      <c r="H278" s="322"/>
      <c r="I278" s="322"/>
      <c r="J278" s="322"/>
      <c r="K278" s="322"/>
      <c r="L278" s="322"/>
      <c r="M278" s="322"/>
      <c r="N278" s="322"/>
      <c r="O278" s="322"/>
      <c r="P278" s="322"/>
      <c r="Q278" s="322"/>
      <c r="R278" s="322"/>
      <c r="S278" s="322"/>
      <c r="T278" s="322"/>
      <c r="U278" s="322"/>
      <c r="V278" s="322"/>
      <c r="W278" s="322"/>
      <c r="X278" s="322"/>
      <c r="Y278" s="322"/>
      <c r="Z278" s="322"/>
      <c r="AA278" s="322" t="s">
        <v>1355</v>
      </c>
      <c r="AB278" s="322" t="s">
        <v>1356</v>
      </c>
      <c r="AC278" s="287" t="str">
        <f>IF('CDS-C'!$E$338&lt;&gt;"",'CDS-C'!$E$338,"")</f>
        <v/>
      </c>
      <c r="AD278" s="287" t="s">
        <v>663</v>
      </c>
      <c r="AE278" s="287" t="s">
        <v>1228</v>
      </c>
      <c r="AF278" s="287" t="s">
        <v>1343</v>
      </c>
      <c r="AG278" s="287" t="s">
        <v>217</v>
      </c>
      <c r="AH278" s="287" t="s">
        <v>218</v>
      </c>
      <c r="AI278" s="287" t="s">
        <v>32</v>
      </c>
      <c r="AJ278" s="287" t="s">
        <v>32</v>
      </c>
      <c r="AK278" s="287" t="s">
        <v>32</v>
      </c>
      <c r="AL278" s="287" t="s">
        <v>73</v>
      </c>
    </row>
    <row r="279" spans="1:38">
      <c r="A279" s="302"/>
      <c r="B279" s="301"/>
      <c r="C279" s="322"/>
      <c r="D279" s="322"/>
      <c r="E279" s="322"/>
      <c r="F279" s="322"/>
      <c r="G279" s="322"/>
      <c r="H279" s="322"/>
      <c r="I279" s="308"/>
      <c r="J279" s="322"/>
      <c r="K279" s="322"/>
      <c r="L279" s="322"/>
      <c r="M279" s="322"/>
      <c r="N279" s="322"/>
      <c r="O279" s="322"/>
      <c r="P279" s="322"/>
      <c r="Q279" s="322"/>
      <c r="R279" s="322"/>
      <c r="S279" s="322"/>
      <c r="T279" s="322"/>
      <c r="U279" s="322"/>
      <c r="V279" s="322"/>
      <c r="W279" s="322"/>
      <c r="X279" s="322"/>
      <c r="Y279" s="322"/>
      <c r="Z279" s="322"/>
    </row>
    <row r="280" spans="1:38">
      <c r="A280" s="43"/>
      <c r="B280" s="282" t="s">
        <v>1357</v>
      </c>
      <c r="C280" s="134" t="s">
        <v>85</v>
      </c>
      <c r="D280" s="322"/>
      <c r="E280" s="322"/>
      <c r="F280" s="322"/>
      <c r="G280" s="308"/>
      <c r="H280" s="308"/>
      <c r="I280" s="322"/>
      <c r="J280" s="322"/>
      <c r="K280" s="322"/>
      <c r="L280" s="322"/>
      <c r="M280" s="322"/>
      <c r="N280" s="322"/>
      <c r="O280" s="322"/>
      <c r="P280" s="322"/>
      <c r="Q280" s="322"/>
      <c r="R280" s="322"/>
      <c r="S280" s="322"/>
      <c r="T280" s="322"/>
      <c r="U280" s="322"/>
      <c r="V280" s="322"/>
      <c r="W280" s="322"/>
      <c r="X280" s="322"/>
      <c r="Y280" s="322"/>
      <c r="Z280" s="322"/>
    </row>
    <row r="281" spans="1:38">
      <c r="A281" s="43"/>
      <c r="B281" s="303" t="s">
        <v>1358</v>
      </c>
      <c r="C281" s="161">
        <v>46178</v>
      </c>
      <c r="D281" s="322"/>
      <c r="E281" s="322"/>
      <c r="F281" s="322"/>
      <c r="G281" s="322"/>
      <c r="H281" s="322"/>
      <c r="I281" s="322"/>
      <c r="J281" s="322"/>
      <c r="K281" s="322"/>
      <c r="L281" s="322"/>
      <c r="M281" s="322"/>
      <c r="N281" s="322"/>
      <c r="O281" s="322"/>
      <c r="P281" s="322"/>
      <c r="Q281" s="322"/>
      <c r="R281" s="322"/>
      <c r="S281" s="322"/>
      <c r="T281" s="322"/>
      <c r="U281" s="322"/>
      <c r="V281" s="322"/>
      <c r="W281" s="322"/>
      <c r="X281" s="322"/>
      <c r="Y281" s="322"/>
      <c r="Z281" s="322"/>
      <c r="AA281" s="322"/>
      <c r="AB281" s="322"/>
    </row>
    <row r="282" spans="1:38">
      <c r="A282" s="43"/>
      <c r="B282" s="303" t="s">
        <v>1359</v>
      </c>
      <c r="C282" s="161"/>
      <c r="D282" s="322"/>
      <c r="E282" s="322"/>
      <c r="F282" s="322"/>
      <c r="G282" s="322"/>
      <c r="H282" s="322"/>
      <c r="I282" s="322"/>
      <c r="J282" s="322"/>
      <c r="K282" s="322"/>
      <c r="L282" s="322"/>
      <c r="M282" s="322"/>
      <c r="N282" s="322"/>
      <c r="O282" s="322"/>
      <c r="P282" s="322"/>
      <c r="Q282" s="322"/>
      <c r="R282" s="322"/>
      <c r="S282" s="322"/>
      <c r="T282" s="322"/>
      <c r="U282" s="322"/>
      <c r="V282" s="322"/>
      <c r="W282" s="322"/>
      <c r="X282" s="322"/>
      <c r="Y282" s="322"/>
      <c r="Z282" s="322"/>
      <c r="AA282" s="322"/>
      <c r="AB282" s="322"/>
    </row>
    <row r="283" spans="1:38">
      <c r="A283" s="300"/>
      <c r="B283" s="322"/>
      <c r="C283" s="322"/>
      <c r="D283" s="322"/>
      <c r="E283" s="322"/>
      <c r="F283" s="322"/>
      <c r="G283" s="322"/>
      <c r="H283" s="322"/>
      <c r="I283" s="322"/>
      <c r="J283" s="322"/>
      <c r="K283" s="322"/>
      <c r="L283" s="322"/>
      <c r="M283" s="322"/>
      <c r="N283" s="322"/>
      <c r="O283" s="322"/>
      <c r="P283" s="322"/>
      <c r="Q283" s="322"/>
      <c r="R283" s="322"/>
      <c r="S283" s="322"/>
      <c r="T283" s="322"/>
      <c r="U283" s="322"/>
      <c r="V283" s="322"/>
      <c r="W283" s="322"/>
      <c r="X283" s="322"/>
      <c r="Y283" s="322"/>
      <c r="Z283" s="322"/>
      <c r="AA283" s="322"/>
      <c r="AB283" s="322"/>
    </row>
    <row r="284" spans="1:38">
      <c r="A284" s="302" t="s">
        <v>1360</v>
      </c>
      <c r="B284" s="127" t="s">
        <v>1361</v>
      </c>
      <c r="C284" s="322"/>
      <c r="D284" s="322"/>
      <c r="E284" s="322"/>
      <c r="F284" s="322"/>
      <c r="G284" s="322"/>
      <c r="H284" s="322"/>
      <c r="I284" s="322"/>
      <c r="J284" s="322"/>
      <c r="K284" s="322"/>
      <c r="L284" s="322"/>
      <c r="M284" s="322"/>
      <c r="N284" s="322"/>
      <c r="O284" s="322"/>
      <c r="P284" s="322"/>
      <c r="Q284" s="322"/>
      <c r="R284" s="322"/>
      <c r="S284" s="322"/>
      <c r="T284" s="322"/>
      <c r="U284" s="322"/>
      <c r="V284" s="322"/>
      <c r="W284" s="322"/>
      <c r="X284" s="322"/>
      <c r="Y284" s="322"/>
      <c r="Z284" s="322"/>
      <c r="AA284" s="322"/>
      <c r="AB284" s="322"/>
    </row>
    <row r="285" spans="1:38">
      <c r="A285" s="302"/>
      <c r="B285" s="280"/>
      <c r="C285" s="351"/>
      <c r="D285" s="322"/>
      <c r="E285" s="322"/>
      <c r="F285" s="322"/>
      <c r="G285" s="322"/>
      <c r="H285" s="322"/>
      <c r="I285" s="322"/>
      <c r="J285" s="322"/>
      <c r="K285" s="322"/>
      <c r="L285" s="322"/>
      <c r="M285" s="322"/>
      <c r="N285" s="322"/>
      <c r="O285" s="322"/>
      <c r="P285" s="322"/>
      <c r="Q285" s="322"/>
      <c r="R285" s="322"/>
      <c r="S285" s="322"/>
      <c r="T285" s="322"/>
      <c r="U285" s="322"/>
      <c r="V285" s="322"/>
      <c r="W285" s="322"/>
      <c r="X285" s="322"/>
      <c r="Y285" s="322"/>
      <c r="Z285" s="322"/>
      <c r="AA285" s="322"/>
      <c r="AB285" s="322"/>
    </row>
    <row r="286" spans="1:38">
      <c r="A286" s="43"/>
      <c r="B286" s="282" t="s">
        <v>1362</v>
      </c>
      <c r="C286" s="134"/>
      <c r="D286" s="322"/>
      <c r="E286" s="322"/>
      <c r="F286" s="322"/>
      <c r="G286" s="322"/>
      <c r="H286" s="322"/>
      <c r="I286" s="322"/>
      <c r="J286" s="322"/>
      <c r="K286" s="322"/>
      <c r="L286" s="322"/>
      <c r="M286" s="322"/>
      <c r="N286" s="322"/>
      <c r="O286" s="322"/>
      <c r="P286" s="322"/>
      <c r="Q286" s="322"/>
      <c r="R286" s="322"/>
      <c r="S286" s="322"/>
      <c r="T286" s="322"/>
      <c r="U286" s="322"/>
      <c r="V286" s="322"/>
      <c r="W286" s="322"/>
      <c r="X286" s="322"/>
      <c r="Y286" s="322"/>
      <c r="Z286" s="322"/>
      <c r="AA286" s="322"/>
      <c r="AB286" s="322"/>
    </row>
    <row r="287" spans="1:38">
      <c r="A287" s="43"/>
      <c r="B287" s="303" t="s">
        <v>1363</v>
      </c>
      <c r="C287" s="161"/>
      <c r="D287" s="322"/>
      <c r="E287" s="322"/>
      <c r="F287" s="322"/>
      <c r="G287" s="322"/>
      <c r="H287" s="322"/>
      <c r="I287" s="322"/>
      <c r="J287" s="308"/>
      <c r="K287" s="322"/>
      <c r="L287" s="322"/>
      <c r="M287" s="322"/>
      <c r="N287" s="322"/>
      <c r="O287" s="322"/>
      <c r="P287" s="322"/>
      <c r="Q287" s="322"/>
      <c r="R287" s="322"/>
      <c r="S287" s="322"/>
      <c r="T287" s="322"/>
      <c r="U287" s="322"/>
      <c r="V287" s="322"/>
      <c r="W287" s="322"/>
      <c r="X287" s="322"/>
      <c r="Y287" s="322"/>
      <c r="Z287" s="322"/>
      <c r="AA287" s="322"/>
      <c r="AB287" s="322"/>
    </row>
    <row r="288" spans="1:38">
      <c r="A288" s="43"/>
      <c r="B288" s="303" t="s">
        <v>1364</v>
      </c>
      <c r="C288" s="162"/>
      <c r="D288" s="300" t="s">
        <v>1365</v>
      </c>
      <c r="E288" s="322"/>
    </row>
    <row r="289" spans="1:5">
      <c r="A289" s="43"/>
      <c r="B289" s="303" t="s">
        <v>1274</v>
      </c>
      <c r="C289" s="162"/>
      <c r="D289" s="322"/>
      <c r="E289" s="322"/>
    </row>
    <row r="290" spans="1:5">
      <c r="A290" s="302"/>
      <c r="B290" s="280"/>
      <c r="D290" s="351"/>
      <c r="E290" s="322"/>
    </row>
    <row r="291" spans="1:5">
      <c r="A291" s="302"/>
      <c r="B291" s="303" t="s">
        <v>1366</v>
      </c>
      <c r="C291" s="134"/>
      <c r="D291" s="73"/>
      <c r="E291" s="322"/>
    </row>
    <row r="292" spans="1:5">
      <c r="A292" s="302"/>
      <c r="B292" s="303"/>
      <c r="C292" s="73"/>
      <c r="D292" s="163"/>
      <c r="E292" s="322"/>
    </row>
    <row r="293" spans="1:5">
      <c r="A293" s="302"/>
      <c r="B293" s="287" t="s">
        <v>1298</v>
      </c>
      <c r="C293" s="349">
        <v>150</v>
      </c>
      <c r="D293" s="322"/>
      <c r="E293" s="322"/>
    </row>
    <row r="294" spans="1:5">
      <c r="A294" s="302"/>
      <c r="C294" s="322"/>
      <c r="D294" s="322"/>
      <c r="E294" s="322"/>
    </row>
    <row r="295" spans="1:5">
      <c r="A295" s="302"/>
      <c r="B295" s="303" t="s">
        <v>1300</v>
      </c>
      <c r="C295" s="354"/>
      <c r="D295" s="322"/>
      <c r="E295" s="322"/>
    </row>
    <row r="296" spans="1:5">
      <c r="A296" s="302"/>
      <c r="B296" s="303"/>
      <c r="C296" s="354"/>
      <c r="D296" s="322"/>
      <c r="E296" s="322"/>
    </row>
    <row r="297" spans="1:5">
      <c r="A297" s="43"/>
      <c r="B297" s="303" t="s">
        <v>1367</v>
      </c>
      <c r="C297" s="354"/>
      <c r="D297" s="322"/>
      <c r="E297" s="322"/>
    </row>
    <row r="298" spans="1:5">
      <c r="A298" s="43"/>
      <c r="B298" s="303" t="s">
        <v>1368</v>
      </c>
      <c r="C298" s="354"/>
      <c r="D298" s="322"/>
      <c r="E298" s="322"/>
    </row>
    <row r="299" spans="1:5">
      <c r="A299" s="43" t="s">
        <v>190</v>
      </c>
      <c r="B299" s="303" t="s">
        <v>777</v>
      </c>
      <c r="C299" s="354"/>
      <c r="D299" s="322"/>
      <c r="E299" s="322"/>
    </row>
    <row r="300" spans="1:5">
      <c r="A300" s="300"/>
      <c r="B300" s="322"/>
      <c r="C300" s="322"/>
      <c r="D300" s="322"/>
      <c r="E300" s="322"/>
    </row>
    <row r="301" spans="1:5">
      <c r="A301" s="302" t="s">
        <v>1369</v>
      </c>
      <c r="B301" s="127" t="s">
        <v>1370</v>
      </c>
      <c r="C301" s="322"/>
      <c r="D301" s="322"/>
      <c r="E301" s="322"/>
    </row>
    <row r="302" spans="1:5">
      <c r="A302" s="302"/>
      <c r="B302" s="305"/>
      <c r="E302" s="46" t="s">
        <v>86</v>
      </c>
    </row>
    <row r="303" spans="1:5" ht="38.25">
      <c r="A303" s="302"/>
      <c r="B303" s="347" t="s">
        <v>1302</v>
      </c>
      <c r="E303" s="318" t="s">
        <v>85</v>
      </c>
    </row>
    <row r="304" spans="1:5" ht="38.25">
      <c r="A304" s="302"/>
      <c r="B304" s="282" t="s">
        <v>1304</v>
      </c>
      <c r="D304" s="400"/>
      <c r="E304" s="96" t="s">
        <v>1371</v>
      </c>
    </row>
    <row r="305" spans="1:6">
      <c r="A305" s="300"/>
      <c r="B305" s="322"/>
      <c r="C305" s="322"/>
      <c r="D305" s="322"/>
      <c r="E305" s="322"/>
    </row>
    <row r="306" spans="1:6">
      <c r="A306" s="302" t="s">
        <v>1372</v>
      </c>
      <c r="B306" s="127" t="s">
        <v>1373</v>
      </c>
      <c r="C306" s="322"/>
      <c r="D306" s="322"/>
      <c r="E306" s="322"/>
    </row>
    <row r="307" spans="1:6">
      <c r="A307" s="302"/>
      <c r="B307" s="305"/>
      <c r="E307" s="72" t="s">
        <v>86</v>
      </c>
    </row>
    <row r="308" spans="1:6" ht="63.75">
      <c r="A308" s="302"/>
      <c r="B308" s="347" t="s">
        <v>1307</v>
      </c>
      <c r="E308" s="43" t="s">
        <v>777</v>
      </c>
    </row>
    <row r="309" spans="1:6">
      <c r="A309" s="300"/>
      <c r="B309" s="322"/>
      <c r="C309" s="322"/>
      <c r="D309" s="322"/>
      <c r="E309" s="322"/>
    </row>
    <row r="310" spans="1:6">
      <c r="A310" s="302" t="s">
        <v>1374</v>
      </c>
      <c r="B310" s="302" t="s">
        <v>1375</v>
      </c>
      <c r="C310" s="303"/>
      <c r="D310" s="300"/>
      <c r="E310" s="300"/>
    </row>
    <row r="311" spans="1:6">
      <c r="A311" s="300"/>
      <c r="B311" s="322"/>
      <c r="C311" s="322"/>
      <c r="D311" s="322"/>
      <c r="E311" s="322"/>
    </row>
    <row r="312" spans="1:6" ht="15.75">
      <c r="A312" s="300"/>
      <c r="B312" s="122" t="s">
        <v>1376</v>
      </c>
      <c r="C312" s="322"/>
      <c r="D312" s="322"/>
      <c r="E312" s="322"/>
    </row>
    <row r="313" spans="1:6" ht="15.75">
      <c r="A313" s="300"/>
      <c r="B313" s="122"/>
      <c r="C313" s="322"/>
      <c r="D313" s="322"/>
      <c r="E313" s="322"/>
    </row>
    <row r="314" spans="1:6">
      <c r="A314" s="302" t="s">
        <v>1377</v>
      </c>
      <c r="B314" s="127" t="s">
        <v>1312</v>
      </c>
      <c r="C314" s="322"/>
      <c r="D314" s="322"/>
      <c r="E314" s="322"/>
    </row>
    <row r="315" spans="1:6">
      <c r="A315" s="302"/>
      <c r="B315" s="305"/>
      <c r="E315" s="46" t="s">
        <v>86</v>
      </c>
    </row>
    <row r="316" spans="1:6" ht="114.75">
      <c r="A316" s="302"/>
      <c r="B316" s="347" t="s">
        <v>1311</v>
      </c>
      <c r="E316" s="43" t="s">
        <v>777</v>
      </c>
    </row>
    <row r="317" spans="1:6" ht="25.5">
      <c r="A317" s="302"/>
      <c r="B317" s="282" t="s">
        <v>1378</v>
      </c>
      <c r="E317" s="73"/>
    </row>
    <row r="318" spans="1:6" ht="25.5">
      <c r="A318" s="302"/>
      <c r="B318" s="282" t="s">
        <v>1379</v>
      </c>
      <c r="E318" s="355"/>
    </row>
    <row r="319" spans="1:6" ht="25.5">
      <c r="A319" s="302"/>
      <c r="B319" s="282" t="s">
        <v>1380</v>
      </c>
      <c r="E319" s="355"/>
    </row>
    <row r="320" spans="1:6" ht="25.5">
      <c r="A320" s="302"/>
      <c r="B320" s="282" t="s">
        <v>1381</v>
      </c>
      <c r="E320" s="355"/>
      <c r="F320" s="125"/>
    </row>
    <row r="321" spans="1:6" ht="25.5">
      <c r="A321" s="302"/>
      <c r="B321" s="282" t="s">
        <v>1382</v>
      </c>
      <c r="E321" s="355"/>
      <c r="F321" s="47"/>
    </row>
    <row r="322" spans="1:6">
      <c r="A322" s="302"/>
      <c r="B322" s="282"/>
      <c r="C322" s="282"/>
      <c r="D322" s="282"/>
      <c r="E322" s="351"/>
      <c r="F322" s="47"/>
    </row>
    <row r="323" spans="1:6">
      <c r="A323" s="302"/>
      <c r="B323" s="298" t="s">
        <v>1383</v>
      </c>
      <c r="E323" s="47"/>
      <c r="F323" s="47"/>
    </row>
    <row r="324" spans="1:6" ht="38.25">
      <c r="A324" s="302"/>
      <c r="B324" s="282" t="s">
        <v>1334</v>
      </c>
      <c r="E324" s="319"/>
      <c r="F324" s="47"/>
    </row>
    <row r="325" spans="1:6" ht="25.5">
      <c r="A325" s="302"/>
      <c r="B325" s="282" t="s">
        <v>1337</v>
      </c>
      <c r="E325" s="319"/>
      <c r="F325" s="47"/>
    </row>
    <row r="326" spans="1:6" ht="25.5">
      <c r="A326" s="302"/>
      <c r="B326" s="282" t="s">
        <v>1340</v>
      </c>
    </row>
    <row r="327" spans="1:6">
      <c r="A327" s="302"/>
      <c r="B327" s="326"/>
      <c r="C327" s="293"/>
      <c r="D327" s="293"/>
      <c r="E327" s="293"/>
      <c r="F327" s="293"/>
    </row>
    <row r="328" spans="1:6">
      <c r="A328" s="300"/>
      <c r="B328" s="322"/>
      <c r="C328" s="322"/>
      <c r="D328" s="322"/>
      <c r="E328" s="322"/>
      <c r="F328" s="322"/>
    </row>
    <row r="329" spans="1:6">
      <c r="A329" s="300"/>
      <c r="B329" s="322"/>
      <c r="C329" s="322"/>
      <c r="D329" s="322"/>
      <c r="E329" s="322"/>
      <c r="F329" s="322"/>
    </row>
    <row r="330" spans="1:6">
      <c r="A330" s="302" t="s">
        <v>1384</v>
      </c>
      <c r="B330" s="127" t="s">
        <v>1385</v>
      </c>
      <c r="C330" s="322"/>
      <c r="D330" s="322"/>
      <c r="E330" s="322"/>
      <c r="F330" s="322"/>
    </row>
    <row r="331" spans="1:6" ht="14.25">
      <c r="A331" s="302"/>
      <c r="B331" s="305"/>
      <c r="E331" s="46" t="s">
        <v>86</v>
      </c>
      <c r="F331" s="125"/>
    </row>
    <row r="332" spans="1:6" ht="76.5">
      <c r="A332" s="302"/>
      <c r="B332" s="347" t="s">
        <v>1342</v>
      </c>
      <c r="E332" s="43" t="s">
        <v>777</v>
      </c>
      <c r="F332" s="125"/>
    </row>
    <row r="333" spans="1:6" ht="25.5">
      <c r="A333" s="302"/>
      <c r="B333" s="282" t="s">
        <v>1378</v>
      </c>
      <c r="E333" s="47"/>
      <c r="F333" s="125"/>
    </row>
    <row r="334" spans="1:6" ht="14.25">
      <c r="A334" s="302"/>
      <c r="B334" s="282" t="s">
        <v>1386</v>
      </c>
      <c r="D334" s="356"/>
      <c r="E334" s="351"/>
      <c r="F334" s="125"/>
    </row>
    <row r="335" spans="1:6" ht="14.25">
      <c r="A335" s="302"/>
      <c r="B335" s="282" t="s">
        <v>1387</v>
      </c>
      <c r="D335" s="356"/>
      <c r="E335" s="351"/>
      <c r="F335" s="125"/>
    </row>
    <row r="337" spans="2:5">
      <c r="B337" s="322"/>
      <c r="C337" s="322"/>
      <c r="D337" s="322"/>
      <c r="E337" s="46" t="s">
        <v>86</v>
      </c>
    </row>
    <row r="338" spans="2:5" ht="51">
      <c r="B338" s="282" t="s">
        <v>1356</v>
      </c>
      <c r="E338" s="43"/>
    </row>
  </sheetData>
  <sheetProtection algorithmName="SHA-512" hashValue="ZIvqVENSpA3Cbyem7TZpcCnfUCc5ulUuPPIR7bry1MLA3w9P7nyHeeLffm2nQ6rH74havwni7YKIBcgGEEhKBA==" saltValue="FUA7gcBndOe9bWTxw7QOvQ==" spinCount="100000" sheet="1" objects="1" scenarios="1"/>
  <autoFilter ref="AA1:AL286" xr:uid="{00000000-0009-0000-0000-000003000000}"/>
  <pageMargins left="0.75" right="0.75" top="1" bottom="1" header="0" footer="0"/>
  <pageSetup scale="75" orientation="portrait"/>
  <headerFooter>
    <oddHeader>&amp;LCommon Data Set 2024-2025</oddHeader>
    <oddFooter>&amp;LCDS-C&amp;C &amp;RPage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L105"/>
  <sheetViews>
    <sheetView workbookViewId="0"/>
  </sheetViews>
  <sheetFormatPr defaultColWidth="26.85546875" defaultRowHeight="13.5"/>
  <cols>
    <col min="1" max="1" width="26.85546875" style="324"/>
    <col min="2" max="7" width="26.85546875" style="287"/>
    <col min="8" max="26" width="26.85546875" style="288"/>
    <col min="27" max="38" width="26.85546875" style="287"/>
    <col min="39" max="16384" width="26.85546875" style="288"/>
  </cols>
  <sheetData>
    <row r="1" spans="1:38" ht="36">
      <c r="A1" s="338" t="s">
        <v>1388</v>
      </c>
      <c r="H1" s="322"/>
      <c r="I1" s="322"/>
      <c r="J1" s="322"/>
      <c r="K1" s="322"/>
      <c r="L1" s="322"/>
      <c r="M1" s="322"/>
      <c r="N1" s="322"/>
      <c r="O1" s="322"/>
      <c r="P1" s="322"/>
      <c r="Q1" s="322"/>
      <c r="R1" s="322"/>
      <c r="S1" s="322"/>
      <c r="T1" s="322"/>
      <c r="U1" s="322"/>
      <c r="V1" s="322"/>
      <c r="W1" s="322"/>
      <c r="X1" s="322"/>
      <c r="Y1" s="322"/>
      <c r="Z1" s="322"/>
      <c r="AA1" s="191" t="s">
        <v>16</v>
      </c>
      <c r="AB1" s="191" t="s">
        <v>17</v>
      </c>
      <c r="AC1" s="191" t="s">
        <v>18</v>
      </c>
      <c r="AD1" s="191" t="s">
        <v>19</v>
      </c>
      <c r="AE1" s="191" t="s">
        <v>20</v>
      </c>
      <c r="AF1" s="191" t="s">
        <v>21</v>
      </c>
      <c r="AG1" s="191" t="s">
        <v>22</v>
      </c>
      <c r="AH1" s="191" t="s">
        <v>23</v>
      </c>
      <c r="AI1" s="191" t="s">
        <v>24</v>
      </c>
      <c r="AJ1" s="191" t="s">
        <v>25</v>
      </c>
      <c r="AK1" s="191" t="s">
        <v>26</v>
      </c>
      <c r="AL1" s="191" t="s">
        <v>27</v>
      </c>
    </row>
    <row r="2" spans="1:38">
      <c r="A2" s="18"/>
      <c r="B2" s="322"/>
      <c r="C2" s="322"/>
      <c r="D2" s="322"/>
      <c r="E2" s="322"/>
      <c r="F2" s="322"/>
      <c r="G2" s="322"/>
      <c r="H2" s="322"/>
      <c r="I2" s="322"/>
      <c r="J2" s="322"/>
      <c r="K2" s="322"/>
      <c r="L2" s="322"/>
      <c r="M2" s="322"/>
      <c r="N2" s="322"/>
      <c r="O2" s="322"/>
      <c r="P2" s="322"/>
      <c r="Q2" s="322"/>
      <c r="R2" s="322"/>
      <c r="S2" s="322"/>
      <c r="T2" s="322"/>
      <c r="U2" s="322"/>
      <c r="V2" s="322"/>
      <c r="W2" s="322"/>
      <c r="X2" s="322"/>
      <c r="Y2" s="322"/>
      <c r="Z2" s="322"/>
      <c r="AA2" s="191" t="s">
        <v>1389</v>
      </c>
      <c r="AB2" s="191" t="s">
        <v>1390</v>
      </c>
      <c r="AC2" s="275" t="str">
        <f>IF($E$5&lt;&gt;"",$E$5,"")</f>
        <v>Yes</v>
      </c>
      <c r="AD2" s="191" t="s">
        <v>1391</v>
      </c>
      <c r="AE2" s="191" t="s">
        <v>1392</v>
      </c>
      <c r="AF2" s="191" t="s">
        <v>32</v>
      </c>
      <c r="AG2" s="191" t="s">
        <v>217</v>
      </c>
      <c r="AH2" s="191" t="s">
        <v>1393</v>
      </c>
      <c r="AI2" s="191" t="s">
        <v>32</v>
      </c>
      <c r="AJ2" s="191" t="s">
        <v>32</v>
      </c>
      <c r="AK2" s="191" t="s">
        <v>32</v>
      </c>
      <c r="AL2" s="191" t="s">
        <v>73</v>
      </c>
    </row>
    <row r="3" spans="1:38" ht="15.75">
      <c r="A3" s="18"/>
      <c r="B3" s="122" t="s">
        <v>1394</v>
      </c>
      <c r="C3" s="322"/>
      <c r="D3" s="322"/>
      <c r="E3" s="322"/>
      <c r="F3" s="322"/>
      <c r="G3" s="322"/>
      <c r="H3" s="322"/>
      <c r="I3" s="322"/>
      <c r="J3" s="322"/>
      <c r="K3" s="322"/>
      <c r="L3" s="322"/>
      <c r="M3" s="322"/>
      <c r="N3" s="322"/>
      <c r="O3" s="322"/>
      <c r="P3" s="322"/>
      <c r="Q3" s="322"/>
      <c r="R3" s="322"/>
      <c r="S3" s="322"/>
      <c r="T3" s="322"/>
      <c r="U3" s="322"/>
      <c r="V3" s="322"/>
      <c r="W3" s="322"/>
      <c r="X3" s="322"/>
      <c r="Y3" s="322"/>
      <c r="Z3" s="322"/>
      <c r="AA3" s="191" t="s">
        <v>1395</v>
      </c>
      <c r="AB3" s="191" t="s">
        <v>1396</v>
      </c>
      <c r="AC3" s="275" t="str">
        <f>IF($E$6&lt;&gt;"",$E$6,"")</f>
        <v>Yes</v>
      </c>
      <c r="AD3" s="191" t="s">
        <v>1391</v>
      </c>
      <c r="AE3" s="191" t="s">
        <v>1392</v>
      </c>
      <c r="AF3" s="191" t="s">
        <v>32</v>
      </c>
      <c r="AG3" s="191" t="s">
        <v>217</v>
      </c>
      <c r="AH3" s="191" t="s">
        <v>1393</v>
      </c>
      <c r="AI3" s="191" t="s">
        <v>32</v>
      </c>
      <c r="AJ3" s="191" t="s">
        <v>32</v>
      </c>
      <c r="AK3" s="191" t="s">
        <v>32</v>
      </c>
      <c r="AL3" s="191" t="s">
        <v>73</v>
      </c>
    </row>
    <row r="4" spans="1:38" ht="14.25">
      <c r="A4" s="18"/>
      <c r="B4" s="305"/>
      <c r="E4" s="72" t="s">
        <v>86</v>
      </c>
      <c r="F4" s="125"/>
      <c r="G4" s="47"/>
      <c r="H4" s="322"/>
      <c r="I4" s="322"/>
      <c r="J4" s="322"/>
      <c r="K4" s="322"/>
      <c r="L4" s="322"/>
      <c r="M4" s="322"/>
      <c r="N4" s="322"/>
      <c r="O4" s="322"/>
      <c r="P4" s="322"/>
      <c r="Q4" s="322"/>
      <c r="R4" s="322"/>
      <c r="S4" s="322"/>
      <c r="T4" s="322"/>
      <c r="U4" s="322"/>
      <c r="V4" s="322"/>
      <c r="W4" s="322"/>
      <c r="X4" s="322"/>
      <c r="Y4" s="322"/>
      <c r="Z4" s="322"/>
      <c r="AA4" s="191" t="s">
        <v>1397</v>
      </c>
      <c r="AB4" s="191" t="s">
        <v>220</v>
      </c>
      <c r="AC4" s="275">
        <f>IF($C$11&lt;&gt;"",$C$11,"")</f>
        <v>417</v>
      </c>
      <c r="AD4" s="191" t="s">
        <v>1391</v>
      </c>
      <c r="AE4" s="191" t="s">
        <v>1392</v>
      </c>
      <c r="AF4" s="191" t="s">
        <v>665</v>
      </c>
      <c r="AG4" s="191" t="s">
        <v>217</v>
      </c>
      <c r="AH4" s="191" t="s">
        <v>1393</v>
      </c>
      <c r="AI4" s="191" t="s">
        <v>32</v>
      </c>
      <c r="AJ4" s="191" t="s">
        <v>32</v>
      </c>
      <c r="AK4" s="191" t="s">
        <v>220</v>
      </c>
      <c r="AL4" s="191" t="s">
        <v>221</v>
      </c>
    </row>
    <row r="5" spans="1:38" ht="38.25">
      <c r="A5" s="19" t="s">
        <v>1398</v>
      </c>
      <c r="B5" s="347" t="s">
        <v>1390</v>
      </c>
      <c r="E5" s="43" t="s">
        <v>85</v>
      </c>
      <c r="F5" s="125"/>
      <c r="G5" s="125"/>
      <c r="H5" s="322"/>
      <c r="I5" s="322"/>
      <c r="J5" s="322"/>
      <c r="K5" s="322"/>
      <c r="L5" s="322"/>
      <c r="M5" s="322"/>
      <c r="N5" s="322"/>
      <c r="O5" s="322"/>
      <c r="P5" s="322"/>
      <c r="Q5" s="322"/>
      <c r="R5" s="322"/>
      <c r="S5" s="322"/>
      <c r="T5" s="322"/>
      <c r="U5" s="322"/>
      <c r="V5" s="322"/>
      <c r="W5" s="322"/>
      <c r="X5" s="322"/>
      <c r="Y5" s="322"/>
      <c r="Z5" s="322"/>
      <c r="AA5" s="191" t="s">
        <v>1399</v>
      </c>
      <c r="AB5" s="191" t="s">
        <v>250</v>
      </c>
      <c r="AC5" s="275">
        <f>IF($C$12&lt;&gt;"",$C$12,"")</f>
        <v>620</v>
      </c>
      <c r="AD5" s="191" t="s">
        <v>1391</v>
      </c>
      <c r="AE5" s="191" t="s">
        <v>1392</v>
      </c>
      <c r="AF5" s="191" t="s">
        <v>665</v>
      </c>
      <c r="AG5" s="191" t="s">
        <v>217</v>
      </c>
      <c r="AH5" s="191" t="s">
        <v>1393</v>
      </c>
      <c r="AI5" s="191" t="s">
        <v>32</v>
      </c>
      <c r="AJ5" s="191" t="s">
        <v>32</v>
      </c>
      <c r="AK5" s="191" t="s">
        <v>250</v>
      </c>
      <c r="AL5" s="191" t="s">
        <v>221</v>
      </c>
    </row>
    <row r="6" spans="1:38" ht="63.75">
      <c r="A6" s="19"/>
      <c r="B6" s="347" t="s">
        <v>1396</v>
      </c>
      <c r="E6" s="43" t="s">
        <v>85</v>
      </c>
      <c r="F6" s="125"/>
      <c r="G6" s="322"/>
      <c r="H6" s="322"/>
      <c r="I6" s="322"/>
      <c r="J6" s="322"/>
      <c r="K6" s="322"/>
      <c r="L6" s="322"/>
      <c r="M6" s="322"/>
      <c r="N6" s="322"/>
      <c r="O6" s="322"/>
      <c r="P6" s="322"/>
      <c r="Q6" s="322"/>
      <c r="R6" s="322"/>
      <c r="S6" s="322"/>
      <c r="T6" s="322"/>
      <c r="U6" s="322"/>
      <c r="V6" s="322"/>
      <c r="W6" s="322"/>
      <c r="X6" s="322"/>
      <c r="Y6" s="322"/>
      <c r="Z6" s="322"/>
      <c r="AA6" s="191" t="s">
        <v>1400</v>
      </c>
      <c r="AB6" s="191" t="s">
        <v>251</v>
      </c>
      <c r="AC6" s="275">
        <f>IF($C$13&lt;&gt;"",$C$13,"")</f>
        <v>5</v>
      </c>
      <c r="AD6" s="191" t="s">
        <v>1391</v>
      </c>
      <c r="AE6" s="191" t="s">
        <v>1392</v>
      </c>
      <c r="AF6" s="191" t="s">
        <v>665</v>
      </c>
      <c r="AG6" s="191" t="s">
        <v>217</v>
      </c>
      <c r="AH6" s="191" t="s">
        <v>1393</v>
      </c>
      <c r="AI6" s="191" t="s">
        <v>32</v>
      </c>
      <c r="AJ6" s="191" t="s">
        <v>32</v>
      </c>
      <c r="AK6" s="191" t="s">
        <v>251</v>
      </c>
      <c r="AL6" s="191" t="s">
        <v>221</v>
      </c>
    </row>
    <row r="7" spans="1:38">
      <c r="A7" s="18"/>
      <c r="B7" s="282"/>
      <c r="C7" s="282"/>
      <c r="D7" s="282"/>
      <c r="E7" s="47"/>
      <c r="F7" s="47"/>
      <c r="G7" s="322"/>
      <c r="H7" s="322"/>
      <c r="I7" s="322"/>
      <c r="J7" s="322"/>
      <c r="K7" s="322"/>
      <c r="L7" s="322"/>
      <c r="M7" s="322"/>
      <c r="N7" s="322"/>
      <c r="O7" s="322"/>
      <c r="P7" s="322"/>
      <c r="Q7" s="322"/>
      <c r="R7" s="322"/>
      <c r="S7" s="322"/>
      <c r="T7" s="322"/>
      <c r="U7" s="322"/>
      <c r="V7" s="322"/>
      <c r="W7" s="322"/>
      <c r="X7" s="322"/>
      <c r="Y7" s="322"/>
      <c r="Z7" s="322"/>
      <c r="AA7" s="191" t="s">
        <v>1401</v>
      </c>
      <c r="AB7" s="191" t="s">
        <v>234</v>
      </c>
      <c r="AC7" s="275">
        <f>IF($C$14&lt;&gt;"",$C$14,"")</f>
        <v>1042</v>
      </c>
      <c r="AD7" s="191" t="s">
        <v>1391</v>
      </c>
      <c r="AE7" s="191" t="s">
        <v>1392</v>
      </c>
      <c r="AF7" s="191" t="s">
        <v>665</v>
      </c>
      <c r="AG7" s="191" t="s">
        <v>217</v>
      </c>
      <c r="AH7" s="191" t="s">
        <v>1393</v>
      </c>
      <c r="AI7" s="191" t="s">
        <v>32</v>
      </c>
      <c r="AJ7" s="191" t="s">
        <v>32</v>
      </c>
      <c r="AK7" s="191" t="s">
        <v>32</v>
      </c>
      <c r="AL7" s="191" t="s">
        <v>221</v>
      </c>
    </row>
    <row r="8" spans="1:38" ht="63.75">
      <c r="A8" s="19" t="s">
        <v>1402</v>
      </c>
      <c r="B8" s="282" t="s">
        <v>1403</v>
      </c>
      <c r="H8" s="322"/>
      <c r="I8" s="322"/>
      <c r="J8" s="322"/>
      <c r="K8" s="322"/>
      <c r="L8" s="322"/>
      <c r="M8" s="322"/>
      <c r="N8" s="322"/>
      <c r="O8" s="322"/>
      <c r="P8" s="322"/>
      <c r="Q8" s="322"/>
      <c r="R8" s="322"/>
      <c r="S8" s="322"/>
      <c r="T8" s="322"/>
      <c r="U8" s="322"/>
      <c r="V8" s="322"/>
      <c r="W8" s="322"/>
      <c r="X8" s="322"/>
      <c r="Y8" s="322"/>
      <c r="Z8" s="322"/>
      <c r="AA8" s="191" t="s">
        <v>1404</v>
      </c>
      <c r="AB8" s="191" t="s">
        <v>220</v>
      </c>
      <c r="AC8" s="275">
        <f>IF($D$11&lt;&gt;"",$D$11,"")</f>
        <v>284</v>
      </c>
      <c r="AD8" s="191" t="s">
        <v>1391</v>
      </c>
      <c r="AE8" s="191" t="s">
        <v>1392</v>
      </c>
      <c r="AF8" s="191" t="s">
        <v>674</v>
      </c>
      <c r="AG8" s="191" t="s">
        <v>217</v>
      </c>
      <c r="AH8" s="191" t="s">
        <v>1393</v>
      </c>
      <c r="AI8" s="191" t="s">
        <v>32</v>
      </c>
      <c r="AJ8" s="191" t="s">
        <v>32</v>
      </c>
      <c r="AK8" s="191" t="s">
        <v>220</v>
      </c>
      <c r="AL8" s="191" t="s">
        <v>221</v>
      </c>
    </row>
    <row r="9" spans="1:38">
      <c r="A9" s="19"/>
      <c r="B9" s="282"/>
      <c r="H9" s="322"/>
      <c r="I9" s="322"/>
      <c r="J9" s="322"/>
      <c r="K9" s="322"/>
      <c r="L9" s="322"/>
      <c r="M9" s="322"/>
      <c r="N9" s="322"/>
      <c r="O9" s="322"/>
      <c r="P9" s="322"/>
      <c r="Q9" s="322"/>
      <c r="R9" s="322"/>
      <c r="S9" s="322"/>
      <c r="T9" s="322"/>
      <c r="U9" s="322"/>
      <c r="V9" s="322"/>
      <c r="W9" s="322"/>
      <c r="X9" s="322"/>
      <c r="Y9" s="322"/>
      <c r="Z9" s="322"/>
      <c r="AA9" s="191" t="s">
        <v>1405</v>
      </c>
      <c r="AB9" s="191" t="s">
        <v>250</v>
      </c>
      <c r="AC9" s="275">
        <f>IF($D$12&lt;&gt;"",$D$12,"")</f>
        <v>267</v>
      </c>
      <c r="AD9" s="191" t="s">
        <v>1391</v>
      </c>
      <c r="AE9" s="191" t="s">
        <v>1392</v>
      </c>
      <c r="AF9" s="191" t="s">
        <v>674</v>
      </c>
      <c r="AG9" s="191" t="s">
        <v>217</v>
      </c>
      <c r="AH9" s="191" t="s">
        <v>1393</v>
      </c>
      <c r="AI9" s="191" t="s">
        <v>32</v>
      </c>
      <c r="AJ9" s="191" t="s">
        <v>32</v>
      </c>
      <c r="AK9" s="191" t="s">
        <v>250</v>
      </c>
      <c r="AL9" s="191" t="s">
        <v>221</v>
      </c>
    </row>
    <row r="10" spans="1:38">
      <c r="A10" s="19"/>
      <c r="B10" s="74" t="s">
        <v>1391</v>
      </c>
      <c r="C10" s="69" t="s">
        <v>1406</v>
      </c>
      <c r="D10" s="69" t="s">
        <v>1407</v>
      </c>
      <c r="E10" s="69" t="s">
        <v>1408</v>
      </c>
      <c r="F10" s="72"/>
      <c r="G10" s="322"/>
      <c r="H10" s="322"/>
      <c r="I10" s="322"/>
      <c r="J10" s="322"/>
      <c r="K10" s="322"/>
      <c r="L10" s="322"/>
      <c r="M10" s="322"/>
      <c r="N10" s="322"/>
      <c r="O10" s="322"/>
      <c r="P10" s="322"/>
      <c r="Q10" s="322"/>
      <c r="R10" s="322"/>
      <c r="S10" s="322"/>
      <c r="T10" s="322"/>
      <c r="U10" s="322"/>
      <c r="V10" s="322"/>
      <c r="W10" s="322"/>
      <c r="X10" s="322"/>
      <c r="Y10" s="322"/>
      <c r="Z10" s="322"/>
      <c r="AA10" s="191" t="s">
        <v>1409</v>
      </c>
      <c r="AB10" s="191" t="s">
        <v>251</v>
      </c>
      <c r="AC10" s="275">
        <f>IF($D$13&lt;&gt;"",$D$13,"")</f>
        <v>0</v>
      </c>
      <c r="AD10" s="191" t="s">
        <v>1391</v>
      </c>
      <c r="AE10" s="191" t="s">
        <v>1392</v>
      </c>
      <c r="AF10" s="191" t="s">
        <v>674</v>
      </c>
      <c r="AG10" s="191" t="s">
        <v>217</v>
      </c>
      <c r="AH10" s="191" t="s">
        <v>1393</v>
      </c>
      <c r="AI10" s="191" t="s">
        <v>32</v>
      </c>
      <c r="AJ10" s="191" t="s">
        <v>32</v>
      </c>
      <c r="AK10" s="191" t="s">
        <v>251</v>
      </c>
      <c r="AL10" s="191" t="s">
        <v>221</v>
      </c>
    </row>
    <row r="11" spans="1:38">
      <c r="A11" s="19"/>
      <c r="B11" s="75" t="s">
        <v>220</v>
      </c>
      <c r="C11" s="76">
        <v>417</v>
      </c>
      <c r="D11" s="76">
        <v>284</v>
      </c>
      <c r="E11" s="76">
        <v>126</v>
      </c>
      <c r="F11" s="77"/>
      <c r="G11" s="322"/>
      <c r="H11" s="322"/>
      <c r="I11" s="322"/>
      <c r="J11" s="322"/>
      <c r="K11" s="322"/>
      <c r="L11" s="322"/>
      <c r="M11" s="322"/>
      <c r="N11" s="322"/>
      <c r="O11" s="322"/>
      <c r="P11" s="322"/>
      <c r="Q11" s="322"/>
      <c r="R11" s="322"/>
      <c r="S11" s="322"/>
      <c r="T11" s="322"/>
      <c r="U11" s="322"/>
      <c r="V11" s="322"/>
      <c r="W11" s="322"/>
      <c r="X11" s="322"/>
      <c r="Y11" s="322"/>
      <c r="Z11" s="322"/>
      <c r="AA11" s="191" t="s">
        <v>1410</v>
      </c>
      <c r="AB11" s="191" t="s">
        <v>234</v>
      </c>
      <c r="AC11" s="275">
        <f>IF($D$14&lt;&gt;"",$D$14,"")</f>
        <v>551</v>
      </c>
      <c r="AD11" s="191" t="s">
        <v>1391</v>
      </c>
      <c r="AE11" s="191" t="s">
        <v>1392</v>
      </c>
      <c r="AF11" s="191" t="s">
        <v>674</v>
      </c>
      <c r="AG11" s="191" t="s">
        <v>217</v>
      </c>
      <c r="AH11" s="191" t="s">
        <v>1393</v>
      </c>
      <c r="AI11" s="191" t="s">
        <v>32</v>
      </c>
      <c r="AJ11" s="191" t="s">
        <v>32</v>
      </c>
      <c r="AK11" s="191" t="s">
        <v>32</v>
      </c>
      <c r="AL11" s="191" t="s">
        <v>221</v>
      </c>
    </row>
    <row r="12" spans="1:38">
      <c r="A12" s="19"/>
      <c r="B12" s="75" t="s">
        <v>250</v>
      </c>
      <c r="C12" s="76">
        <v>620</v>
      </c>
      <c r="D12" s="76">
        <v>267</v>
      </c>
      <c r="E12" s="76">
        <v>112</v>
      </c>
      <c r="F12" s="77"/>
      <c r="G12" s="322"/>
      <c r="H12" s="322"/>
      <c r="I12" s="322"/>
      <c r="J12" s="322"/>
      <c r="K12" s="322"/>
      <c r="L12" s="322"/>
      <c r="M12" s="322"/>
      <c r="N12" s="322"/>
      <c r="O12" s="322"/>
      <c r="P12" s="322"/>
      <c r="Q12" s="322"/>
      <c r="R12" s="322"/>
      <c r="S12" s="322"/>
      <c r="T12" s="322"/>
      <c r="U12" s="322"/>
      <c r="V12" s="322"/>
      <c r="W12" s="322"/>
      <c r="X12" s="322"/>
      <c r="Y12" s="322"/>
      <c r="Z12" s="322"/>
      <c r="AA12" s="191" t="s">
        <v>1411</v>
      </c>
      <c r="AB12" s="191" t="s">
        <v>220</v>
      </c>
      <c r="AC12" s="275">
        <f>IF($E$11&lt;&gt;"",$E$11,"")</f>
        <v>126</v>
      </c>
      <c r="AD12" s="191" t="s">
        <v>1391</v>
      </c>
      <c r="AE12" s="191" t="s">
        <v>1392</v>
      </c>
      <c r="AF12" s="191" t="s">
        <v>682</v>
      </c>
      <c r="AG12" s="191" t="s">
        <v>217</v>
      </c>
      <c r="AH12" s="191" t="s">
        <v>1393</v>
      </c>
      <c r="AI12" s="191" t="s">
        <v>32</v>
      </c>
      <c r="AJ12" s="191" t="s">
        <v>32</v>
      </c>
      <c r="AK12" s="191" t="s">
        <v>220</v>
      </c>
      <c r="AL12" s="191" t="s">
        <v>221</v>
      </c>
    </row>
    <row r="13" spans="1:38">
      <c r="A13" s="19"/>
      <c r="B13" s="75" t="s">
        <v>251</v>
      </c>
      <c r="C13" s="76">
        <v>5</v>
      </c>
      <c r="D13" s="76">
        <v>0</v>
      </c>
      <c r="E13" s="76">
        <v>0</v>
      </c>
      <c r="F13" s="77"/>
      <c r="G13" s="322"/>
      <c r="H13" s="322"/>
      <c r="I13" s="322"/>
      <c r="J13" s="322"/>
      <c r="K13" s="322"/>
      <c r="L13" s="322"/>
      <c r="M13" s="322"/>
      <c r="N13" s="322"/>
      <c r="O13" s="322"/>
      <c r="P13" s="322"/>
      <c r="Q13" s="322"/>
      <c r="R13" s="322"/>
      <c r="S13" s="322"/>
      <c r="T13" s="322"/>
      <c r="U13" s="322"/>
      <c r="V13" s="322"/>
      <c r="W13" s="322"/>
      <c r="X13" s="322"/>
      <c r="Y13" s="322"/>
      <c r="Z13" s="322"/>
      <c r="AA13" s="191" t="s">
        <v>1412</v>
      </c>
      <c r="AB13" s="191" t="s">
        <v>250</v>
      </c>
      <c r="AC13" s="275">
        <f>IF($E$12&lt;&gt;"",$E$12,"")</f>
        <v>112</v>
      </c>
      <c r="AD13" s="191" t="s">
        <v>1391</v>
      </c>
      <c r="AE13" s="191" t="s">
        <v>1392</v>
      </c>
      <c r="AF13" s="191" t="s">
        <v>682</v>
      </c>
      <c r="AG13" s="191" t="s">
        <v>217</v>
      </c>
      <c r="AH13" s="191" t="s">
        <v>1393</v>
      </c>
      <c r="AI13" s="191" t="s">
        <v>32</v>
      </c>
      <c r="AJ13" s="191" t="s">
        <v>32</v>
      </c>
      <c r="AK13" s="191" t="s">
        <v>250</v>
      </c>
      <c r="AL13" s="191" t="s">
        <v>221</v>
      </c>
    </row>
    <row r="14" spans="1:38">
      <c r="A14" s="19"/>
      <c r="B14" s="78" t="s">
        <v>234</v>
      </c>
      <c r="C14" s="79">
        <f>SUM($C$11:$C$13)</f>
        <v>1042</v>
      </c>
      <c r="D14" s="79">
        <f>SUM(D11:D13)</f>
        <v>551</v>
      </c>
      <c r="E14" s="79">
        <f>SUM($E$11:$E$13)</f>
        <v>238</v>
      </c>
      <c r="F14" s="77"/>
      <c r="G14" s="322"/>
      <c r="H14" s="322"/>
      <c r="I14" s="322"/>
      <c r="J14" s="322"/>
      <c r="K14" s="322"/>
      <c r="L14" s="322"/>
      <c r="M14" s="322"/>
      <c r="N14" s="322"/>
      <c r="O14" s="322"/>
      <c r="P14" s="322"/>
      <c r="Q14" s="322"/>
      <c r="R14" s="322"/>
      <c r="S14" s="322"/>
      <c r="T14" s="322"/>
      <c r="U14" s="322"/>
      <c r="V14" s="322"/>
      <c r="W14" s="322"/>
      <c r="X14" s="322"/>
      <c r="Y14" s="322"/>
      <c r="Z14" s="322"/>
      <c r="AA14" s="191" t="s">
        <v>1413</v>
      </c>
      <c r="AB14" s="191" t="s">
        <v>251</v>
      </c>
      <c r="AC14" s="275">
        <f>IF($E$13&lt;&gt;"",$E$13,"")</f>
        <v>0</v>
      </c>
      <c r="AD14" s="191" t="s">
        <v>1391</v>
      </c>
      <c r="AE14" s="191" t="s">
        <v>1392</v>
      </c>
      <c r="AF14" s="191" t="s">
        <v>682</v>
      </c>
      <c r="AG14" s="191" t="s">
        <v>217</v>
      </c>
      <c r="AH14" s="191" t="s">
        <v>1393</v>
      </c>
      <c r="AI14" s="191" t="s">
        <v>32</v>
      </c>
      <c r="AJ14" s="191" t="s">
        <v>32</v>
      </c>
      <c r="AK14" s="191" t="s">
        <v>251</v>
      </c>
      <c r="AL14" s="191" t="s">
        <v>221</v>
      </c>
    </row>
    <row r="15" spans="1:38">
      <c r="A15" s="19"/>
      <c r="B15" s="322"/>
      <c r="C15" s="322"/>
      <c r="D15" s="322"/>
      <c r="E15" s="322"/>
      <c r="F15" s="322"/>
      <c r="G15" s="322"/>
      <c r="H15" s="322"/>
      <c r="I15" s="322"/>
      <c r="J15" s="322"/>
      <c r="K15" s="322"/>
      <c r="L15" s="322"/>
      <c r="M15" s="322"/>
      <c r="N15" s="322"/>
      <c r="O15" s="322"/>
      <c r="P15" s="322"/>
      <c r="Q15" s="322"/>
      <c r="R15" s="322"/>
      <c r="S15" s="322"/>
      <c r="T15" s="322"/>
      <c r="U15" s="322"/>
      <c r="V15" s="322"/>
      <c r="W15" s="322"/>
      <c r="X15" s="322"/>
      <c r="Y15" s="322"/>
      <c r="Z15" s="322"/>
      <c r="AA15" s="191" t="s">
        <v>1414</v>
      </c>
      <c r="AB15" s="191" t="s">
        <v>234</v>
      </c>
      <c r="AC15" s="275">
        <f>IF($E$14&lt;&gt;"",$E$14,"")</f>
        <v>238</v>
      </c>
      <c r="AD15" s="191" t="s">
        <v>1391</v>
      </c>
      <c r="AE15" s="191" t="s">
        <v>1392</v>
      </c>
      <c r="AF15" s="191" t="s">
        <v>682</v>
      </c>
      <c r="AG15" s="191" t="s">
        <v>217</v>
      </c>
      <c r="AH15" s="191" t="s">
        <v>1393</v>
      </c>
      <c r="AI15" s="191" t="s">
        <v>32</v>
      </c>
      <c r="AJ15" s="191" t="s">
        <v>32</v>
      </c>
      <c r="AK15" s="191" t="s">
        <v>32</v>
      </c>
      <c r="AL15" s="191" t="s">
        <v>221</v>
      </c>
    </row>
    <row r="16" spans="1:38" ht="15.75">
      <c r="A16" s="18"/>
      <c r="B16" s="320" t="s">
        <v>1415</v>
      </c>
      <c r="C16" s="300"/>
      <c r="D16" s="300"/>
      <c r="E16" s="322"/>
      <c r="F16" s="322"/>
      <c r="G16" s="322"/>
      <c r="H16" s="322"/>
      <c r="I16" s="322"/>
      <c r="J16" s="322"/>
      <c r="K16" s="322"/>
      <c r="L16" s="322"/>
      <c r="M16" s="322"/>
      <c r="N16" s="322"/>
      <c r="O16" s="322"/>
      <c r="P16" s="322"/>
      <c r="Q16" s="322"/>
      <c r="R16" s="322"/>
      <c r="S16" s="322"/>
      <c r="T16" s="322"/>
      <c r="U16" s="322"/>
      <c r="V16" s="322"/>
      <c r="W16" s="322"/>
      <c r="X16" s="322"/>
      <c r="Y16" s="322"/>
      <c r="Z16" s="322"/>
      <c r="AA16" s="191" t="s">
        <v>1416</v>
      </c>
      <c r="AB16" s="191" t="s">
        <v>1417</v>
      </c>
      <c r="AC16" s="275" t="str">
        <f>IF($A$19&lt;&gt;"",$A$19,"")</f>
        <v>X</v>
      </c>
      <c r="AD16" s="191" t="s">
        <v>1391</v>
      </c>
      <c r="AE16" s="191" t="s">
        <v>1418</v>
      </c>
      <c r="AF16" s="191" t="s">
        <v>1417</v>
      </c>
      <c r="AG16" s="191" t="s">
        <v>217</v>
      </c>
      <c r="AH16" s="191" t="s">
        <v>1393</v>
      </c>
      <c r="AI16" s="191" t="s">
        <v>32</v>
      </c>
      <c r="AJ16" s="191" t="s">
        <v>32</v>
      </c>
      <c r="AK16" s="191" t="s">
        <v>32</v>
      </c>
      <c r="AL16" s="191" t="s">
        <v>161</v>
      </c>
    </row>
    <row r="17" spans="1:38" ht="25.5">
      <c r="A17" s="19" t="s">
        <v>1419</v>
      </c>
      <c r="B17" s="282" t="s">
        <v>1420</v>
      </c>
      <c r="E17" s="322"/>
      <c r="F17" s="322"/>
      <c r="G17" s="322"/>
      <c r="H17" s="322"/>
      <c r="I17" s="322"/>
      <c r="J17" s="322"/>
      <c r="K17" s="322"/>
      <c r="L17" s="322"/>
      <c r="M17" s="322"/>
      <c r="N17" s="322"/>
      <c r="O17" s="322"/>
      <c r="P17" s="322"/>
      <c r="Q17" s="322"/>
      <c r="R17" s="322"/>
      <c r="S17" s="322"/>
      <c r="T17" s="322"/>
      <c r="U17" s="322"/>
      <c r="V17" s="322"/>
      <c r="W17" s="322"/>
      <c r="X17" s="322"/>
      <c r="Y17" s="322"/>
      <c r="Z17" s="322"/>
      <c r="AA17" s="191" t="s">
        <v>1421</v>
      </c>
      <c r="AB17" s="191" t="s">
        <v>1422</v>
      </c>
      <c r="AC17" s="275" t="str">
        <f>IF($A$20&lt;&gt;"",$A$20,"")</f>
        <v>X</v>
      </c>
      <c r="AD17" s="191" t="s">
        <v>1391</v>
      </c>
      <c r="AE17" s="191" t="s">
        <v>1418</v>
      </c>
      <c r="AF17" s="191" t="s">
        <v>1422</v>
      </c>
      <c r="AG17" s="191" t="s">
        <v>217</v>
      </c>
      <c r="AH17" s="191" t="s">
        <v>1393</v>
      </c>
      <c r="AI17" s="191" t="s">
        <v>32</v>
      </c>
      <c r="AJ17" s="191" t="s">
        <v>32</v>
      </c>
      <c r="AK17" s="191" t="s">
        <v>32</v>
      </c>
      <c r="AL17" s="191" t="s">
        <v>161</v>
      </c>
    </row>
    <row r="18" spans="1:38">
      <c r="B18" s="300"/>
      <c r="C18" s="300"/>
      <c r="D18" s="300"/>
      <c r="E18" s="322"/>
      <c r="F18" s="322"/>
      <c r="G18" s="322"/>
      <c r="H18" s="322"/>
      <c r="I18" s="322"/>
      <c r="J18" s="322"/>
      <c r="K18" s="322"/>
      <c r="L18" s="322"/>
      <c r="M18" s="322"/>
      <c r="N18" s="322"/>
      <c r="O18" s="322"/>
      <c r="P18" s="322"/>
      <c r="Q18" s="322"/>
      <c r="R18" s="322"/>
      <c r="S18" s="322"/>
      <c r="T18" s="322"/>
      <c r="U18" s="322"/>
      <c r="V18" s="322"/>
      <c r="W18" s="322"/>
      <c r="X18" s="322"/>
      <c r="Y18" s="322"/>
      <c r="Z18" s="322"/>
      <c r="AA18" s="191" t="s">
        <v>1423</v>
      </c>
      <c r="AB18" s="191" t="s">
        <v>1424</v>
      </c>
      <c r="AC18" s="275" t="str">
        <f>IF($A$21&lt;&gt;"",$A$21,"")</f>
        <v>X</v>
      </c>
      <c r="AD18" s="191" t="s">
        <v>1391</v>
      </c>
      <c r="AE18" s="191" t="s">
        <v>1418</v>
      </c>
      <c r="AF18" s="191" t="s">
        <v>1424</v>
      </c>
      <c r="AG18" s="191" t="s">
        <v>217</v>
      </c>
      <c r="AH18" s="191" t="s">
        <v>1393</v>
      </c>
      <c r="AI18" s="191" t="s">
        <v>32</v>
      </c>
      <c r="AJ18" s="191" t="s">
        <v>32</v>
      </c>
      <c r="AK18" s="191" t="s">
        <v>32</v>
      </c>
      <c r="AL18" s="191" t="s">
        <v>161</v>
      </c>
    </row>
    <row r="19" spans="1:38" ht="15">
      <c r="A19" s="248" t="s">
        <v>190</v>
      </c>
      <c r="B19" s="300" t="s">
        <v>1417</v>
      </c>
      <c r="C19" s="80"/>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191" t="s">
        <v>1425</v>
      </c>
      <c r="AB19" s="191" t="s">
        <v>1426</v>
      </c>
      <c r="AC19" s="275" t="str">
        <f>IF($A$22&lt;&gt;"",$A$22,"")</f>
        <v>X</v>
      </c>
      <c r="AD19" s="191" t="s">
        <v>1391</v>
      </c>
      <c r="AE19" s="191" t="s">
        <v>1418</v>
      </c>
      <c r="AF19" s="191" t="s">
        <v>1426</v>
      </c>
      <c r="AG19" s="191" t="s">
        <v>217</v>
      </c>
      <c r="AH19" s="191" t="s">
        <v>1393</v>
      </c>
      <c r="AI19" s="191" t="s">
        <v>32</v>
      </c>
      <c r="AJ19" s="191" t="s">
        <v>32</v>
      </c>
      <c r="AK19" s="191" t="s">
        <v>32</v>
      </c>
      <c r="AL19" s="191" t="s">
        <v>161</v>
      </c>
    </row>
    <row r="20" spans="1:38" ht="15">
      <c r="A20" s="248" t="s">
        <v>190</v>
      </c>
      <c r="B20" s="300" t="s">
        <v>1422</v>
      </c>
      <c r="C20" s="80"/>
      <c r="D20" s="322"/>
      <c r="E20" s="322"/>
      <c r="F20" s="322"/>
      <c r="G20" s="322"/>
      <c r="H20" s="322"/>
      <c r="I20" s="322"/>
      <c r="J20" s="322"/>
      <c r="K20" s="322"/>
      <c r="L20" s="322"/>
      <c r="M20" s="322"/>
      <c r="N20" s="322"/>
      <c r="O20" s="322"/>
      <c r="P20" s="322"/>
      <c r="Q20" s="322"/>
      <c r="R20" s="322"/>
      <c r="S20" s="322"/>
      <c r="T20" s="322"/>
      <c r="U20" s="322"/>
      <c r="V20" s="322"/>
      <c r="W20" s="322"/>
      <c r="X20" s="322"/>
      <c r="Y20" s="322"/>
      <c r="Z20" s="322"/>
      <c r="AA20" s="191" t="s">
        <v>1427</v>
      </c>
      <c r="AB20" s="191" t="s">
        <v>1428</v>
      </c>
      <c r="AC20" s="275" t="str">
        <f>IF($E$24&lt;&gt;"",$E$24,"")</f>
        <v>Yes</v>
      </c>
      <c r="AD20" s="191" t="s">
        <v>1391</v>
      </c>
      <c r="AE20" s="191" t="s">
        <v>1418</v>
      </c>
      <c r="AF20" s="191" t="s">
        <v>1429</v>
      </c>
      <c r="AG20" s="191" t="s">
        <v>217</v>
      </c>
      <c r="AH20" s="191" t="s">
        <v>1393</v>
      </c>
      <c r="AI20" s="191" t="s">
        <v>32</v>
      </c>
      <c r="AJ20" s="191" t="s">
        <v>32</v>
      </c>
      <c r="AK20" s="191" t="s">
        <v>32</v>
      </c>
      <c r="AL20" s="191" t="s">
        <v>73</v>
      </c>
    </row>
    <row r="21" spans="1:38" ht="15">
      <c r="A21" s="248" t="s">
        <v>190</v>
      </c>
      <c r="B21" s="300" t="s">
        <v>1424</v>
      </c>
      <c r="C21" s="80"/>
      <c r="D21" s="322"/>
      <c r="E21" s="322"/>
      <c r="F21" s="322"/>
      <c r="G21" s="322"/>
      <c r="H21" s="322"/>
      <c r="I21" s="322"/>
      <c r="J21" s="322"/>
      <c r="K21" s="322"/>
      <c r="L21" s="322"/>
      <c r="M21" s="322"/>
      <c r="N21" s="322"/>
      <c r="O21" s="322"/>
      <c r="P21" s="322"/>
      <c r="Q21" s="322"/>
      <c r="R21" s="322"/>
      <c r="S21" s="322"/>
      <c r="T21" s="322"/>
      <c r="U21" s="322"/>
      <c r="V21" s="322"/>
      <c r="W21" s="322"/>
      <c r="X21" s="322"/>
      <c r="Y21" s="322"/>
      <c r="Z21" s="322"/>
      <c r="AA21" s="191" t="s">
        <v>1430</v>
      </c>
      <c r="AB21" s="191" t="s">
        <v>221</v>
      </c>
      <c r="AC21" s="275">
        <f>IF($E$26&lt;&gt;"",$E$26,"")</f>
        <v>24</v>
      </c>
      <c r="AD21" s="191" t="s">
        <v>1391</v>
      </c>
      <c r="AE21" s="191" t="s">
        <v>1431</v>
      </c>
      <c r="AF21" s="191" t="s">
        <v>1429</v>
      </c>
      <c r="AG21" s="191" t="s">
        <v>217</v>
      </c>
      <c r="AH21" s="191" t="s">
        <v>1393</v>
      </c>
      <c r="AI21" s="191" t="s">
        <v>32</v>
      </c>
      <c r="AJ21" s="191" t="s">
        <v>32</v>
      </c>
      <c r="AK21" s="191" t="s">
        <v>32</v>
      </c>
      <c r="AL21" s="191" t="s">
        <v>221</v>
      </c>
    </row>
    <row r="22" spans="1:38" ht="15">
      <c r="A22" s="248" t="s">
        <v>190</v>
      </c>
      <c r="B22" s="300" t="s">
        <v>1426</v>
      </c>
      <c r="C22" s="80"/>
      <c r="D22" s="322"/>
      <c r="E22" s="322"/>
      <c r="F22" s="322"/>
      <c r="G22" s="322"/>
      <c r="H22" s="322"/>
      <c r="I22" s="322"/>
      <c r="J22" s="322"/>
      <c r="K22" s="322"/>
      <c r="L22" s="322"/>
      <c r="M22" s="322"/>
      <c r="N22" s="322"/>
      <c r="O22" s="322"/>
      <c r="P22" s="322"/>
      <c r="Q22" s="322"/>
      <c r="R22" s="322"/>
      <c r="S22" s="322"/>
      <c r="T22" s="322"/>
      <c r="U22" s="322"/>
      <c r="V22" s="322"/>
      <c r="W22" s="322"/>
      <c r="X22" s="322"/>
      <c r="Y22" s="322"/>
      <c r="Z22" s="322"/>
      <c r="AA22" s="191" t="s">
        <v>1432</v>
      </c>
      <c r="AB22" s="191" t="s">
        <v>1433</v>
      </c>
      <c r="AC22" s="275" t="str">
        <f>IF($F$26&lt;&gt;"",$F$26,"")</f>
        <v>Credits</v>
      </c>
      <c r="AD22" s="191" t="s">
        <v>1391</v>
      </c>
      <c r="AE22" s="191" t="s">
        <v>1431</v>
      </c>
      <c r="AF22" s="191" t="s">
        <v>1429</v>
      </c>
      <c r="AG22" s="191" t="s">
        <v>217</v>
      </c>
      <c r="AH22" s="191" t="s">
        <v>1393</v>
      </c>
      <c r="AI22" s="191" t="s">
        <v>32</v>
      </c>
      <c r="AJ22" s="191" t="s">
        <v>32</v>
      </c>
      <c r="AK22" s="191" t="s">
        <v>32</v>
      </c>
      <c r="AL22" s="191" t="s">
        <v>1433</v>
      </c>
    </row>
    <row r="23" spans="1:38" ht="14.25">
      <c r="B23" s="305"/>
      <c r="E23" s="72" t="s">
        <v>86</v>
      </c>
      <c r="F23" s="125"/>
      <c r="G23" s="47"/>
      <c r="H23" s="322"/>
      <c r="I23" s="322"/>
      <c r="J23" s="322"/>
      <c r="K23" s="322"/>
      <c r="L23" s="322"/>
      <c r="M23" s="322"/>
      <c r="N23" s="322"/>
      <c r="O23" s="322"/>
      <c r="P23" s="322"/>
      <c r="Q23" s="322"/>
      <c r="R23" s="322"/>
      <c r="S23" s="322"/>
      <c r="T23" s="322"/>
      <c r="U23" s="322"/>
      <c r="V23" s="322"/>
      <c r="W23" s="322"/>
      <c r="X23" s="322"/>
      <c r="Y23" s="322"/>
      <c r="Z23" s="322"/>
      <c r="AA23" s="191" t="s">
        <v>1434</v>
      </c>
      <c r="AB23" s="191" t="s">
        <v>1435</v>
      </c>
      <c r="AC23" s="275" t="str">
        <f>IF($C$31&lt;&gt;"",$C$30,IF($D$31&lt;&gt;"",$D$30,IF($E$31&lt;&gt;"",$E$30,IF($F$31&lt;&gt;"",$F$30,IF($G$31&lt;&gt;"",$G$30,"")))))</f>
        <v>Recommended
of Some</v>
      </c>
      <c r="AD23" s="191" t="s">
        <v>1391</v>
      </c>
      <c r="AE23" s="191" t="s">
        <v>1418</v>
      </c>
      <c r="AF23" s="191" t="s">
        <v>1436</v>
      </c>
      <c r="AG23" s="191" t="s">
        <v>217</v>
      </c>
      <c r="AH23" s="191" t="s">
        <v>1393</v>
      </c>
      <c r="AI23" s="191" t="s">
        <v>32</v>
      </c>
      <c r="AJ23" s="191" t="s">
        <v>32</v>
      </c>
      <c r="AK23" s="191" t="s">
        <v>32</v>
      </c>
      <c r="AL23" s="191" t="s">
        <v>33</v>
      </c>
    </row>
    <row r="24" spans="1:38" ht="63.75">
      <c r="A24" s="19"/>
      <c r="B24" s="347" t="s">
        <v>1428</v>
      </c>
      <c r="E24" s="43" t="s">
        <v>85</v>
      </c>
      <c r="F24" s="125"/>
      <c r="G24" s="47"/>
      <c r="H24" s="322"/>
      <c r="I24" s="322"/>
      <c r="J24" s="322"/>
      <c r="K24" s="322"/>
      <c r="L24" s="322"/>
      <c r="M24" s="322"/>
      <c r="N24" s="322"/>
      <c r="O24" s="322"/>
      <c r="P24" s="322"/>
      <c r="Q24" s="322"/>
      <c r="R24" s="322"/>
      <c r="S24" s="322"/>
      <c r="T24" s="322"/>
      <c r="U24" s="322"/>
      <c r="V24" s="322"/>
      <c r="W24" s="322"/>
      <c r="X24" s="322"/>
      <c r="Y24" s="322"/>
      <c r="Z24" s="322"/>
      <c r="AA24" s="191" t="s">
        <v>1437</v>
      </c>
      <c r="AB24" s="191" t="s">
        <v>1438</v>
      </c>
      <c r="AC24" s="275" t="str">
        <f>IF($C$32&lt;&gt;"",$C$30,IF($D$32&lt;&gt;"",$D$30,IF($E$32&lt;&gt;"",$E$30,IF($F$32&lt;&gt;"",$F$30,IF($G$32&lt;&gt;"",$G$30,"")))))</f>
        <v>Required of All</v>
      </c>
      <c r="AD24" s="191" t="s">
        <v>1391</v>
      </c>
      <c r="AE24" s="191" t="s">
        <v>1418</v>
      </c>
      <c r="AF24" s="191" t="s">
        <v>1436</v>
      </c>
      <c r="AG24" s="191" t="s">
        <v>217</v>
      </c>
      <c r="AH24" s="191" t="s">
        <v>1393</v>
      </c>
      <c r="AI24" s="191" t="s">
        <v>32</v>
      </c>
      <c r="AJ24" s="191" t="s">
        <v>32</v>
      </c>
      <c r="AK24" s="191" t="s">
        <v>32</v>
      </c>
      <c r="AL24" s="191" t="s">
        <v>33</v>
      </c>
    </row>
    <row r="25" spans="1:38" ht="15">
      <c r="B25" s="282"/>
      <c r="D25" s="297"/>
      <c r="E25" s="214" t="s">
        <v>221</v>
      </c>
      <c r="F25" s="215" t="s">
        <v>1433</v>
      </c>
      <c r="G25" s="47"/>
      <c r="H25" s="322"/>
      <c r="I25" s="322"/>
      <c r="J25" s="322"/>
      <c r="K25" s="322"/>
      <c r="L25" s="322"/>
      <c r="M25" s="322"/>
      <c r="N25" s="322"/>
      <c r="O25" s="322"/>
      <c r="P25" s="322"/>
      <c r="Q25" s="322"/>
      <c r="R25" s="322"/>
      <c r="S25" s="322"/>
      <c r="T25" s="322"/>
      <c r="U25" s="322"/>
      <c r="V25" s="322"/>
      <c r="W25" s="322"/>
      <c r="X25" s="322"/>
      <c r="Y25" s="322"/>
      <c r="Z25" s="322"/>
      <c r="AA25" s="191" t="s">
        <v>1439</v>
      </c>
      <c r="AB25" s="191" t="s">
        <v>1440</v>
      </c>
      <c r="AC25" s="275" t="str">
        <f>IF($C$33&lt;&gt;"",$C$30,IF($D$33&lt;&gt;"",$D$30,IF($E$33&lt;&gt;"",$E$30,IF($F$33&lt;&gt;"",$F$30,IF($G$33&lt;&gt;"",$G$30,"")))))</f>
        <v>Not Required</v>
      </c>
      <c r="AD25" s="191" t="s">
        <v>1391</v>
      </c>
      <c r="AE25" s="191" t="s">
        <v>1418</v>
      </c>
      <c r="AF25" s="191" t="s">
        <v>1436</v>
      </c>
      <c r="AG25" s="191" t="s">
        <v>217</v>
      </c>
      <c r="AH25" s="191" t="s">
        <v>1393</v>
      </c>
      <c r="AI25" s="191" t="s">
        <v>32</v>
      </c>
      <c r="AJ25" s="191" t="s">
        <v>32</v>
      </c>
      <c r="AK25" s="191" t="s">
        <v>32</v>
      </c>
      <c r="AL25" s="191" t="s">
        <v>33</v>
      </c>
    </row>
    <row r="26" spans="1:38" ht="38.25">
      <c r="A26" s="302" t="s">
        <v>1441</v>
      </c>
      <c r="B26" s="282" t="s">
        <v>1442</v>
      </c>
      <c r="E26" s="53">
        <v>24</v>
      </c>
      <c r="F26" s="53" t="s">
        <v>1443</v>
      </c>
      <c r="G26" s="47"/>
      <c r="H26" s="322"/>
      <c r="I26" s="322"/>
      <c r="J26" s="322"/>
      <c r="K26" s="322"/>
      <c r="L26" s="322"/>
      <c r="M26" s="322"/>
      <c r="N26" s="322"/>
      <c r="O26" s="322"/>
      <c r="P26" s="322"/>
      <c r="Q26" s="322"/>
      <c r="R26" s="322"/>
      <c r="S26" s="322"/>
      <c r="T26" s="322"/>
      <c r="U26" s="322"/>
      <c r="V26" s="322"/>
      <c r="W26" s="322"/>
      <c r="X26" s="322"/>
      <c r="Y26" s="322"/>
      <c r="Z26" s="322"/>
      <c r="AA26" s="191" t="s">
        <v>1444</v>
      </c>
      <c r="AB26" s="191" t="s">
        <v>844</v>
      </c>
      <c r="AC26" s="275" t="str">
        <f>IF($C$34&lt;&gt;"",$C$30,IF($D$34&lt;&gt;"",$D$30,IF($E$34&lt;&gt;"",$E$30,IF($F$34&lt;&gt;"",$F$30,IF($G$34&lt;&gt;"",$G$30,"")))))</f>
        <v>Not Required</v>
      </c>
      <c r="AD26" s="191" t="s">
        <v>1391</v>
      </c>
      <c r="AE26" s="191" t="s">
        <v>1418</v>
      </c>
      <c r="AF26" s="191" t="s">
        <v>1436</v>
      </c>
      <c r="AG26" s="191" t="s">
        <v>217</v>
      </c>
      <c r="AH26" s="191" t="s">
        <v>1393</v>
      </c>
      <c r="AI26" s="191" t="s">
        <v>32</v>
      </c>
      <c r="AJ26" s="191" t="s">
        <v>32</v>
      </c>
      <c r="AK26" s="191" t="s">
        <v>32</v>
      </c>
      <c r="AL26" s="191" t="s">
        <v>33</v>
      </c>
    </row>
    <row r="27" spans="1:38">
      <c r="A27" s="19"/>
      <c r="B27" s="322"/>
      <c r="C27" s="322"/>
      <c r="D27" s="322"/>
      <c r="E27" s="322"/>
      <c r="F27" s="322"/>
      <c r="G27" s="322"/>
      <c r="H27" s="322"/>
      <c r="I27" s="322"/>
      <c r="J27" s="322"/>
      <c r="K27" s="322"/>
      <c r="L27" s="322"/>
      <c r="M27" s="322"/>
      <c r="N27" s="322"/>
      <c r="O27" s="322"/>
      <c r="P27" s="322"/>
      <c r="Q27" s="322"/>
      <c r="R27" s="322"/>
      <c r="S27" s="322"/>
      <c r="T27" s="322"/>
      <c r="U27" s="322"/>
      <c r="V27" s="322"/>
      <c r="W27" s="322"/>
      <c r="X27" s="322"/>
      <c r="Y27" s="322"/>
      <c r="Z27" s="322"/>
      <c r="AA27" s="191" t="s">
        <v>1445</v>
      </c>
      <c r="AB27" s="191" t="s">
        <v>833</v>
      </c>
      <c r="AC27" s="275" t="str">
        <f>IF($C$35&lt;&gt;"",$C$30,IF($D$35&lt;&gt;"",$D$30,IF($E$35&lt;&gt;"",$E$30,IF($F$35&lt;&gt;"",$F$30,IF($G$35&lt;&gt;"",$G$30,"")))))</f>
        <v>Recommended
of Some</v>
      </c>
      <c r="AD27" s="191" t="s">
        <v>1391</v>
      </c>
      <c r="AE27" s="191" t="s">
        <v>1418</v>
      </c>
      <c r="AF27" s="191" t="s">
        <v>1436</v>
      </c>
      <c r="AG27" s="191" t="s">
        <v>217</v>
      </c>
      <c r="AH27" s="191" t="s">
        <v>1393</v>
      </c>
      <c r="AI27" s="191" t="s">
        <v>32</v>
      </c>
      <c r="AJ27" s="191" t="s">
        <v>32</v>
      </c>
      <c r="AK27" s="191" t="s">
        <v>32</v>
      </c>
      <c r="AL27" s="191" t="s">
        <v>33</v>
      </c>
    </row>
    <row r="28" spans="1:38" ht="38.25">
      <c r="A28" s="19" t="s">
        <v>1446</v>
      </c>
      <c r="B28" s="282" t="s">
        <v>1447</v>
      </c>
      <c r="F28" s="322"/>
      <c r="G28" s="322"/>
      <c r="H28" s="322"/>
      <c r="I28" s="322"/>
      <c r="J28" s="322"/>
      <c r="K28" s="322"/>
      <c r="L28" s="322"/>
      <c r="M28" s="322"/>
      <c r="N28" s="322"/>
      <c r="O28" s="322"/>
      <c r="P28" s="322"/>
      <c r="Q28" s="322"/>
      <c r="R28" s="322"/>
      <c r="S28" s="322"/>
      <c r="T28" s="322"/>
      <c r="U28" s="322"/>
      <c r="V28" s="322"/>
      <c r="W28" s="322"/>
      <c r="X28" s="322"/>
      <c r="Y28" s="322"/>
      <c r="Z28" s="322"/>
      <c r="AA28" s="191" t="s">
        <v>1448</v>
      </c>
      <c r="AB28" s="191" t="s">
        <v>1449</v>
      </c>
      <c r="AC28" s="275" t="str">
        <f>IF($C$36&lt;&gt;"",$C$30,IF($D$36&lt;&gt;"",$D$30,IF($E$36&lt;&gt;"",$E$30,IF($F$36&lt;&gt;"",$F$30,IF($G$36&lt;&gt;"",$G$30,"")))))</f>
        <v>Required of All</v>
      </c>
      <c r="AD28" s="191" t="s">
        <v>1391</v>
      </c>
      <c r="AE28" s="191" t="s">
        <v>1418</v>
      </c>
      <c r="AF28" s="191" t="s">
        <v>1436</v>
      </c>
      <c r="AG28" s="191" t="s">
        <v>217</v>
      </c>
      <c r="AH28" s="191" t="s">
        <v>1393</v>
      </c>
      <c r="AI28" s="191" t="s">
        <v>32</v>
      </c>
      <c r="AJ28" s="191" t="s">
        <v>32</v>
      </c>
      <c r="AK28" s="191" t="s">
        <v>32</v>
      </c>
      <c r="AL28" s="191" t="s">
        <v>33</v>
      </c>
    </row>
    <row r="29" spans="1:38">
      <c r="B29" s="316"/>
      <c r="C29" s="316"/>
      <c r="D29" s="316"/>
      <c r="E29" s="316"/>
      <c r="F29" s="126"/>
      <c r="G29" s="322"/>
      <c r="H29" s="322"/>
      <c r="I29" s="322"/>
      <c r="J29" s="322"/>
      <c r="K29" s="322"/>
      <c r="L29" s="322"/>
      <c r="M29" s="322"/>
      <c r="N29" s="322"/>
      <c r="O29" s="322"/>
      <c r="P29" s="322"/>
      <c r="Q29" s="322"/>
      <c r="R29" s="322"/>
      <c r="S29" s="322"/>
      <c r="T29" s="322"/>
      <c r="U29" s="322"/>
      <c r="V29" s="322"/>
      <c r="W29" s="322"/>
      <c r="X29" s="322"/>
      <c r="Y29" s="322"/>
      <c r="Z29" s="322"/>
      <c r="AA29" s="191" t="s">
        <v>1450</v>
      </c>
      <c r="AB29" s="191" t="s">
        <v>1451</v>
      </c>
      <c r="AC29" s="275">
        <f>IF($E$38&lt;&gt;"",$E$38,"")</f>
        <v>2.5</v>
      </c>
      <c r="AD29" s="191" t="s">
        <v>1391</v>
      </c>
      <c r="AE29" s="191" t="s">
        <v>1418</v>
      </c>
      <c r="AF29" s="191" t="s">
        <v>1436</v>
      </c>
      <c r="AG29" s="191" t="s">
        <v>217</v>
      </c>
      <c r="AH29" s="191" t="s">
        <v>1393</v>
      </c>
      <c r="AI29" s="191" t="s">
        <v>32</v>
      </c>
      <c r="AJ29" s="191" t="s">
        <v>32</v>
      </c>
      <c r="AK29" s="191" t="s">
        <v>32</v>
      </c>
      <c r="AL29" s="191" t="s">
        <v>1452</v>
      </c>
    </row>
    <row r="30" spans="1:38" ht="18">
      <c r="A30" s="19"/>
      <c r="B30" s="81" t="s">
        <v>1436</v>
      </c>
      <c r="C30" s="81" t="s">
        <v>1453</v>
      </c>
      <c r="D30" s="81" t="s">
        <v>1454</v>
      </c>
      <c r="E30" s="81" t="s">
        <v>1455</v>
      </c>
      <c r="F30" s="81" t="s">
        <v>1456</v>
      </c>
      <c r="G30" s="81" t="s">
        <v>1457</v>
      </c>
      <c r="H30" s="322"/>
      <c r="I30" s="322"/>
      <c r="J30" s="322"/>
      <c r="K30" s="322"/>
      <c r="L30" s="322"/>
      <c r="M30" s="322"/>
      <c r="N30" s="322"/>
      <c r="O30" s="322"/>
      <c r="P30" s="322"/>
      <c r="Q30" s="322"/>
      <c r="R30" s="322"/>
      <c r="S30" s="322"/>
      <c r="T30" s="322"/>
      <c r="U30" s="322"/>
      <c r="V30" s="322"/>
      <c r="W30" s="322"/>
      <c r="X30" s="322"/>
      <c r="Y30" s="322"/>
      <c r="Z30" s="322"/>
      <c r="AA30" s="191" t="s">
        <v>1458</v>
      </c>
      <c r="AB30" s="191" t="s">
        <v>1459</v>
      </c>
      <c r="AC30" s="275">
        <f>IF($E$40&lt;&gt;"",$E$40,"")</f>
        <v>2.2999999999999998</v>
      </c>
      <c r="AD30" s="191" t="s">
        <v>1391</v>
      </c>
      <c r="AE30" s="191" t="s">
        <v>1418</v>
      </c>
      <c r="AF30" s="191" t="s">
        <v>1436</v>
      </c>
      <c r="AG30" s="191" t="s">
        <v>217</v>
      </c>
      <c r="AH30" s="191" t="s">
        <v>1393</v>
      </c>
      <c r="AI30" s="191" t="s">
        <v>32</v>
      </c>
      <c r="AJ30" s="191" t="s">
        <v>32</v>
      </c>
      <c r="AK30" s="191" t="s">
        <v>32</v>
      </c>
      <c r="AL30" s="191" t="s">
        <v>1452</v>
      </c>
    </row>
    <row r="31" spans="1:38">
      <c r="A31" s="19"/>
      <c r="B31" s="25" t="s">
        <v>1435</v>
      </c>
      <c r="C31" s="43"/>
      <c r="D31" s="43"/>
      <c r="E31" s="43" t="s">
        <v>190</v>
      </c>
      <c r="F31" s="43"/>
      <c r="G31" s="43"/>
      <c r="H31" s="322"/>
      <c r="I31" s="322"/>
      <c r="J31" s="322"/>
      <c r="K31" s="322"/>
      <c r="L31" s="322"/>
      <c r="M31" s="322"/>
      <c r="N31" s="322"/>
      <c r="O31" s="322"/>
      <c r="P31" s="322"/>
      <c r="Q31" s="322"/>
      <c r="R31" s="322"/>
      <c r="S31" s="322"/>
      <c r="T31" s="322"/>
      <c r="U31" s="322"/>
      <c r="V31" s="322"/>
      <c r="W31" s="322"/>
      <c r="X31" s="322"/>
      <c r="Y31" s="322"/>
      <c r="Z31" s="322"/>
      <c r="AA31" s="191" t="s">
        <v>1460</v>
      </c>
      <c r="AB31" s="191" t="s">
        <v>1461</v>
      </c>
      <c r="AC31" s="275" t="str">
        <f>IF($B$43&lt;&gt;"",$B$43,"")</f>
        <v>Must not need remedial courses. Requires same GPA as entering Freshman if transferring less than 24 credits</v>
      </c>
      <c r="AD31" s="191" t="s">
        <v>1391</v>
      </c>
      <c r="AE31" s="191" t="s">
        <v>1418</v>
      </c>
      <c r="AF31" s="191" t="s">
        <v>1436</v>
      </c>
      <c r="AG31" s="191" t="s">
        <v>217</v>
      </c>
      <c r="AH31" s="191" t="s">
        <v>1393</v>
      </c>
      <c r="AI31" s="191" t="s">
        <v>32</v>
      </c>
      <c r="AJ31" s="191" t="s">
        <v>32</v>
      </c>
      <c r="AK31" s="191" t="s">
        <v>32</v>
      </c>
      <c r="AL31" s="191" t="s">
        <v>33</v>
      </c>
    </row>
    <row r="32" spans="1:38">
      <c r="A32" s="19"/>
      <c r="B32" s="25" t="s">
        <v>1438</v>
      </c>
      <c r="C32" s="43" t="s">
        <v>190</v>
      </c>
      <c r="D32" s="43"/>
      <c r="E32" s="43"/>
      <c r="F32" s="43"/>
      <c r="G32" s="43"/>
      <c r="H32" s="322"/>
      <c r="I32" s="322"/>
      <c r="J32" s="322"/>
      <c r="K32" s="322"/>
      <c r="L32" s="322"/>
      <c r="M32" s="322"/>
      <c r="N32" s="322"/>
      <c r="O32" s="322"/>
      <c r="P32" s="322"/>
      <c r="Q32" s="322"/>
      <c r="R32" s="322"/>
      <c r="S32" s="322"/>
      <c r="T32" s="322"/>
      <c r="U32" s="322"/>
      <c r="V32" s="322"/>
      <c r="W32" s="322"/>
      <c r="X32" s="322"/>
      <c r="Y32" s="322"/>
      <c r="Z32" s="322"/>
      <c r="AA32" s="191" t="s">
        <v>1462</v>
      </c>
      <c r="AB32" s="191" t="s">
        <v>1463</v>
      </c>
      <c r="AC32" s="191" t="str">
        <f>IF($C$47&lt;&gt;"",MONTH($C$47),"")</f>
        <v/>
      </c>
      <c r="AD32" s="191" t="s">
        <v>1391</v>
      </c>
      <c r="AE32" s="191" t="s">
        <v>1418</v>
      </c>
      <c r="AF32" s="191" t="s">
        <v>1464</v>
      </c>
      <c r="AG32" s="191" t="s">
        <v>217</v>
      </c>
      <c r="AH32" s="191" t="s">
        <v>1393</v>
      </c>
      <c r="AI32" s="191" t="s">
        <v>32</v>
      </c>
      <c r="AJ32" s="191" t="s">
        <v>32</v>
      </c>
      <c r="AK32" s="191" t="s">
        <v>32</v>
      </c>
      <c r="AL32" s="191" t="s">
        <v>889</v>
      </c>
    </row>
    <row r="33" spans="1:38">
      <c r="A33" s="19"/>
      <c r="B33" s="25" t="s">
        <v>1440</v>
      </c>
      <c r="C33" s="43"/>
      <c r="D33" s="43"/>
      <c r="E33" s="43"/>
      <c r="F33" s="43"/>
      <c r="G33" s="43" t="s">
        <v>190</v>
      </c>
      <c r="H33" s="322"/>
      <c r="I33" s="322"/>
      <c r="J33" s="322"/>
      <c r="K33" s="322"/>
      <c r="L33" s="322"/>
      <c r="M33" s="322"/>
      <c r="N33" s="322"/>
      <c r="O33" s="322"/>
      <c r="P33" s="322"/>
      <c r="Q33" s="322"/>
      <c r="R33" s="322"/>
      <c r="S33" s="322"/>
      <c r="T33" s="322"/>
      <c r="U33" s="322"/>
      <c r="V33" s="322"/>
      <c r="W33" s="322"/>
      <c r="X33" s="322"/>
      <c r="Y33" s="322"/>
      <c r="Z33" s="322"/>
      <c r="AA33" s="191" t="s">
        <v>1465</v>
      </c>
      <c r="AB33" s="191" t="s">
        <v>1466</v>
      </c>
      <c r="AC33" s="287" t="str">
        <f>IF($C$47&lt;&gt;"",DAY($C$47),"")</f>
        <v/>
      </c>
      <c r="AD33" s="191" t="s">
        <v>1391</v>
      </c>
      <c r="AE33" s="191" t="s">
        <v>1418</v>
      </c>
      <c r="AF33" s="191" t="s">
        <v>1464</v>
      </c>
      <c r="AG33" s="191" t="s">
        <v>217</v>
      </c>
      <c r="AH33" s="191" t="s">
        <v>1393</v>
      </c>
      <c r="AI33" s="191" t="s">
        <v>32</v>
      </c>
      <c r="AJ33" s="191" t="s">
        <v>32</v>
      </c>
      <c r="AK33" s="191" t="s">
        <v>32</v>
      </c>
      <c r="AL33" s="191" t="s">
        <v>893</v>
      </c>
    </row>
    <row r="34" spans="1:38">
      <c r="A34" s="19"/>
      <c r="B34" s="25" t="s">
        <v>844</v>
      </c>
      <c r="C34" s="43"/>
      <c r="D34" s="43"/>
      <c r="E34" s="43"/>
      <c r="F34" s="43"/>
      <c r="G34" s="43" t="s">
        <v>190</v>
      </c>
      <c r="H34" s="322"/>
      <c r="I34" s="322"/>
      <c r="J34" s="322"/>
      <c r="K34" s="322"/>
      <c r="L34" s="322"/>
      <c r="M34" s="322"/>
      <c r="N34" s="322"/>
      <c r="O34" s="322"/>
      <c r="P34" s="322"/>
      <c r="Q34" s="322"/>
      <c r="R34" s="322"/>
      <c r="S34" s="322"/>
      <c r="T34" s="322"/>
      <c r="U34" s="322"/>
      <c r="V34" s="322"/>
      <c r="W34" s="322"/>
      <c r="X34" s="322"/>
      <c r="Y34" s="322"/>
      <c r="Z34" s="322"/>
      <c r="AA34" s="191" t="s">
        <v>1467</v>
      </c>
      <c r="AB34" s="191" t="s">
        <v>1468</v>
      </c>
      <c r="AC34" s="191" t="str">
        <f>IF($C$48&lt;&gt;"",MONTH($C$48),"")</f>
        <v/>
      </c>
      <c r="AD34" s="191" t="s">
        <v>1391</v>
      </c>
      <c r="AE34" s="191" t="s">
        <v>1418</v>
      </c>
      <c r="AF34" s="191" t="s">
        <v>1464</v>
      </c>
      <c r="AG34" s="191" t="s">
        <v>217</v>
      </c>
      <c r="AH34" s="191" t="s">
        <v>1393</v>
      </c>
      <c r="AI34" s="191" t="s">
        <v>32</v>
      </c>
      <c r="AJ34" s="191" t="s">
        <v>32</v>
      </c>
      <c r="AK34" s="191" t="s">
        <v>32</v>
      </c>
      <c r="AL34" s="191" t="s">
        <v>889</v>
      </c>
    </row>
    <row r="35" spans="1:38">
      <c r="A35" s="19"/>
      <c r="B35" s="25" t="s">
        <v>833</v>
      </c>
      <c r="C35" s="43"/>
      <c r="D35" s="43"/>
      <c r="E35" s="43" t="s">
        <v>190</v>
      </c>
      <c r="F35" s="43"/>
      <c r="G35" s="43"/>
      <c r="H35" s="322"/>
      <c r="I35" s="322"/>
      <c r="J35" s="322"/>
      <c r="K35" s="322"/>
      <c r="L35" s="322"/>
      <c r="M35" s="322"/>
      <c r="N35" s="322"/>
      <c r="O35" s="322"/>
      <c r="P35" s="322"/>
      <c r="Q35" s="322"/>
      <c r="R35" s="322"/>
      <c r="S35" s="322"/>
      <c r="T35" s="322"/>
      <c r="U35" s="322"/>
      <c r="V35" s="322"/>
      <c r="W35" s="322"/>
      <c r="X35" s="322"/>
      <c r="Y35" s="322"/>
      <c r="Z35" s="322"/>
      <c r="AA35" s="191" t="s">
        <v>1469</v>
      </c>
      <c r="AB35" s="191" t="s">
        <v>1470</v>
      </c>
      <c r="AC35" s="287" t="str">
        <f>IF($C$48&lt;&gt;"",DAY($C$48),"")</f>
        <v/>
      </c>
      <c r="AD35" s="191" t="s">
        <v>1391</v>
      </c>
      <c r="AE35" s="191" t="s">
        <v>1418</v>
      </c>
      <c r="AF35" s="191" t="s">
        <v>1464</v>
      </c>
      <c r="AG35" s="191" t="s">
        <v>217</v>
      </c>
      <c r="AH35" s="191" t="s">
        <v>1393</v>
      </c>
      <c r="AI35" s="191" t="s">
        <v>32</v>
      </c>
      <c r="AJ35" s="191" t="s">
        <v>32</v>
      </c>
      <c r="AK35" s="191" t="s">
        <v>32</v>
      </c>
      <c r="AL35" s="191" t="s">
        <v>893</v>
      </c>
    </row>
    <row r="36" spans="1:38" ht="25.5">
      <c r="A36" s="19"/>
      <c r="B36" s="25" t="s">
        <v>1449</v>
      </c>
      <c r="C36" s="43" t="s">
        <v>190</v>
      </c>
      <c r="D36" s="43"/>
      <c r="E36" s="43"/>
      <c r="F36" s="43"/>
      <c r="G36" s="43"/>
      <c r="H36" s="322"/>
      <c r="I36" s="322"/>
      <c r="J36" s="322"/>
      <c r="K36" s="322"/>
      <c r="L36" s="322"/>
      <c r="M36" s="322"/>
      <c r="N36" s="322"/>
      <c r="O36" s="322"/>
      <c r="P36" s="322"/>
      <c r="Q36" s="322"/>
      <c r="R36" s="322"/>
      <c r="S36" s="322"/>
      <c r="T36" s="322"/>
      <c r="U36" s="322"/>
      <c r="V36" s="322"/>
      <c r="W36" s="322"/>
      <c r="X36" s="322"/>
      <c r="Y36" s="322"/>
      <c r="Z36" s="322"/>
      <c r="AA36" s="191" t="s">
        <v>1471</v>
      </c>
      <c r="AB36" s="191" t="s">
        <v>1472</v>
      </c>
      <c r="AC36" s="191" t="str">
        <f>IF($C$49&lt;&gt;"",MONTH($C$49),"")</f>
        <v/>
      </c>
      <c r="AD36" s="191" t="s">
        <v>1391</v>
      </c>
      <c r="AE36" s="191" t="s">
        <v>1418</v>
      </c>
      <c r="AF36" s="191" t="s">
        <v>1464</v>
      </c>
      <c r="AG36" s="191" t="s">
        <v>217</v>
      </c>
      <c r="AH36" s="191" t="s">
        <v>1393</v>
      </c>
      <c r="AI36" s="191" t="s">
        <v>32</v>
      </c>
      <c r="AJ36" s="191" t="s">
        <v>32</v>
      </c>
      <c r="AK36" s="191" t="s">
        <v>32</v>
      </c>
      <c r="AL36" s="191" t="s">
        <v>889</v>
      </c>
    </row>
    <row r="37" spans="1:38">
      <c r="A37" s="18"/>
      <c r="B37" s="322"/>
      <c r="C37" s="322"/>
      <c r="D37" s="322"/>
      <c r="E37" s="322"/>
      <c r="F37" s="322"/>
      <c r="G37" s="322"/>
      <c r="H37" s="322"/>
      <c r="I37" s="322"/>
      <c r="J37" s="322"/>
      <c r="K37" s="322"/>
      <c r="L37" s="322"/>
      <c r="M37" s="322"/>
      <c r="N37" s="322"/>
      <c r="O37" s="322"/>
      <c r="P37" s="322"/>
      <c r="Q37" s="322"/>
      <c r="R37" s="322"/>
      <c r="S37" s="322"/>
      <c r="T37" s="322"/>
      <c r="U37" s="322"/>
      <c r="V37" s="322"/>
      <c r="W37" s="322"/>
      <c r="X37" s="322"/>
      <c r="Y37" s="322"/>
      <c r="Z37" s="322"/>
      <c r="AA37" s="191" t="s">
        <v>1473</v>
      </c>
      <c r="AB37" s="191" t="s">
        <v>1474</v>
      </c>
      <c r="AC37" s="287" t="str">
        <f>IF($C$49&lt;&gt;"",DAY($C$49),"")</f>
        <v/>
      </c>
      <c r="AD37" s="191" t="s">
        <v>1391</v>
      </c>
      <c r="AE37" s="191" t="s">
        <v>1418</v>
      </c>
      <c r="AF37" s="191" t="s">
        <v>1464</v>
      </c>
      <c r="AG37" s="191" t="s">
        <v>217</v>
      </c>
      <c r="AH37" s="191" t="s">
        <v>1393</v>
      </c>
      <c r="AI37" s="191" t="s">
        <v>32</v>
      </c>
      <c r="AJ37" s="191" t="s">
        <v>32</v>
      </c>
      <c r="AK37" s="191" t="s">
        <v>32</v>
      </c>
      <c r="AL37" s="191" t="s">
        <v>893</v>
      </c>
    </row>
    <row r="38" spans="1:38" ht="51">
      <c r="A38" s="19" t="s">
        <v>1475</v>
      </c>
      <c r="B38" s="282" t="s">
        <v>1451</v>
      </c>
      <c r="E38" s="307">
        <v>2.5</v>
      </c>
      <c r="F38" s="322"/>
      <c r="G38" s="47"/>
      <c r="H38" s="322"/>
      <c r="I38" s="322"/>
      <c r="J38" s="322"/>
      <c r="K38" s="322"/>
      <c r="L38" s="322"/>
      <c r="M38" s="322"/>
      <c r="N38" s="322"/>
      <c r="O38" s="322"/>
      <c r="P38" s="322"/>
      <c r="Q38" s="322"/>
      <c r="R38" s="322"/>
      <c r="S38" s="322"/>
      <c r="T38" s="322"/>
      <c r="U38" s="322"/>
      <c r="V38" s="322"/>
      <c r="W38" s="322"/>
      <c r="X38" s="322"/>
      <c r="Y38" s="322"/>
      <c r="Z38" s="322"/>
      <c r="AA38" s="191" t="s">
        <v>1476</v>
      </c>
      <c r="AB38" s="191" t="s">
        <v>1477</v>
      </c>
      <c r="AC38" s="191" t="str">
        <f>IF($C$50&lt;&gt;"",MONTH($C$50),"")</f>
        <v/>
      </c>
      <c r="AD38" s="191" t="s">
        <v>1391</v>
      </c>
      <c r="AE38" s="191" t="s">
        <v>1418</v>
      </c>
      <c r="AF38" s="191" t="s">
        <v>1464</v>
      </c>
      <c r="AG38" s="191" t="s">
        <v>217</v>
      </c>
      <c r="AH38" s="191" t="s">
        <v>1393</v>
      </c>
      <c r="AI38" s="191" t="s">
        <v>32</v>
      </c>
      <c r="AJ38" s="191" t="s">
        <v>32</v>
      </c>
      <c r="AK38" s="191" t="s">
        <v>32</v>
      </c>
      <c r="AL38" s="191" t="s">
        <v>889</v>
      </c>
    </row>
    <row r="39" spans="1:38">
      <c r="A39" s="18"/>
      <c r="B39" s="322"/>
      <c r="C39" s="322"/>
      <c r="D39" s="322"/>
      <c r="E39" s="322"/>
      <c r="F39" s="322"/>
      <c r="G39" s="322"/>
      <c r="H39" s="322"/>
      <c r="I39" s="322"/>
      <c r="J39" s="322"/>
      <c r="K39" s="322"/>
      <c r="L39" s="322"/>
      <c r="M39" s="322"/>
      <c r="N39" s="322"/>
      <c r="O39" s="322"/>
      <c r="P39" s="322"/>
      <c r="Q39" s="322"/>
      <c r="R39" s="322"/>
      <c r="S39" s="322"/>
      <c r="T39" s="322"/>
      <c r="U39" s="322"/>
      <c r="V39" s="322"/>
      <c r="W39" s="322"/>
      <c r="X39" s="322"/>
      <c r="Y39" s="322"/>
      <c r="Z39" s="322"/>
      <c r="AA39" s="191" t="s">
        <v>1478</v>
      </c>
      <c r="AB39" s="191" t="s">
        <v>1479</v>
      </c>
      <c r="AC39" s="287" t="str">
        <f>IF($C$50&lt;&gt;"",DAY($C$50),"")</f>
        <v/>
      </c>
      <c r="AD39" s="191"/>
      <c r="AE39" s="191"/>
      <c r="AF39" s="191"/>
      <c r="AG39" s="191"/>
      <c r="AH39" s="191"/>
      <c r="AI39" s="191"/>
      <c r="AJ39" s="191"/>
      <c r="AK39" s="191"/>
      <c r="AL39" s="191" t="s">
        <v>893</v>
      </c>
    </row>
    <row r="40" spans="1:38" ht="63.75">
      <c r="A40" s="19" t="s">
        <v>1480</v>
      </c>
      <c r="B40" s="282" t="s">
        <v>1459</v>
      </c>
      <c r="E40" s="307">
        <v>2.2999999999999998</v>
      </c>
      <c r="F40" s="322"/>
      <c r="G40" s="47"/>
      <c r="H40" s="322"/>
      <c r="I40" s="322"/>
      <c r="J40" s="322"/>
      <c r="K40" s="322"/>
      <c r="L40" s="322"/>
      <c r="M40" s="322"/>
      <c r="N40" s="322"/>
      <c r="O40" s="322"/>
      <c r="P40" s="322"/>
      <c r="Q40" s="322"/>
      <c r="R40" s="322"/>
      <c r="S40" s="322"/>
      <c r="T40" s="322"/>
      <c r="U40" s="322"/>
      <c r="V40" s="322"/>
      <c r="W40" s="322"/>
      <c r="X40" s="322"/>
      <c r="Y40" s="322"/>
      <c r="Z40" s="322"/>
      <c r="AA40" s="191" t="s">
        <v>1481</v>
      </c>
      <c r="AB40" s="191" t="s">
        <v>1482</v>
      </c>
      <c r="AC40" s="191" t="str">
        <f>IF($D$47&lt;&gt;"",MONTH($D$47),"")</f>
        <v/>
      </c>
      <c r="AD40" s="191" t="s">
        <v>1391</v>
      </c>
      <c r="AE40" s="191" t="s">
        <v>1418</v>
      </c>
      <c r="AF40" s="191" t="s">
        <v>1464</v>
      </c>
      <c r="AG40" s="191" t="s">
        <v>217</v>
      </c>
      <c r="AH40" s="191" t="s">
        <v>1393</v>
      </c>
      <c r="AI40" s="191" t="s">
        <v>32</v>
      </c>
      <c r="AJ40" s="191" t="s">
        <v>32</v>
      </c>
      <c r="AK40" s="191" t="s">
        <v>32</v>
      </c>
      <c r="AL40" s="191" t="s">
        <v>889</v>
      </c>
    </row>
    <row r="41" spans="1:38">
      <c r="A41" s="18"/>
      <c r="B41" s="322"/>
      <c r="C41" s="322"/>
      <c r="D41" s="322"/>
      <c r="E41" s="322"/>
      <c r="F41" s="322"/>
      <c r="G41" s="322"/>
      <c r="H41" s="322"/>
      <c r="I41" s="322"/>
      <c r="J41" s="322"/>
      <c r="K41" s="322"/>
      <c r="L41" s="322"/>
      <c r="M41" s="322"/>
      <c r="N41" s="322"/>
      <c r="O41" s="322"/>
      <c r="P41" s="322"/>
      <c r="Q41" s="322"/>
      <c r="R41" s="322"/>
      <c r="S41" s="322"/>
      <c r="T41" s="322"/>
      <c r="U41" s="322"/>
      <c r="V41" s="322"/>
      <c r="W41" s="322"/>
      <c r="X41" s="322"/>
      <c r="Y41" s="322"/>
      <c r="Z41" s="322"/>
      <c r="AA41" s="191" t="s">
        <v>1483</v>
      </c>
      <c r="AB41" s="191" t="s">
        <v>1484</v>
      </c>
      <c r="AC41" s="287" t="str">
        <f>IF($D$47&lt;&gt;"",DAY($D$47),"")</f>
        <v/>
      </c>
      <c r="AD41" s="191"/>
      <c r="AE41" s="191"/>
      <c r="AF41" s="191"/>
      <c r="AG41" s="191"/>
      <c r="AH41" s="191"/>
      <c r="AI41" s="191"/>
      <c r="AJ41" s="191"/>
      <c r="AK41" s="191"/>
      <c r="AL41" s="191" t="s">
        <v>893</v>
      </c>
    </row>
    <row r="42" spans="1:38" ht="38.25">
      <c r="A42" s="19" t="s">
        <v>1485</v>
      </c>
      <c r="B42" s="282" t="s">
        <v>1461</v>
      </c>
      <c r="G42" s="309"/>
      <c r="H42" s="322"/>
      <c r="I42" s="322"/>
      <c r="J42" s="322"/>
      <c r="K42" s="322"/>
      <c r="L42" s="322"/>
      <c r="M42" s="322"/>
      <c r="N42" s="322"/>
      <c r="O42" s="322"/>
      <c r="P42" s="322"/>
      <c r="Q42" s="322"/>
      <c r="R42" s="322"/>
      <c r="S42" s="322"/>
      <c r="T42" s="322"/>
      <c r="U42" s="322"/>
      <c r="V42" s="322"/>
      <c r="W42" s="322"/>
      <c r="X42" s="322"/>
      <c r="Y42" s="322"/>
      <c r="Z42" s="322"/>
      <c r="AA42" s="191" t="s">
        <v>1486</v>
      </c>
      <c r="AB42" s="191" t="s">
        <v>1487</v>
      </c>
      <c r="AC42" s="191" t="str">
        <f>IF($D$48&lt;&gt;"",MONTH($D$48),"")</f>
        <v/>
      </c>
      <c r="AD42" s="191" t="s">
        <v>1391</v>
      </c>
      <c r="AE42" s="191" t="s">
        <v>1418</v>
      </c>
      <c r="AF42" s="191" t="s">
        <v>1464</v>
      </c>
      <c r="AG42" s="191" t="s">
        <v>217</v>
      </c>
      <c r="AH42" s="191" t="s">
        <v>1393</v>
      </c>
      <c r="AI42" s="191" t="s">
        <v>32</v>
      </c>
      <c r="AJ42" s="191" t="s">
        <v>32</v>
      </c>
      <c r="AK42" s="191" t="s">
        <v>32</v>
      </c>
      <c r="AL42" s="191" t="s">
        <v>889</v>
      </c>
    </row>
    <row r="43" spans="1:38" ht="63.75">
      <c r="A43" s="19"/>
      <c r="B43" s="283" t="s">
        <v>1488</v>
      </c>
      <c r="H43" s="322"/>
      <c r="I43" s="322"/>
      <c r="J43" s="322"/>
      <c r="K43" s="322"/>
      <c r="L43" s="322"/>
      <c r="M43" s="322"/>
      <c r="N43" s="322"/>
      <c r="O43" s="322"/>
      <c r="P43" s="322"/>
      <c r="Q43" s="322"/>
      <c r="R43" s="322"/>
      <c r="S43" s="322"/>
      <c r="T43" s="322"/>
      <c r="U43" s="322"/>
      <c r="V43" s="322"/>
      <c r="W43" s="322"/>
      <c r="X43" s="322"/>
      <c r="Y43" s="322"/>
      <c r="Z43" s="322"/>
      <c r="AA43" s="191" t="s">
        <v>1489</v>
      </c>
      <c r="AB43" s="191" t="s">
        <v>1490</v>
      </c>
      <c r="AC43" s="287" t="str">
        <f>IF($D$48&lt;&gt;"",DAY($D$48),"")</f>
        <v/>
      </c>
      <c r="AD43" s="191" t="s">
        <v>1391</v>
      </c>
      <c r="AE43" s="191" t="s">
        <v>1418</v>
      </c>
      <c r="AF43" s="191" t="s">
        <v>1464</v>
      </c>
      <c r="AG43" s="191" t="s">
        <v>217</v>
      </c>
      <c r="AH43" s="191" t="s">
        <v>1393</v>
      </c>
      <c r="AI43" s="191" t="s">
        <v>32</v>
      </c>
      <c r="AJ43" s="191" t="s">
        <v>32</v>
      </c>
      <c r="AK43" s="191" t="s">
        <v>32</v>
      </c>
      <c r="AL43" s="191" t="s">
        <v>893</v>
      </c>
    </row>
    <row r="44" spans="1:38">
      <c r="A44" s="18"/>
      <c r="B44" s="322"/>
      <c r="C44" s="322"/>
      <c r="D44" s="322"/>
      <c r="E44" s="322"/>
      <c r="F44" s="322"/>
      <c r="G44" s="322"/>
      <c r="H44" s="322"/>
      <c r="I44" s="322"/>
      <c r="J44" s="322"/>
      <c r="K44" s="322"/>
      <c r="L44" s="322"/>
      <c r="M44" s="322"/>
      <c r="N44" s="322"/>
      <c r="O44" s="322"/>
      <c r="P44" s="322"/>
      <c r="Q44" s="322"/>
      <c r="R44" s="322"/>
      <c r="S44" s="322"/>
      <c r="T44" s="322"/>
      <c r="U44" s="322"/>
      <c r="V44" s="322"/>
      <c r="W44" s="322"/>
      <c r="X44" s="322"/>
      <c r="Y44" s="322"/>
      <c r="Z44" s="322"/>
      <c r="AA44" s="191" t="s">
        <v>1491</v>
      </c>
      <c r="AB44" s="191" t="s">
        <v>1492</v>
      </c>
      <c r="AC44" s="191" t="str">
        <f>IF($D$49&lt;&gt;"",MONTH($D$49),"")</f>
        <v/>
      </c>
      <c r="AD44" s="191" t="s">
        <v>1391</v>
      </c>
      <c r="AE44" s="191" t="s">
        <v>1418</v>
      </c>
      <c r="AF44" s="191" t="s">
        <v>1464</v>
      </c>
      <c r="AG44" s="191" t="s">
        <v>217</v>
      </c>
      <c r="AH44" s="191" t="s">
        <v>1393</v>
      </c>
      <c r="AI44" s="191" t="s">
        <v>32</v>
      </c>
      <c r="AJ44" s="191" t="s">
        <v>32</v>
      </c>
      <c r="AK44" s="191" t="s">
        <v>32</v>
      </c>
      <c r="AL44" s="191" t="s">
        <v>889</v>
      </c>
    </row>
    <row r="45" spans="1:38" ht="102">
      <c r="A45" s="19" t="s">
        <v>1493</v>
      </c>
      <c r="B45" s="283" t="s">
        <v>1494</v>
      </c>
      <c r="H45" s="322"/>
      <c r="I45" s="322"/>
      <c r="J45" s="322"/>
      <c r="K45" s="322"/>
      <c r="L45" s="322"/>
      <c r="M45" s="322"/>
      <c r="N45" s="322"/>
      <c r="O45" s="322"/>
      <c r="P45" s="322"/>
      <c r="Q45" s="322"/>
      <c r="R45" s="322"/>
      <c r="S45" s="322"/>
      <c r="T45" s="322"/>
      <c r="U45" s="322"/>
      <c r="V45" s="322"/>
      <c r="W45" s="322"/>
      <c r="X45" s="322"/>
      <c r="Y45" s="322"/>
      <c r="Z45" s="322"/>
      <c r="AA45" s="191" t="s">
        <v>1495</v>
      </c>
      <c r="AB45" s="191" t="s">
        <v>1496</v>
      </c>
      <c r="AC45" s="287" t="str">
        <f>IF($D$49&lt;&gt;"",DAY($D$49),"")</f>
        <v/>
      </c>
      <c r="AL45" s="191" t="s">
        <v>893</v>
      </c>
    </row>
    <row r="46" spans="1:38">
      <c r="A46" s="19"/>
      <c r="B46" s="82" t="s">
        <v>1497</v>
      </c>
      <c r="C46" s="82" t="s">
        <v>1338</v>
      </c>
      <c r="D46" s="82" t="s">
        <v>1498</v>
      </c>
      <c r="E46" s="82" t="s">
        <v>1499</v>
      </c>
      <c r="F46" s="82" t="s">
        <v>1500</v>
      </c>
      <c r="G46" s="82" t="s">
        <v>1501</v>
      </c>
      <c r="H46" s="322"/>
      <c r="I46" s="322"/>
      <c r="J46" s="322"/>
      <c r="K46" s="322"/>
      <c r="L46" s="322"/>
      <c r="M46" s="322"/>
      <c r="N46" s="322"/>
      <c r="O46" s="322"/>
      <c r="P46" s="322"/>
      <c r="Q46" s="322"/>
      <c r="R46" s="322"/>
      <c r="S46" s="322"/>
      <c r="T46" s="322"/>
      <c r="U46" s="322"/>
      <c r="V46" s="322"/>
      <c r="W46" s="322"/>
      <c r="X46" s="322"/>
      <c r="Y46" s="322"/>
      <c r="Z46" s="322"/>
      <c r="AA46" s="191" t="s">
        <v>1502</v>
      </c>
      <c r="AB46" s="191" t="s">
        <v>1503</v>
      </c>
      <c r="AC46" s="191" t="str">
        <f>IF($D$50&lt;&gt;"",MONTH($D$50),"")</f>
        <v/>
      </c>
      <c r="AD46" s="191" t="s">
        <v>1391</v>
      </c>
      <c r="AE46" s="191" t="s">
        <v>1418</v>
      </c>
      <c r="AF46" s="191" t="s">
        <v>1464</v>
      </c>
      <c r="AG46" s="191" t="s">
        <v>217</v>
      </c>
      <c r="AH46" s="191" t="s">
        <v>1393</v>
      </c>
      <c r="AI46" s="191" t="s">
        <v>32</v>
      </c>
      <c r="AJ46" s="191" t="s">
        <v>32</v>
      </c>
      <c r="AK46" s="191" t="s">
        <v>32</v>
      </c>
      <c r="AL46" s="191" t="s">
        <v>889</v>
      </c>
    </row>
    <row r="47" spans="1:38">
      <c r="A47" s="19"/>
      <c r="B47" s="75" t="s">
        <v>1417</v>
      </c>
      <c r="C47" s="353"/>
      <c r="D47" s="353"/>
      <c r="E47" s="353"/>
      <c r="F47" s="353"/>
      <c r="G47" s="83" t="s">
        <v>190</v>
      </c>
      <c r="H47" s="322"/>
      <c r="I47" s="322"/>
      <c r="J47" s="322"/>
      <c r="K47" s="322"/>
      <c r="L47" s="322"/>
      <c r="M47" s="322"/>
      <c r="N47" s="322"/>
      <c r="O47" s="322"/>
      <c r="P47" s="322"/>
      <c r="Q47" s="322"/>
      <c r="R47" s="322"/>
      <c r="S47" s="322"/>
      <c r="T47" s="322"/>
      <c r="U47" s="322"/>
      <c r="V47" s="322"/>
      <c r="W47" s="322"/>
      <c r="X47" s="322"/>
      <c r="Y47" s="322"/>
      <c r="Z47" s="322"/>
      <c r="AA47" s="191" t="s">
        <v>1504</v>
      </c>
      <c r="AB47" s="191" t="s">
        <v>1505</v>
      </c>
      <c r="AC47" s="287" t="str">
        <f>IF($D$50&lt;&gt;"",DAY($D$50),"")</f>
        <v/>
      </c>
      <c r="AL47" s="191" t="s">
        <v>893</v>
      </c>
    </row>
    <row r="48" spans="1:38">
      <c r="A48" s="19"/>
      <c r="B48" s="75" t="s">
        <v>1422</v>
      </c>
      <c r="C48" s="353"/>
      <c r="D48" s="353"/>
      <c r="E48" s="353"/>
      <c r="F48" s="353"/>
      <c r="G48" s="83" t="s">
        <v>190</v>
      </c>
      <c r="H48" s="322"/>
      <c r="I48" s="322"/>
      <c r="J48" s="322"/>
      <c r="K48" s="322"/>
      <c r="L48" s="322"/>
      <c r="M48" s="322"/>
      <c r="N48" s="322"/>
      <c r="O48" s="322"/>
      <c r="P48" s="322"/>
      <c r="Q48" s="322"/>
      <c r="R48" s="322"/>
      <c r="S48" s="322"/>
      <c r="T48" s="322"/>
      <c r="U48" s="322"/>
      <c r="V48" s="322"/>
      <c r="W48" s="322"/>
      <c r="X48" s="322"/>
      <c r="Y48" s="322"/>
      <c r="Z48" s="322"/>
      <c r="AA48" s="191" t="s">
        <v>1506</v>
      </c>
      <c r="AB48" s="191" t="s">
        <v>1507</v>
      </c>
      <c r="AC48" s="191" t="str">
        <f>IF($E$47&lt;&gt;"",MONTH($E$47),"")</f>
        <v/>
      </c>
      <c r="AD48" s="191" t="s">
        <v>1391</v>
      </c>
      <c r="AE48" s="191" t="s">
        <v>1418</v>
      </c>
      <c r="AF48" s="191" t="s">
        <v>1464</v>
      </c>
      <c r="AG48" s="191" t="s">
        <v>217</v>
      </c>
      <c r="AH48" s="191" t="s">
        <v>1393</v>
      </c>
      <c r="AI48" s="191" t="s">
        <v>32</v>
      </c>
      <c r="AJ48" s="191" t="s">
        <v>32</v>
      </c>
      <c r="AK48" s="191" t="s">
        <v>32</v>
      </c>
      <c r="AL48" s="191" t="s">
        <v>889</v>
      </c>
    </row>
    <row r="49" spans="1:38">
      <c r="A49" s="19"/>
      <c r="B49" s="75" t="s">
        <v>1424</v>
      </c>
      <c r="C49" s="353"/>
      <c r="D49" s="353"/>
      <c r="E49" s="353"/>
      <c r="F49" s="353"/>
      <c r="G49" s="83" t="s">
        <v>190</v>
      </c>
      <c r="H49" s="322"/>
      <c r="I49" s="322"/>
      <c r="J49" s="322"/>
      <c r="K49" s="322"/>
      <c r="L49" s="322"/>
      <c r="M49" s="322"/>
      <c r="N49" s="322"/>
      <c r="O49" s="322"/>
      <c r="P49" s="322"/>
      <c r="Q49" s="322"/>
      <c r="R49" s="322"/>
      <c r="S49" s="322"/>
      <c r="T49" s="322"/>
      <c r="U49" s="322"/>
      <c r="V49" s="322"/>
      <c r="W49" s="322"/>
      <c r="X49" s="322"/>
      <c r="Y49" s="322"/>
      <c r="Z49" s="322"/>
      <c r="AA49" s="191" t="s">
        <v>1508</v>
      </c>
      <c r="AB49" s="191" t="s">
        <v>1509</v>
      </c>
      <c r="AC49" s="287" t="str">
        <f>IF($E$47&lt;&gt;"",DAY($E$47),"")</f>
        <v/>
      </c>
      <c r="AL49" s="191" t="s">
        <v>893</v>
      </c>
    </row>
    <row r="50" spans="1:38">
      <c r="A50" s="19"/>
      <c r="B50" s="75" t="s">
        <v>1426</v>
      </c>
      <c r="C50" s="353"/>
      <c r="D50" s="353"/>
      <c r="E50" s="353"/>
      <c r="F50" s="353"/>
      <c r="G50" s="83" t="s">
        <v>190</v>
      </c>
      <c r="H50" s="322"/>
      <c r="I50" s="322"/>
      <c r="J50" s="322"/>
      <c r="K50" s="322"/>
      <c r="L50" s="322"/>
      <c r="M50" s="322"/>
      <c r="N50" s="322"/>
      <c r="O50" s="322"/>
      <c r="P50" s="322"/>
      <c r="Q50" s="322"/>
      <c r="R50" s="322"/>
      <c r="S50" s="322"/>
      <c r="T50" s="322"/>
      <c r="U50" s="322"/>
      <c r="V50" s="322"/>
      <c r="W50" s="322"/>
      <c r="X50" s="322"/>
      <c r="Y50" s="322"/>
      <c r="Z50" s="322"/>
      <c r="AA50" s="191" t="s">
        <v>1510</v>
      </c>
      <c r="AB50" s="191" t="s">
        <v>1511</v>
      </c>
      <c r="AC50" s="191" t="str">
        <f>IF($E$48&lt;&gt;"",MONTH($E$48),"")</f>
        <v/>
      </c>
      <c r="AD50" s="191" t="s">
        <v>1391</v>
      </c>
      <c r="AE50" s="191" t="s">
        <v>1418</v>
      </c>
      <c r="AF50" s="191" t="s">
        <v>1464</v>
      </c>
      <c r="AG50" s="191" t="s">
        <v>217</v>
      </c>
      <c r="AH50" s="191" t="s">
        <v>1393</v>
      </c>
      <c r="AI50" s="191" t="s">
        <v>32</v>
      </c>
      <c r="AJ50" s="191" t="s">
        <v>32</v>
      </c>
      <c r="AK50" s="191" t="s">
        <v>32</v>
      </c>
      <c r="AL50" s="191" t="s">
        <v>889</v>
      </c>
    </row>
    <row r="51" spans="1:38">
      <c r="A51" s="19"/>
      <c r="B51" s="322"/>
      <c r="C51" s="351"/>
      <c r="D51" s="351"/>
      <c r="E51" s="351"/>
      <c r="F51" s="351"/>
      <c r="G51" s="84"/>
      <c r="H51" s="322"/>
      <c r="I51" s="322"/>
      <c r="J51" s="322"/>
      <c r="K51" s="322"/>
      <c r="L51" s="322"/>
      <c r="M51" s="322"/>
      <c r="N51" s="322"/>
      <c r="O51" s="322"/>
      <c r="P51" s="322"/>
      <c r="Q51" s="322"/>
      <c r="R51" s="322"/>
      <c r="S51" s="322"/>
      <c r="T51" s="322"/>
      <c r="U51" s="322"/>
      <c r="V51" s="322"/>
      <c r="W51" s="322"/>
      <c r="X51" s="322"/>
      <c r="Y51" s="322"/>
      <c r="Z51" s="322"/>
      <c r="AA51" s="191" t="s">
        <v>1512</v>
      </c>
      <c r="AB51" s="191" t="s">
        <v>1513</v>
      </c>
      <c r="AC51" s="287" t="str">
        <f>IF($E$48&lt;&gt;"",DAY($E$48),"")</f>
        <v/>
      </c>
      <c r="AL51" s="191" t="s">
        <v>893</v>
      </c>
    </row>
    <row r="52" spans="1:38">
      <c r="A52" s="19"/>
      <c r="B52" s="322"/>
      <c r="C52" s="351"/>
      <c r="D52" s="351"/>
      <c r="E52" s="351"/>
      <c r="F52" s="351"/>
      <c r="G52" s="84"/>
      <c r="H52" s="322"/>
      <c r="I52" s="322"/>
      <c r="J52" s="322"/>
      <c r="K52" s="322"/>
      <c r="L52" s="322"/>
      <c r="M52" s="322"/>
      <c r="N52" s="322"/>
      <c r="O52" s="322"/>
      <c r="P52" s="322"/>
      <c r="Q52" s="322"/>
      <c r="R52" s="322"/>
      <c r="S52" s="322"/>
      <c r="T52" s="322"/>
      <c r="U52" s="322"/>
      <c r="V52" s="322"/>
      <c r="W52" s="322"/>
      <c r="X52" s="322"/>
      <c r="Y52" s="322"/>
      <c r="Z52" s="322"/>
      <c r="AA52" s="191" t="s">
        <v>1514</v>
      </c>
      <c r="AB52" s="191" t="s">
        <v>1515</v>
      </c>
      <c r="AC52" s="191" t="str">
        <f>IF($E$49&lt;&gt;"",MONTH($E$49),"")</f>
        <v/>
      </c>
      <c r="AD52" s="191" t="s">
        <v>1391</v>
      </c>
      <c r="AE52" s="191" t="s">
        <v>1418</v>
      </c>
      <c r="AF52" s="191" t="s">
        <v>1464</v>
      </c>
      <c r="AG52" s="191" t="s">
        <v>217</v>
      </c>
      <c r="AH52" s="191" t="s">
        <v>1393</v>
      </c>
      <c r="AI52" s="191" t="s">
        <v>32</v>
      </c>
      <c r="AJ52" s="191" t="s">
        <v>32</v>
      </c>
      <c r="AK52" s="191" t="s">
        <v>32</v>
      </c>
      <c r="AL52" s="191" t="s">
        <v>889</v>
      </c>
    </row>
    <row r="53" spans="1:38">
      <c r="A53" s="18"/>
      <c r="B53" s="322"/>
      <c r="C53" s="322"/>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191" t="s">
        <v>1516</v>
      </c>
      <c r="AB53" s="191" t="s">
        <v>1517</v>
      </c>
      <c r="AC53" s="287" t="str">
        <f>IF($E$49&lt;&gt;"",DAY($E$49),"")</f>
        <v/>
      </c>
      <c r="AL53" s="191" t="s">
        <v>893</v>
      </c>
    </row>
    <row r="54" spans="1:38" ht="14.25">
      <c r="A54" s="19"/>
      <c r="B54" s="305"/>
      <c r="E54" s="46" t="s">
        <v>86</v>
      </c>
      <c r="F54" s="125"/>
      <c r="G54" s="47"/>
      <c r="H54" s="322"/>
      <c r="I54" s="322"/>
      <c r="J54" s="322"/>
      <c r="K54" s="322"/>
      <c r="L54" s="322"/>
      <c r="M54" s="322"/>
      <c r="N54" s="322"/>
      <c r="O54" s="322"/>
      <c r="P54" s="322"/>
      <c r="Q54" s="322"/>
      <c r="R54" s="322"/>
      <c r="S54" s="322"/>
      <c r="T54" s="322"/>
      <c r="U54" s="322"/>
      <c r="V54" s="322"/>
      <c r="W54" s="322"/>
      <c r="X54" s="322"/>
      <c r="Y54" s="322"/>
      <c r="Z54" s="322"/>
      <c r="AA54" s="191" t="s">
        <v>1518</v>
      </c>
      <c r="AB54" s="191" t="s">
        <v>1519</v>
      </c>
      <c r="AC54" s="191" t="str">
        <f>IF($E$50&lt;&gt;"",MONTH($E$50),"")</f>
        <v/>
      </c>
      <c r="AD54" s="191" t="s">
        <v>1391</v>
      </c>
      <c r="AE54" s="191" t="s">
        <v>1418</v>
      </c>
      <c r="AF54" s="191" t="s">
        <v>1464</v>
      </c>
      <c r="AG54" s="191" t="s">
        <v>217</v>
      </c>
      <c r="AH54" s="191" t="s">
        <v>1393</v>
      </c>
      <c r="AI54" s="191" t="s">
        <v>32</v>
      </c>
      <c r="AJ54" s="191" t="s">
        <v>32</v>
      </c>
      <c r="AK54" s="191" t="s">
        <v>32</v>
      </c>
      <c r="AL54" s="191" t="s">
        <v>889</v>
      </c>
    </row>
    <row r="55" spans="1:38" ht="38.25">
      <c r="A55" s="19" t="s">
        <v>1520</v>
      </c>
      <c r="B55" s="347" t="s">
        <v>1521</v>
      </c>
      <c r="E55" s="43" t="s">
        <v>777</v>
      </c>
      <c r="F55" s="125"/>
      <c r="G55" s="125"/>
      <c r="H55" s="322"/>
      <c r="I55" s="322"/>
      <c r="J55" s="322"/>
      <c r="K55" s="322"/>
      <c r="L55" s="322"/>
      <c r="M55" s="322"/>
      <c r="N55" s="322"/>
      <c r="O55" s="322"/>
      <c r="P55" s="322"/>
      <c r="Q55" s="322"/>
      <c r="R55" s="322"/>
      <c r="S55" s="322"/>
      <c r="T55" s="322"/>
      <c r="U55" s="322"/>
      <c r="V55" s="322"/>
      <c r="W55" s="322"/>
      <c r="X55" s="322"/>
      <c r="Y55" s="322"/>
      <c r="Z55" s="322"/>
      <c r="AA55" s="191" t="s">
        <v>1522</v>
      </c>
      <c r="AB55" s="191" t="s">
        <v>1523</v>
      </c>
      <c r="AC55" s="287" t="str">
        <f>IF($E$50&lt;&gt;"",DAY($E$50),"")</f>
        <v/>
      </c>
      <c r="AL55" s="191" t="s">
        <v>893</v>
      </c>
    </row>
    <row r="56" spans="1:38">
      <c r="A56" s="18"/>
      <c r="B56" s="282"/>
      <c r="C56" s="282"/>
      <c r="D56" s="282"/>
      <c r="E56" s="47"/>
      <c r="F56" s="47"/>
      <c r="G56" s="322"/>
      <c r="H56" s="322"/>
      <c r="I56" s="322"/>
      <c r="J56" s="322"/>
      <c r="K56" s="322"/>
      <c r="L56" s="322"/>
      <c r="M56" s="322"/>
      <c r="N56" s="322"/>
      <c r="O56" s="322"/>
      <c r="P56" s="322"/>
      <c r="Q56" s="322"/>
      <c r="R56" s="322"/>
      <c r="S56" s="322"/>
      <c r="T56" s="322"/>
      <c r="U56" s="322"/>
      <c r="V56" s="322"/>
      <c r="W56" s="322"/>
      <c r="X56" s="322"/>
      <c r="Y56" s="322"/>
      <c r="Z56" s="322"/>
      <c r="AA56" s="191" t="s">
        <v>1524</v>
      </c>
      <c r="AB56" s="191" t="s">
        <v>1525</v>
      </c>
      <c r="AC56" s="191" t="str">
        <f>IF($F$47&lt;&gt;"",MONTH($F$47),"")</f>
        <v/>
      </c>
      <c r="AD56" s="191" t="s">
        <v>1391</v>
      </c>
      <c r="AE56" s="191" t="s">
        <v>1418</v>
      </c>
      <c r="AF56" s="191" t="s">
        <v>1464</v>
      </c>
      <c r="AG56" s="191" t="s">
        <v>217</v>
      </c>
      <c r="AH56" s="191" t="s">
        <v>1393</v>
      </c>
      <c r="AI56" s="191" t="s">
        <v>32</v>
      </c>
      <c r="AJ56" s="191" t="s">
        <v>32</v>
      </c>
      <c r="AK56" s="191" t="s">
        <v>32</v>
      </c>
      <c r="AL56" s="191" t="s">
        <v>889</v>
      </c>
    </row>
    <row r="57" spans="1:38" ht="38.25">
      <c r="A57" s="19" t="s">
        <v>1526</v>
      </c>
      <c r="B57" s="282" t="s">
        <v>1527</v>
      </c>
      <c r="H57" s="322"/>
      <c r="I57" s="322"/>
      <c r="J57" s="322"/>
      <c r="K57" s="322"/>
      <c r="L57" s="322"/>
      <c r="M57" s="322"/>
      <c r="N57" s="322"/>
      <c r="O57" s="322"/>
      <c r="P57" s="322"/>
      <c r="Q57" s="322"/>
      <c r="R57" s="322"/>
      <c r="S57" s="322"/>
      <c r="T57" s="322"/>
      <c r="U57" s="322"/>
      <c r="V57" s="322"/>
      <c r="W57" s="322"/>
      <c r="X57" s="322"/>
      <c r="Y57" s="322"/>
      <c r="Z57" s="322"/>
      <c r="AA57" s="191" t="s">
        <v>1528</v>
      </c>
      <c r="AB57" s="191" t="s">
        <v>1529</v>
      </c>
      <c r="AC57" s="287" t="str">
        <f>IF($F$47&lt;&gt;"",DAY($F$47),"")</f>
        <v/>
      </c>
      <c r="AL57" s="191" t="s">
        <v>893</v>
      </c>
    </row>
    <row r="58" spans="1:38">
      <c r="A58" s="19"/>
      <c r="B58" s="283"/>
      <c r="H58" s="322"/>
      <c r="I58" s="322"/>
      <c r="J58" s="322"/>
      <c r="K58" s="322"/>
      <c r="L58" s="322"/>
      <c r="M58" s="322"/>
      <c r="N58" s="322"/>
      <c r="O58" s="322"/>
      <c r="P58" s="322"/>
      <c r="Q58" s="322"/>
      <c r="R58" s="322"/>
      <c r="S58" s="322"/>
      <c r="T58" s="322"/>
      <c r="U58" s="322"/>
      <c r="V58" s="322"/>
      <c r="W58" s="322"/>
      <c r="X58" s="322"/>
      <c r="Y58" s="322"/>
      <c r="Z58" s="322"/>
      <c r="AA58" s="191" t="s">
        <v>1530</v>
      </c>
      <c r="AB58" s="191" t="s">
        <v>1531</v>
      </c>
      <c r="AC58" s="191" t="str">
        <f>IF($F$48&lt;&gt;"",MONTH($F$48),"")</f>
        <v/>
      </c>
      <c r="AD58" s="191" t="s">
        <v>1391</v>
      </c>
      <c r="AE58" s="191" t="s">
        <v>1418</v>
      </c>
      <c r="AF58" s="191" t="s">
        <v>1464</v>
      </c>
      <c r="AG58" s="191" t="s">
        <v>217</v>
      </c>
      <c r="AH58" s="191" t="s">
        <v>1393</v>
      </c>
      <c r="AI58" s="191" t="s">
        <v>32</v>
      </c>
      <c r="AJ58" s="191" t="s">
        <v>32</v>
      </c>
      <c r="AK58" s="191" t="s">
        <v>32</v>
      </c>
      <c r="AL58" s="191" t="s">
        <v>889</v>
      </c>
    </row>
    <row r="59" spans="1:38">
      <c r="A59" s="18"/>
      <c r="B59" s="322"/>
      <c r="C59" s="322"/>
      <c r="D59" s="322"/>
      <c r="E59" s="322"/>
      <c r="F59" s="322"/>
      <c r="G59" s="322"/>
      <c r="H59" s="322"/>
      <c r="I59" s="322"/>
      <c r="J59" s="322"/>
      <c r="K59" s="322"/>
      <c r="L59" s="322"/>
      <c r="M59" s="322"/>
      <c r="N59" s="322"/>
      <c r="O59" s="322"/>
      <c r="P59" s="322"/>
      <c r="Q59" s="322"/>
      <c r="R59" s="322"/>
      <c r="S59" s="322"/>
      <c r="T59" s="322"/>
      <c r="U59" s="322"/>
      <c r="V59" s="322"/>
      <c r="W59" s="322"/>
      <c r="X59" s="322"/>
      <c r="Y59" s="322"/>
      <c r="Z59" s="322"/>
      <c r="AA59" s="191" t="s">
        <v>1532</v>
      </c>
      <c r="AB59" s="191" t="s">
        <v>1533</v>
      </c>
      <c r="AC59" s="287" t="str">
        <f>IF($F$48&lt;&gt;"",DAY($F$48),"")</f>
        <v/>
      </c>
      <c r="AD59" s="191" t="s">
        <v>1391</v>
      </c>
      <c r="AE59" s="191" t="s">
        <v>1418</v>
      </c>
      <c r="AF59" s="191" t="s">
        <v>1464</v>
      </c>
      <c r="AG59" s="191" t="s">
        <v>217</v>
      </c>
      <c r="AH59" s="191" t="s">
        <v>1393</v>
      </c>
      <c r="AI59" s="191" t="s">
        <v>32</v>
      </c>
      <c r="AJ59" s="191" t="s">
        <v>32</v>
      </c>
      <c r="AK59" s="191" t="s">
        <v>32</v>
      </c>
      <c r="AL59" s="191" t="s">
        <v>893</v>
      </c>
    </row>
    <row r="60" spans="1:38" ht="31.5">
      <c r="A60" s="18"/>
      <c r="B60" s="327" t="s">
        <v>1534</v>
      </c>
      <c r="D60" s="322"/>
      <c r="E60" s="322"/>
      <c r="F60" s="322"/>
      <c r="G60" s="322"/>
      <c r="H60" s="322"/>
      <c r="I60" s="322"/>
      <c r="J60" s="322"/>
      <c r="K60" s="322"/>
      <c r="L60" s="322"/>
      <c r="M60" s="322"/>
      <c r="N60" s="322"/>
      <c r="O60" s="322"/>
      <c r="P60" s="322"/>
      <c r="Q60" s="322"/>
      <c r="R60" s="322"/>
      <c r="S60" s="322"/>
      <c r="T60" s="322"/>
      <c r="U60" s="322"/>
      <c r="V60" s="322"/>
      <c r="W60" s="322"/>
      <c r="X60" s="322"/>
      <c r="Y60" s="322"/>
      <c r="Z60" s="322"/>
      <c r="AA60" s="191" t="s">
        <v>1535</v>
      </c>
      <c r="AB60" s="191" t="s">
        <v>1536</v>
      </c>
      <c r="AC60" s="191" t="str">
        <f>IF($F$49&lt;&gt;"",MONTH($F$49),"")</f>
        <v/>
      </c>
      <c r="AD60" s="191" t="s">
        <v>1391</v>
      </c>
      <c r="AE60" s="191" t="s">
        <v>1418</v>
      </c>
      <c r="AF60" s="191" t="s">
        <v>1464</v>
      </c>
      <c r="AG60" s="191" t="s">
        <v>217</v>
      </c>
      <c r="AH60" s="191" t="s">
        <v>1393</v>
      </c>
      <c r="AI60" s="191" t="s">
        <v>32</v>
      </c>
      <c r="AJ60" s="191" t="s">
        <v>32</v>
      </c>
      <c r="AK60" s="191" t="s">
        <v>32</v>
      </c>
      <c r="AL60" s="191" t="s">
        <v>889</v>
      </c>
    </row>
    <row r="61" spans="1:38" ht="38.25">
      <c r="A61" s="19" t="s">
        <v>1537</v>
      </c>
      <c r="B61" s="282" t="s">
        <v>1538</v>
      </c>
      <c r="D61" s="216" t="s">
        <v>486</v>
      </c>
      <c r="E61" s="322"/>
      <c r="F61" s="322"/>
      <c r="G61" s="47"/>
      <c r="H61" s="322"/>
      <c r="I61" s="322"/>
      <c r="J61" s="322"/>
      <c r="K61" s="322"/>
      <c r="L61" s="322"/>
      <c r="M61" s="322"/>
      <c r="N61" s="322"/>
      <c r="O61" s="322"/>
      <c r="P61" s="322"/>
      <c r="Q61" s="322"/>
      <c r="R61" s="322"/>
      <c r="S61" s="322"/>
      <c r="T61" s="322"/>
      <c r="U61" s="322"/>
      <c r="V61" s="322"/>
      <c r="W61" s="322"/>
      <c r="X61" s="322"/>
      <c r="Y61" s="322"/>
      <c r="Z61" s="322"/>
      <c r="AA61" s="191" t="s">
        <v>1539</v>
      </c>
      <c r="AB61" s="191" t="s">
        <v>1540</v>
      </c>
      <c r="AC61" s="287" t="str">
        <f>IF($F$49&lt;&gt;"",DAY($F$49),"")</f>
        <v/>
      </c>
      <c r="AD61" s="191" t="s">
        <v>1391</v>
      </c>
      <c r="AE61" s="191" t="s">
        <v>1418</v>
      </c>
      <c r="AF61" s="191" t="s">
        <v>1464</v>
      </c>
      <c r="AG61" s="191" t="s">
        <v>217</v>
      </c>
      <c r="AH61" s="191" t="s">
        <v>1393</v>
      </c>
      <c r="AI61" s="191" t="s">
        <v>32</v>
      </c>
      <c r="AJ61" s="191" t="s">
        <v>32</v>
      </c>
      <c r="AK61" s="191" t="s">
        <v>32</v>
      </c>
      <c r="AL61" s="191" t="s">
        <v>893</v>
      </c>
    </row>
    <row r="62" spans="1:38">
      <c r="A62" s="18"/>
      <c r="B62" s="322"/>
      <c r="C62" s="322"/>
      <c r="D62" s="322"/>
      <c r="E62" s="322"/>
      <c r="F62" s="322"/>
      <c r="G62" s="322"/>
      <c r="H62" s="322"/>
      <c r="I62" s="322"/>
      <c r="J62" s="322"/>
      <c r="K62" s="322"/>
      <c r="L62" s="322"/>
      <c r="M62" s="322"/>
      <c r="N62" s="322"/>
      <c r="O62" s="322"/>
      <c r="P62" s="322"/>
      <c r="Q62" s="322"/>
      <c r="R62" s="322"/>
      <c r="S62" s="322"/>
      <c r="T62" s="322"/>
      <c r="U62" s="322"/>
      <c r="V62" s="322"/>
      <c r="W62" s="322"/>
      <c r="X62" s="322"/>
      <c r="Y62" s="322"/>
      <c r="Z62" s="322"/>
      <c r="AA62" s="191" t="s">
        <v>1541</v>
      </c>
      <c r="AB62" s="191" t="s">
        <v>1542</v>
      </c>
      <c r="AC62" s="191" t="str">
        <f>IF($F$50&lt;&gt;"",MONTH($F$50),"")</f>
        <v/>
      </c>
      <c r="AD62" s="191" t="s">
        <v>1391</v>
      </c>
      <c r="AE62" s="191" t="s">
        <v>1418</v>
      </c>
      <c r="AF62" s="191" t="s">
        <v>1464</v>
      </c>
      <c r="AG62" s="191" t="s">
        <v>217</v>
      </c>
      <c r="AH62" s="191" t="s">
        <v>1393</v>
      </c>
      <c r="AI62" s="191" t="s">
        <v>32</v>
      </c>
      <c r="AJ62" s="191" t="s">
        <v>32</v>
      </c>
      <c r="AK62" s="191" t="s">
        <v>32</v>
      </c>
      <c r="AL62" s="191" t="s">
        <v>889</v>
      </c>
    </row>
    <row r="63" spans="1:38">
      <c r="A63" s="19"/>
      <c r="B63" s="305"/>
      <c r="E63" s="46" t="s">
        <v>221</v>
      </c>
      <c r="F63" s="46" t="s">
        <v>1433</v>
      </c>
      <c r="G63" s="322"/>
      <c r="H63" s="322"/>
      <c r="I63" s="322"/>
      <c r="J63" s="322"/>
      <c r="K63" s="322"/>
      <c r="L63" s="322"/>
      <c r="M63" s="322"/>
      <c r="N63" s="322"/>
      <c r="O63" s="322"/>
      <c r="P63" s="322"/>
      <c r="Q63" s="322"/>
      <c r="R63" s="322"/>
      <c r="S63" s="322"/>
      <c r="T63" s="322"/>
      <c r="U63" s="322"/>
      <c r="V63" s="322"/>
      <c r="W63" s="322"/>
      <c r="X63" s="322"/>
      <c r="Y63" s="322"/>
      <c r="Z63" s="322"/>
      <c r="AA63" s="191" t="s">
        <v>1543</v>
      </c>
      <c r="AB63" s="191" t="s">
        <v>1544</v>
      </c>
      <c r="AC63" s="287" t="str">
        <f>IF($F$50&lt;&gt;"",DAY($F$50),"")</f>
        <v/>
      </c>
      <c r="AD63" s="191" t="s">
        <v>1391</v>
      </c>
      <c r="AE63" s="191" t="s">
        <v>1418</v>
      </c>
      <c r="AF63" s="191" t="s">
        <v>1464</v>
      </c>
      <c r="AG63" s="191" t="s">
        <v>217</v>
      </c>
      <c r="AH63" s="191" t="s">
        <v>1393</v>
      </c>
      <c r="AI63" s="191" t="s">
        <v>32</v>
      </c>
      <c r="AJ63" s="191" t="s">
        <v>32</v>
      </c>
      <c r="AK63" s="191" t="s">
        <v>32</v>
      </c>
      <c r="AL63" s="191" t="s">
        <v>893</v>
      </c>
    </row>
    <row r="64" spans="1:38" ht="51">
      <c r="A64" s="19" t="s">
        <v>1545</v>
      </c>
      <c r="B64" s="347" t="s">
        <v>1546</v>
      </c>
      <c r="E64" s="43">
        <v>60</v>
      </c>
      <c r="F64" s="43" t="s">
        <v>1443</v>
      </c>
      <c r="G64" s="322"/>
      <c r="H64" s="322"/>
      <c r="I64" s="322"/>
      <c r="J64" s="322"/>
      <c r="K64" s="322"/>
      <c r="L64" s="322"/>
      <c r="M64" s="322"/>
      <c r="N64" s="322"/>
      <c r="O64" s="322"/>
      <c r="P64" s="322"/>
      <c r="Q64" s="322"/>
      <c r="R64" s="322"/>
      <c r="S64" s="322"/>
      <c r="T64" s="322"/>
      <c r="U64" s="322"/>
      <c r="V64" s="322"/>
      <c r="W64" s="322"/>
      <c r="X64" s="322"/>
      <c r="Y64" s="322"/>
      <c r="Z64" s="322"/>
      <c r="AA64" s="191" t="s">
        <v>1547</v>
      </c>
      <c r="AB64" s="191" t="s">
        <v>1548</v>
      </c>
      <c r="AC64" s="275" t="str">
        <f>IF($G$47&lt;&gt;"",$G$47,"")</f>
        <v>X</v>
      </c>
      <c r="AD64" s="191" t="s">
        <v>1391</v>
      </c>
      <c r="AE64" s="191" t="s">
        <v>1418</v>
      </c>
      <c r="AF64" s="191" t="s">
        <v>1464</v>
      </c>
      <c r="AG64" s="191" t="s">
        <v>217</v>
      </c>
      <c r="AH64" s="191" t="s">
        <v>1393</v>
      </c>
      <c r="AI64" s="191" t="s">
        <v>32</v>
      </c>
      <c r="AJ64" s="191" t="s">
        <v>32</v>
      </c>
      <c r="AK64" s="191" t="s">
        <v>32</v>
      </c>
      <c r="AL64" s="191" t="s">
        <v>161</v>
      </c>
    </row>
    <row r="65" spans="1:38">
      <c r="A65" s="18"/>
      <c r="B65" s="322"/>
      <c r="C65" s="322"/>
      <c r="D65" s="322"/>
      <c r="E65" s="322"/>
      <c r="F65" s="322"/>
      <c r="G65" s="322"/>
      <c r="H65" s="322"/>
      <c r="I65" s="322"/>
      <c r="J65" s="322"/>
      <c r="K65" s="322"/>
      <c r="L65" s="322"/>
      <c r="M65" s="322"/>
      <c r="N65" s="322"/>
      <c r="O65" s="322"/>
      <c r="P65" s="322"/>
      <c r="Q65" s="322"/>
      <c r="R65" s="322"/>
      <c r="S65" s="322"/>
      <c r="T65" s="322"/>
      <c r="U65" s="322"/>
      <c r="V65" s="322"/>
      <c r="W65" s="322"/>
      <c r="X65" s="322"/>
      <c r="Y65" s="322"/>
      <c r="Z65" s="322"/>
      <c r="AA65" s="191" t="s">
        <v>1549</v>
      </c>
      <c r="AB65" s="191" t="s">
        <v>1550</v>
      </c>
      <c r="AC65" s="275" t="str">
        <f>IF($G$48&lt;&gt;"",$G$48,"")</f>
        <v>X</v>
      </c>
      <c r="AD65" s="191" t="s">
        <v>1391</v>
      </c>
      <c r="AE65" s="191" t="s">
        <v>1418</v>
      </c>
      <c r="AF65" s="191" t="s">
        <v>1464</v>
      </c>
      <c r="AG65" s="191" t="s">
        <v>217</v>
      </c>
      <c r="AH65" s="191" t="s">
        <v>1393</v>
      </c>
      <c r="AI65" s="191" t="s">
        <v>32</v>
      </c>
      <c r="AJ65" s="191" t="s">
        <v>32</v>
      </c>
      <c r="AK65" s="191" t="s">
        <v>32</v>
      </c>
      <c r="AL65" s="191" t="s">
        <v>161</v>
      </c>
    </row>
    <row r="66" spans="1:38">
      <c r="A66" s="19"/>
      <c r="B66" s="305"/>
      <c r="E66" s="46" t="s">
        <v>221</v>
      </c>
      <c r="F66" s="46" t="s">
        <v>1433</v>
      </c>
      <c r="G66" s="322"/>
      <c r="H66" s="322"/>
      <c r="I66" s="322"/>
      <c r="J66" s="322"/>
      <c r="K66" s="322"/>
      <c r="L66" s="322"/>
      <c r="M66" s="322"/>
      <c r="N66" s="322"/>
      <c r="O66" s="322"/>
      <c r="P66" s="322"/>
      <c r="Q66" s="322"/>
      <c r="R66" s="322"/>
      <c r="S66" s="322"/>
      <c r="T66" s="322"/>
      <c r="U66" s="322"/>
      <c r="V66" s="322"/>
      <c r="W66" s="322"/>
      <c r="X66" s="322"/>
      <c r="Y66" s="322"/>
      <c r="Z66" s="322"/>
      <c r="AA66" s="191" t="s">
        <v>1551</v>
      </c>
      <c r="AB66" s="191" t="s">
        <v>1552</v>
      </c>
      <c r="AC66" s="275" t="str">
        <f>IF($G$49&lt;&gt;"",$G$49,"")</f>
        <v>X</v>
      </c>
      <c r="AD66" s="191" t="s">
        <v>1391</v>
      </c>
      <c r="AE66" s="191" t="s">
        <v>1418</v>
      </c>
      <c r="AF66" s="191" t="s">
        <v>1464</v>
      </c>
      <c r="AG66" s="191" t="s">
        <v>217</v>
      </c>
      <c r="AH66" s="191" t="s">
        <v>1393</v>
      </c>
      <c r="AI66" s="191" t="s">
        <v>32</v>
      </c>
      <c r="AJ66" s="191" t="s">
        <v>32</v>
      </c>
      <c r="AK66" s="191" t="s">
        <v>32</v>
      </c>
      <c r="AL66" s="191" t="s">
        <v>161</v>
      </c>
    </row>
    <row r="67" spans="1:38" ht="51">
      <c r="A67" s="19" t="s">
        <v>1553</v>
      </c>
      <c r="B67" s="347" t="s">
        <v>1554</v>
      </c>
      <c r="E67" s="43">
        <v>90</v>
      </c>
      <c r="F67" s="43" t="s">
        <v>1443</v>
      </c>
      <c r="G67" s="322"/>
      <c r="H67" s="322"/>
      <c r="I67" s="322"/>
      <c r="J67" s="322"/>
      <c r="K67" s="322"/>
      <c r="L67" s="322"/>
      <c r="M67" s="322"/>
      <c r="N67" s="322"/>
      <c r="O67" s="322"/>
      <c r="P67" s="322"/>
      <c r="Q67" s="322"/>
      <c r="R67" s="322"/>
      <c r="S67" s="322"/>
      <c r="T67" s="322"/>
      <c r="U67" s="322"/>
      <c r="V67" s="322"/>
      <c r="W67" s="322"/>
      <c r="X67" s="322"/>
      <c r="Y67" s="322"/>
      <c r="Z67" s="322"/>
      <c r="AA67" s="191" t="s">
        <v>1555</v>
      </c>
      <c r="AB67" s="191" t="s">
        <v>1556</v>
      </c>
      <c r="AC67" s="275" t="str">
        <f>IF($G$50&lt;&gt;"",$G$50,"")</f>
        <v>X</v>
      </c>
      <c r="AD67" s="191" t="s">
        <v>1391</v>
      </c>
      <c r="AE67" s="191" t="s">
        <v>1418</v>
      </c>
      <c r="AF67" s="191" t="s">
        <v>1464</v>
      </c>
      <c r="AG67" s="191" t="s">
        <v>217</v>
      </c>
      <c r="AH67" s="191" t="s">
        <v>1393</v>
      </c>
      <c r="AI67" s="191" t="s">
        <v>32</v>
      </c>
      <c r="AJ67" s="191" t="s">
        <v>32</v>
      </c>
      <c r="AK67" s="191" t="s">
        <v>32</v>
      </c>
      <c r="AL67" s="191" t="s">
        <v>161</v>
      </c>
    </row>
    <row r="68" spans="1:38">
      <c r="A68" s="19"/>
      <c r="B68" s="282"/>
      <c r="D68" s="297"/>
      <c r="E68" s="47"/>
      <c r="F68" s="47"/>
      <c r="G68" s="322"/>
      <c r="H68" s="322"/>
      <c r="I68" s="322"/>
      <c r="J68" s="322"/>
      <c r="K68" s="322"/>
      <c r="L68" s="322"/>
      <c r="M68" s="322"/>
      <c r="N68" s="322"/>
      <c r="O68" s="322"/>
      <c r="P68" s="322"/>
      <c r="Q68" s="322"/>
      <c r="R68" s="322"/>
      <c r="S68" s="322"/>
      <c r="T68" s="322"/>
      <c r="U68" s="322"/>
      <c r="V68" s="322"/>
      <c r="W68" s="322"/>
      <c r="X68" s="322"/>
      <c r="Y68" s="322"/>
      <c r="Z68" s="322"/>
      <c r="AA68" s="191" t="s">
        <v>1557</v>
      </c>
      <c r="AB68" s="191" t="s">
        <v>1521</v>
      </c>
      <c r="AC68" s="275" t="str">
        <f>IF($E$55&lt;&gt;"",$E$55,"")</f>
        <v>No</v>
      </c>
      <c r="AD68" s="191" t="s">
        <v>1391</v>
      </c>
      <c r="AE68" s="191" t="s">
        <v>1418</v>
      </c>
      <c r="AF68" s="191" t="s">
        <v>1464</v>
      </c>
      <c r="AG68" s="191" t="s">
        <v>217</v>
      </c>
      <c r="AH68" s="191" t="s">
        <v>1393</v>
      </c>
      <c r="AI68" s="191" t="s">
        <v>32</v>
      </c>
      <c r="AJ68" s="191" t="s">
        <v>32</v>
      </c>
      <c r="AK68" s="191" t="s">
        <v>32</v>
      </c>
      <c r="AL68" s="191" t="s">
        <v>73</v>
      </c>
    </row>
    <row r="69" spans="1:38">
      <c r="A69" s="18"/>
      <c r="B69" s="322"/>
      <c r="C69" s="322"/>
      <c r="D69" s="322"/>
      <c r="E69" s="46" t="s">
        <v>221</v>
      </c>
      <c r="F69" s="46" t="s">
        <v>1433</v>
      </c>
      <c r="G69" s="322"/>
      <c r="H69" s="322"/>
      <c r="I69" s="322"/>
      <c r="J69" s="322"/>
      <c r="K69" s="322"/>
      <c r="L69" s="322"/>
      <c r="M69" s="322"/>
      <c r="N69" s="322"/>
      <c r="O69" s="322"/>
      <c r="P69" s="322"/>
      <c r="Q69" s="322"/>
      <c r="R69" s="322"/>
      <c r="S69" s="322"/>
      <c r="T69" s="322"/>
      <c r="U69" s="322"/>
      <c r="V69" s="322"/>
      <c r="W69" s="322"/>
      <c r="X69" s="322"/>
      <c r="Y69" s="322"/>
      <c r="Z69" s="322"/>
      <c r="AA69" s="191" t="s">
        <v>1558</v>
      </c>
      <c r="AB69" s="191" t="s">
        <v>1527</v>
      </c>
      <c r="AC69" s="275" t="str">
        <f>IF($B$58&lt;&gt;"",$B$58,"")</f>
        <v/>
      </c>
      <c r="AD69" s="191" t="s">
        <v>1391</v>
      </c>
      <c r="AE69" s="191" t="s">
        <v>1418</v>
      </c>
      <c r="AF69" s="191" t="s">
        <v>1436</v>
      </c>
      <c r="AG69" s="191" t="s">
        <v>217</v>
      </c>
      <c r="AH69" s="191" t="s">
        <v>1393</v>
      </c>
      <c r="AI69" s="191" t="s">
        <v>32</v>
      </c>
      <c r="AJ69" s="191" t="s">
        <v>32</v>
      </c>
      <c r="AK69" s="191" t="s">
        <v>32</v>
      </c>
      <c r="AL69" s="191" t="s">
        <v>33</v>
      </c>
    </row>
    <row r="70" spans="1:38" ht="51">
      <c r="A70" s="19" t="s">
        <v>1559</v>
      </c>
      <c r="B70" s="347" t="s">
        <v>1560</v>
      </c>
      <c r="E70" s="43">
        <v>60</v>
      </c>
      <c r="F70" s="43" t="s">
        <v>1443</v>
      </c>
      <c r="G70" s="47"/>
      <c r="H70" s="322"/>
      <c r="I70" s="322"/>
      <c r="J70" s="322"/>
      <c r="K70" s="322"/>
      <c r="L70" s="322"/>
      <c r="M70" s="322"/>
      <c r="N70" s="322"/>
      <c r="O70" s="322"/>
      <c r="P70" s="322"/>
      <c r="Q70" s="322"/>
      <c r="R70" s="322"/>
      <c r="S70" s="322"/>
      <c r="T70" s="322"/>
      <c r="U70" s="322"/>
      <c r="V70" s="322"/>
      <c r="W70" s="322"/>
      <c r="X70" s="322"/>
      <c r="Y70" s="322"/>
      <c r="Z70" s="322"/>
      <c r="AA70" s="191" t="s">
        <v>1561</v>
      </c>
      <c r="AB70" s="191" t="s">
        <v>1562</v>
      </c>
      <c r="AC70" s="275" t="str">
        <f>IF($D$61&lt;&gt;"",$D$61,"")</f>
        <v>D</v>
      </c>
      <c r="AD70" s="191" t="s">
        <v>1391</v>
      </c>
      <c r="AE70" s="191" t="s">
        <v>1418</v>
      </c>
      <c r="AF70" s="191" t="s">
        <v>1563</v>
      </c>
      <c r="AG70" s="191" t="s">
        <v>217</v>
      </c>
      <c r="AH70" s="191" t="s">
        <v>1393</v>
      </c>
      <c r="AI70" s="191" t="s">
        <v>32</v>
      </c>
      <c r="AJ70" s="191" t="s">
        <v>32</v>
      </c>
      <c r="AK70" s="191" t="s">
        <v>32</v>
      </c>
      <c r="AL70" s="191" t="s">
        <v>221</v>
      </c>
    </row>
    <row r="71" spans="1:38">
      <c r="A71" s="19"/>
      <c r="B71" s="282"/>
      <c r="D71" s="297"/>
      <c r="E71" s="217"/>
      <c r="F71" s="311"/>
      <c r="G71" s="47"/>
      <c r="H71" s="322"/>
      <c r="I71" s="322"/>
      <c r="J71" s="322"/>
      <c r="K71" s="322"/>
      <c r="L71" s="322"/>
      <c r="M71" s="322"/>
      <c r="N71" s="322"/>
      <c r="O71" s="322"/>
      <c r="P71" s="322"/>
      <c r="Q71" s="322"/>
      <c r="R71" s="322"/>
      <c r="S71" s="322"/>
      <c r="T71" s="322"/>
      <c r="U71" s="322"/>
      <c r="V71" s="322"/>
      <c r="W71" s="322"/>
      <c r="X71" s="322"/>
      <c r="Y71" s="322"/>
      <c r="Z71" s="322"/>
      <c r="AA71" s="191" t="s">
        <v>1564</v>
      </c>
      <c r="AB71" s="191" t="s">
        <v>1546</v>
      </c>
      <c r="AC71" s="275">
        <f>IF($E$64&lt;&gt;"",$E$64,"")</f>
        <v>60</v>
      </c>
      <c r="AD71" s="191" t="s">
        <v>1391</v>
      </c>
      <c r="AE71" s="191" t="s">
        <v>1431</v>
      </c>
      <c r="AF71" s="191" t="s">
        <v>1565</v>
      </c>
      <c r="AG71" s="191" t="s">
        <v>217</v>
      </c>
      <c r="AH71" s="191" t="s">
        <v>1393</v>
      </c>
      <c r="AI71" s="191" t="s">
        <v>32</v>
      </c>
      <c r="AJ71" s="191" t="s">
        <v>32</v>
      </c>
      <c r="AK71" s="191" t="s">
        <v>32</v>
      </c>
      <c r="AL71" s="191" t="s">
        <v>221</v>
      </c>
    </row>
    <row r="72" spans="1:38">
      <c r="A72" s="19"/>
      <c r="B72" s="311"/>
      <c r="C72" s="311"/>
      <c r="D72" s="311"/>
      <c r="E72" s="46" t="s">
        <v>221</v>
      </c>
      <c r="F72" s="46" t="s">
        <v>1433</v>
      </c>
      <c r="G72" s="47"/>
      <c r="H72" s="322"/>
      <c r="I72" s="322"/>
      <c r="J72" s="322"/>
      <c r="K72" s="322"/>
      <c r="L72" s="322"/>
      <c r="M72" s="322"/>
      <c r="N72" s="322"/>
      <c r="O72" s="322"/>
      <c r="P72" s="322"/>
      <c r="Q72" s="322"/>
      <c r="R72" s="322"/>
      <c r="S72" s="322"/>
      <c r="T72" s="322"/>
      <c r="U72" s="322"/>
      <c r="V72" s="322"/>
      <c r="W72" s="322"/>
      <c r="X72" s="322"/>
      <c r="Y72" s="322"/>
      <c r="Z72" s="322"/>
      <c r="AA72" s="191" t="s">
        <v>1566</v>
      </c>
      <c r="AB72" s="191" t="s">
        <v>1546</v>
      </c>
      <c r="AC72" s="275" t="str">
        <f>IF($F$64&lt;&gt;"",$F$64,"")</f>
        <v>Credits</v>
      </c>
      <c r="AD72" s="191" t="s">
        <v>1391</v>
      </c>
      <c r="AE72" s="191" t="s">
        <v>1431</v>
      </c>
      <c r="AF72" s="191" t="s">
        <v>1565</v>
      </c>
      <c r="AG72" s="191" t="s">
        <v>217</v>
      </c>
      <c r="AH72" s="191" t="s">
        <v>1393</v>
      </c>
      <c r="AI72" s="191" t="s">
        <v>32</v>
      </c>
      <c r="AJ72" s="191" t="s">
        <v>32</v>
      </c>
      <c r="AK72" s="191" t="s">
        <v>32</v>
      </c>
      <c r="AL72" s="191" t="s">
        <v>1433</v>
      </c>
    </row>
    <row r="73" spans="1:38" ht="51">
      <c r="A73" s="19" t="s">
        <v>1567</v>
      </c>
      <c r="B73" s="347" t="s">
        <v>1568</v>
      </c>
      <c r="E73" s="43">
        <v>120</v>
      </c>
      <c r="F73" s="43" t="s">
        <v>1443</v>
      </c>
      <c r="G73" s="47"/>
      <c r="H73" s="322"/>
      <c r="I73" s="322"/>
      <c r="J73" s="322"/>
      <c r="K73" s="322"/>
      <c r="L73" s="322"/>
      <c r="M73" s="322"/>
      <c r="N73" s="322"/>
      <c r="O73" s="322"/>
      <c r="P73" s="322"/>
      <c r="Q73" s="322"/>
      <c r="R73" s="322"/>
      <c r="S73" s="322"/>
      <c r="T73" s="322"/>
      <c r="U73" s="322"/>
      <c r="V73" s="322"/>
      <c r="W73" s="322"/>
      <c r="X73" s="322"/>
      <c r="Y73" s="322"/>
      <c r="Z73" s="322"/>
      <c r="AA73" s="191" t="s">
        <v>1569</v>
      </c>
      <c r="AB73" s="191" t="s">
        <v>1554</v>
      </c>
      <c r="AC73" s="275">
        <f>IF($E$67&lt;&gt;"",$E$67,"")</f>
        <v>90</v>
      </c>
      <c r="AD73" s="191" t="s">
        <v>1391</v>
      </c>
      <c r="AE73" s="191" t="s">
        <v>1431</v>
      </c>
      <c r="AF73" s="191" t="s">
        <v>1570</v>
      </c>
      <c r="AG73" s="191" t="s">
        <v>217</v>
      </c>
      <c r="AH73" s="191" t="s">
        <v>1393</v>
      </c>
      <c r="AI73" s="191" t="s">
        <v>32</v>
      </c>
      <c r="AJ73" s="191" t="s">
        <v>32</v>
      </c>
      <c r="AK73" s="191" t="s">
        <v>32</v>
      </c>
      <c r="AL73" s="191" t="s">
        <v>221</v>
      </c>
    </row>
    <row r="74" spans="1:38">
      <c r="A74" s="19"/>
      <c r="B74" s="311"/>
      <c r="C74" s="311"/>
      <c r="D74" s="311"/>
      <c r="E74" s="311"/>
      <c r="F74" s="311"/>
      <c r="G74" s="47"/>
      <c r="H74" s="322"/>
      <c r="I74" s="322"/>
      <c r="J74" s="322"/>
      <c r="K74" s="322"/>
      <c r="L74" s="322"/>
      <c r="M74" s="322"/>
      <c r="N74" s="322"/>
      <c r="O74" s="322"/>
      <c r="P74" s="322"/>
      <c r="Q74" s="322"/>
      <c r="R74" s="322"/>
      <c r="S74" s="322"/>
      <c r="T74" s="322"/>
      <c r="U74" s="322"/>
      <c r="V74" s="322"/>
      <c r="W74" s="322"/>
      <c r="X74" s="322"/>
      <c r="Y74" s="322"/>
      <c r="Z74" s="322"/>
      <c r="AA74" s="191" t="s">
        <v>1571</v>
      </c>
      <c r="AB74" s="191" t="s">
        <v>1554</v>
      </c>
      <c r="AC74" s="275" t="str">
        <f>IF($F$67&lt;&gt;"",$F$67,"")</f>
        <v>Credits</v>
      </c>
      <c r="AD74" s="191" t="s">
        <v>1391</v>
      </c>
      <c r="AE74" s="191" t="s">
        <v>1431</v>
      </c>
      <c r="AF74" s="191" t="s">
        <v>1570</v>
      </c>
      <c r="AG74" s="191" t="s">
        <v>217</v>
      </c>
      <c r="AH74" s="191" t="s">
        <v>1393</v>
      </c>
      <c r="AI74" s="191" t="s">
        <v>32</v>
      </c>
      <c r="AJ74" s="191" t="s">
        <v>32</v>
      </c>
      <c r="AK74" s="191" t="s">
        <v>32</v>
      </c>
      <c r="AL74" s="191" t="s">
        <v>1433</v>
      </c>
    </row>
    <row r="75" spans="1:38" ht="25.5">
      <c r="A75" s="19" t="s">
        <v>1572</v>
      </c>
      <c r="B75" s="282" t="s">
        <v>1573</v>
      </c>
      <c r="H75" s="322"/>
      <c r="I75" s="322"/>
      <c r="J75" s="322"/>
      <c r="K75" s="322"/>
      <c r="L75" s="322"/>
      <c r="M75" s="322"/>
      <c r="N75" s="322"/>
      <c r="O75" s="322"/>
      <c r="P75" s="322"/>
      <c r="Q75" s="322"/>
      <c r="R75" s="322"/>
      <c r="S75" s="322"/>
      <c r="T75" s="322"/>
      <c r="U75" s="322"/>
      <c r="V75" s="322"/>
      <c r="W75" s="322"/>
      <c r="X75" s="322"/>
      <c r="Y75" s="322"/>
      <c r="Z75" s="322"/>
      <c r="AA75" s="191" t="s">
        <v>1574</v>
      </c>
      <c r="AB75" s="191" t="s">
        <v>1560</v>
      </c>
      <c r="AC75" s="275">
        <f>IF($E$70&lt;&gt;"",$E$70,"")</f>
        <v>60</v>
      </c>
      <c r="AD75" s="191" t="s">
        <v>1391</v>
      </c>
      <c r="AE75" s="191" t="s">
        <v>1431</v>
      </c>
      <c r="AF75" s="191" t="s">
        <v>1575</v>
      </c>
      <c r="AG75" s="191" t="s">
        <v>217</v>
      </c>
      <c r="AH75" s="191" t="s">
        <v>1393</v>
      </c>
      <c r="AI75" s="191" t="s">
        <v>32</v>
      </c>
      <c r="AJ75" s="191" t="s">
        <v>32</v>
      </c>
      <c r="AK75" s="191" t="s">
        <v>32</v>
      </c>
      <c r="AL75" s="191" t="s">
        <v>221</v>
      </c>
    </row>
    <row r="76" spans="1:38">
      <c r="A76" s="19"/>
      <c r="B76" s="283"/>
      <c r="H76" s="322"/>
      <c r="I76" s="322"/>
      <c r="J76" s="322"/>
      <c r="K76" s="322"/>
      <c r="L76" s="322"/>
      <c r="M76" s="322"/>
      <c r="N76" s="322"/>
      <c r="O76" s="322"/>
      <c r="P76" s="322"/>
      <c r="Q76" s="322"/>
      <c r="R76" s="322"/>
      <c r="S76" s="322"/>
      <c r="T76" s="322"/>
      <c r="U76" s="322"/>
      <c r="V76" s="322"/>
      <c r="W76" s="322"/>
      <c r="X76" s="322"/>
      <c r="Y76" s="322"/>
      <c r="Z76" s="322"/>
      <c r="AA76" s="191" t="s">
        <v>1576</v>
      </c>
      <c r="AB76" s="287" t="s">
        <v>1560</v>
      </c>
      <c r="AC76" s="275" t="str">
        <f>IF($F$70&lt;&gt;"",$F$70,"")</f>
        <v>Credits</v>
      </c>
      <c r="AD76" s="191" t="s">
        <v>1391</v>
      </c>
      <c r="AE76" s="191" t="s">
        <v>1431</v>
      </c>
      <c r="AF76" s="191" t="s">
        <v>1575</v>
      </c>
      <c r="AG76" s="191" t="s">
        <v>217</v>
      </c>
      <c r="AH76" s="191" t="s">
        <v>1393</v>
      </c>
      <c r="AI76" s="191" t="s">
        <v>32</v>
      </c>
      <c r="AJ76" s="191" t="s">
        <v>32</v>
      </c>
      <c r="AK76" s="191" t="s">
        <v>32</v>
      </c>
      <c r="AL76" s="191" t="s">
        <v>1433</v>
      </c>
    </row>
    <row r="77" spans="1:38">
      <c r="A77" s="19"/>
      <c r="B77" s="282"/>
      <c r="C77" s="282"/>
      <c r="D77" s="282"/>
      <c r="E77" s="282"/>
      <c r="F77" s="282"/>
      <c r="G77" s="282"/>
      <c r="H77" s="322"/>
      <c r="I77" s="322"/>
      <c r="J77" s="322"/>
      <c r="K77" s="322"/>
      <c r="L77" s="322"/>
      <c r="M77" s="322"/>
      <c r="N77" s="322"/>
      <c r="O77" s="322"/>
      <c r="P77" s="322"/>
      <c r="Q77" s="322"/>
      <c r="R77" s="322"/>
      <c r="S77" s="322"/>
      <c r="T77" s="322"/>
      <c r="U77" s="322"/>
      <c r="V77" s="322"/>
      <c r="W77" s="322"/>
      <c r="X77" s="322"/>
      <c r="Y77" s="322"/>
      <c r="Z77" s="322"/>
      <c r="AA77" s="191" t="s">
        <v>1577</v>
      </c>
      <c r="AB77" s="191" t="s">
        <v>1568</v>
      </c>
      <c r="AC77" s="275">
        <f>IF($E$73&lt;&gt;"",$E$73,"")</f>
        <v>120</v>
      </c>
      <c r="AD77" s="191" t="s">
        <v>1391</v>
      </c>
      <c r="AE77" s="191" t="s">
        <v>1431</v>
      </c>
      <c r="AF77" s="191" t="s">
        <v>1578</v>
      </c>
      <c r="AG77" s="191" t="s">
        <v>217</v>
      </c>
      <c r="AH77" s="191" t="s">
        <v>1393</v>
      </c>
      <c r="AI77" s="191" t="s">
        <v>32</v>
      </c>
      <c r="AJ77" s="191" t="s">
        <v>32</v>
      </c>
      <c r="AK77" s="191" t="s">
        <v>32</v>
      </c>
      <c r="AL77" s="191" t="s">
        <v>221</v>
      </c>
    </row>
    <row r="78" spans="1:38" ht="15.75">
      <c r="A78" s="19"/>
      <c r="B78" s="122" t="s">
        <v>1579</v>
      </c>
      <c r="C78" s="282"/>
      <c r="D78" s="282"/>
      <c r="E78" s="282"/>
      <c r="F78" s="282"/>
      <c r="G78" s="282"/>
      <c r="H78" s="322"/>
      <c r="I78" s="322"/>
      <c r="J78" s="322"/>
      <c r="K78" s="322"/>
      <c r="L78" s="322"/>
      <c r="M78" s="322"/>
      <c r="N78" s="322"/>
      <c r="O78" s="322"/>
      <c r="P78" s="322"/>
      <c r="Q78" s="322"/>
      <c r="R78" s="322"/>
      <c r="S78" s="322"/>
      <c r="T78" s="322"/>
      <c r="U78" s="322"/>
      <c r="V78" s="322"/>
      <c r="W78" s="322"/>
      <c r="X78" s="322"/>
      <c r="Y78" s="322"/>
      <c r="Z78" s="322"/>
      <c r="AA78" s="191" t="s">
        <v>1580</v>
      </c>
      <c r="AB78" s="191" t="s">
        <v>1568</v>
      </c>
      <c r="AC78" s="275" t="str">
        <f>IF($F$73&lt;&gt;"",$F$73,"")</f>
        <v>Credits</v>
      </c>
      <c r="AD78" s="191" t="s">
        <v>1391</v>
      </c>
      <c r="AE78" s="191" t="s">
        <v>1431</v>
      </c>
      <c r="AF78" s="191" t="s">
        <v>1578</v>
      </c>
      <c r="AG78" s="191" t="s">
        <v>217</v>
      </c>
      <c r="AH78" s="191" t="s">
        <v>1393</v>
      </c>
      <c r="AI78" s="191" t="s">
        <v>32</v>
      </c>
      <c r="AJ78" s="191" t="s">
        <v>32</v>
      </c>
      <c r="AK78" s="191" t="s">
        <v>32</v>
      </c>
      <c r="AL78" s="191" t="s">
        <v>1433</v>
      </c>
    </row>
    <row r="79" spans="1:38">
      <c r="A79" s="19" t="s">
        <v>1581</v>
      </c>
      <c r="B79" s="322" t="s">
        <v>1582</v>
      </c>
      <c r="C79" s="322"/>
      <c r="D79" s="322"/>
      <c r="E79" s="322"/>
      <c r="F79" s="282"/>
      <c r="G79" s="282"/>
      <c r="H79" s="322"/>
      <c r="I79" s="322"/>
      <c r="J79" s="322"/>
      <c r="K79" s="322"/>
      <c r="L79" s="322"/>
      <c r="M79" s="322"/>
      <c r="N79" s="322"/>
      <c r="O79" s="322"/>
      <c r="P79" s="322"/>
      <c r="Q79" s="322"/>
      <c r="R79" s="322"/>
      <c r="S79" s="322"/>
      <c r="T79" s="322"/>
      <c r="U79" s="322"/>
      <c r="V79" s="322"/>
      <c r="W79" s="322"/>
      <c r="X79" s="322"/>
      <c r="Y79" s="322"/>
      <c r="Z79" s="322"/>
      <c r="AA79" s="191" t="s">
        <v>1583</v>
      </c>
      <c r="AB79" s="191" t="s">
        <v>1573</v>
      </c>
      <c r="AC79" s="275" t="str">
        <f>IF($B$76&lt;&gt;"",$B$76,"")</f>
        <v/>
      </c>
      <c r="AD79" s="191" t="s">
        <v>1391</v>
      </c>
      <c r="AE79" s="191" t="s">
        <v>1431</v>
      </c>
      <c r="AF79" s="191" t="s">
        <v>1584</v>
      </c>
      <c r="AG79" s="191" t="s">
        <v>217</v>
      </c>
      <c r="AH79" s="191" t="s">
        <v>1393</v>
      </c>
      <c r="AI79" s="191" t="s">
        <v>32</v>
      </c>
      <c r="AJ79" s="191" t="s">
        <v>32</v>
      </c>
      <c r="AK79" s="191" t="s">
        <v>32</v>
      </c>
      <c r="AL79" s="191" t="s">
        <v>33</v>
      </c>
    </row>
    <row r="80" spans="1:38">
      <c r="A80" s="19"/>
      <c r="B80" s="322"/>
      <c r="C80" s="322"/>
      <c r="D80" s="322"/>
      <c r="E80" s="322"/>
      <c r="F80" s="282"/>
      <c r="G80" s="282"/>
      <c r="H80" s="322"/>
      <c r="I80" s="322"/>
      <c r="J80" s="322"/>
      <c r="K80" s="322"/>
      <c r="L80" s="322"/>
      <c r="M80" s="322"/>
      <c r="N80" s="322"/>
      <c r="O80" s="322"/>
      <c r="P80" s="322"/>
      <c r="Q80" s="322"/>
      <c r="R80" s="322"/>
      <c r="S80" s="322"/>
      <c r="T80" s="322"/>
      <c r="U80" s="322"/>
      <c r="V80" s="322"/>
      <c r="W80" s="322"/>
      <c r="X80" s="322"/>
      <c r="Y80" s="322"/>
      <c r="Z80" s="322"/>
      <c r="AA80" s="191" t="s">
        <v>1585</v>
      </c>
      <c r="AB80" s="191" t="s">
        <v>1586</v>
      </c>
      <c r="AC80" s="275" t="str">
        <f>IF($E$82&lt;&gt;"",$E$82,"")</f>
        <v>Yes</v>
      </c>
      <c r="AD80" s="191" t="s">
        <v>1391</v>
      </c>
      <c r="AE80" s="191" t="s">
        <v>1431</v>
      </c>
      <c r="AF80" s="191" t="s">
        <v>1587</v>
      </c>
      <c r="AG80" s="191" t="s">
        <v>217</v>
      </c>
      <c r="AH80" s="191" t="s">
        <v>1393</v>
      </c>
      <c r="AI80" s="191" t="s">
        <v>32</v>
      </c>
      <c r="AJ80" s="191" t="s">
        <v>32</v>
      </c>
      <c r="AK80" s="191" t="s">
        <v>32</v>
      </c>
      <c r="AL80" s="191" t="s">
        <v>73</v>
      </c>
    </row>
    <row r="81" spans="1:38" ht="14.25">
      <c r="A81" s="19"/>
      <c r="B81" s="305"/>
      <c r="E81" s="46" t="s">
        <v>86</v>
      </c>
      <c r="F81" s="125"/>
      <c r="G81" s="282"/>
      <c r="H81" s="322"/>
      <c r="I81" s="322"/>
      <c r="J81" s="322"/>
      <c r="K81" s="322"/>
      <c r="L81" s="322"/>
      <c r="M81" s="322"/>
      <c r="N81" s="322"/>
      <c r="O81" s="322"/>
      <c r="P81" s="322"/>
      <c r="Q81" s="322"/>
      <c r="R81" s="322"/>
      <c r="S81" s="322"/>
      <c r="T81" s="322"/>
      <c r="U81" s="322"/>
      <c r="V81" s="322"/>
      <c r="W81" s="322"/>
      <c r="X81" s="322"/>
      <c r="Y81" s="322"/>
      <c r="Z81" s="322"/>
      <c r="AA81" s="191" t="s">
        <v>1588</v>
      </c>
      <c r="AB81" s="191" t="s">
        <v>1589</v>
      </c>
      <c r="AC81" s="275" t="str">
        <f>IF($E$83&lt;&gt;"",$E$83,"")</f>
        <v>Yes</v>
      </c>
      <c r="AD81" s="191" t="s">
        <v>1391</v>
      </c>
      <c r="AE81" s="191" t="s">
        <v>1431</v>
      </c>
      <c r="AF81" s="191" t="s">
        <v>1587</v>
      </c>
      <c r="AG81" s="191" t="s">
        <v>217</v>
      </c>
      <c r="AH81" s="191" t="s">
        <v>1393</v>
      </c>
      <c r="AI81" s="191" t="s">
        <v>32</v>
      </c>
      <c r="AJ81" s="191" t="s">
        <v>32</v>
      </c>
      <c r="AK81" s="191" t="s">
        <v>32</v>
      </c>
      <c r="AL81" s="191" t="s">
        <v>73</v>
      </c>
    </row>
    <row r="82" spans="1:38" ht="25.5">
      <c r="A82" s="19"/>
      <c r="B82" s="347" t="s">
        <v>1586</v>
      </c>
      <c r="E82" s="43" t="s">
        <v>85</v>
      </c>
      <c r="F82" s="125"/>
      <c r="G82" s="282"/>
      <c r="H82" s="322"/>
      <c r="I82" s="322"/>
      <c r="J82" s="322"/>
      <c r="K82" s="322"/>
      <c r="L82" s="322"/>
      <c r="M82" s="322"/>
      <c r="N82" s="322"/>
      <c r="O82" s="322"/>
      <c r="P82" s="322"/>
      <c r="Q82" s="322"/>
      <c r="R82" s="322"/>
      <c r="S82" s="322"/>
      <c r="T82" s="322"/>
      <c r="U82" s="322"/>
      <c r="V82" s="322"/>
      <c r="W82" s="322"/>
      <c r="X82" s="322"/>
      <c r="Y82" s="322"/>
      <c r="Z82" s="322"/>
      <c r="AA82" s="191" t="s">
        <v>1590</v>
      </c>
      <c r="AB82" s="191" t="s">
        <v>1591</v>
      </c>
      <c r="AC82" s="275" t="str">
        <f>IF($E$84&lt;&gt;"",$E$84,"")</f>
        <v>Yes</v>
      </c>
      <c r="AD82" s="191" t="s">
        <v>1391</v>
      </c>
      <c r="AE82" s="191" t="s">
        <v>1431</v>
      </c>
      <c r="AF82" s="191" t="s">
        <v>1587</v>
      </c>
      <c r="AG82" s="191" t="s">
        <v>217</v>
      </c>
      <c r="AH82" s="191" t="s">
        <v>1393</v>
      </c>
      <c r="AI82" s="191" t="s">
        <v>32</v>
      </c>
      <c r="AJ82" s="191" t="s">
        <v>32</v>
      </c>
      <c r="AK82" s="191" t="s">
        <v>32</v>
      </c>
      <c r="AL82" s="191" t="s">
        <v>73</v>
      </c>
    </row>
    <row r="83" spans="1:38" ht="25.5">
      <c r="A83" s="19"/>
      <c r="B83" s="347" t="s">
        <v>1589</v>
      </c>
      <c r="E83" s="43" t="s">
        <v>85</v>
      </c>
      <c r="F83" s="125"/>
      <c r="G83" s="282"/>
      <c r="H83" s="322"/>
      <c r="I83" s="322"/>
      <c r="J83" s="322"/>
      <c r="K83" s="322"/>
      <c r="L83" s="322"/>
      <c r="M83" s="322"/>
      <c r="N83" s="322"/>
      <c r="O83" s="322"/>
      <c r="P83" s="322"/>
      <c r="Q83" s="322"/>
      <c r="R83" s="322"/>
      <c r="S83" s="322"/>
      <c r="T83" s="322"/>
      <c r="U83" s="322"/>
      <c r="V83" s="322"/>
      <c r="W83" s="322"/>
      <c r="X83" s="322"/>
      <c r="Y83" s="322"/>
      <c r="Z83" s="322"/>
      <c r="AA83" s="191" t="s">
        <v>1592</v>
      </c>
      <c r="AB83" s="191" t="s">
        <v>221</v>
      </c>
      <c r="AC83" s="275">
        <f>IF($E$87&lt;&gt;"",$E$87,"")</f>
        <v>60</v>
      </c>
      <c r="AD83" s="191" t="s">
        <v>1391</v>
      </c>
      <c r="AE83" s="191" t="s">
        <v>1431</v>
      </c>
      <c r="AF83" s="191" t="s">
        <v>1593</v>
      </c>
      <c r="AG83" s="191" t="s">
        <v>217</v>
      </c>
      <c r="AH83" s="191" t="s">
        <v>1393</v>
      </c>
      <c r="AI83" s="191" t="s">
        <v>32</v>
      </c>
      <c r="AJ83" s="191" t="s">
        <v>32</v>
      </c>
      <c r="AK83" s="191" t="s">
        <v>32</v>
      </c>
      <c r="AL83" s="191" t="s">
        <v>221</v>
      </c>
    </row>
    <row r="84" spans="1:38" ht="25.5">
      <c r="A84" s="19"/>
      <c r="B84" s="347" t="s">
        <v>1591</v>
      </c>
      <c r="E84" s="43" t="s">
        <v>85</v>
      </c>
      <c r="F84" s="125"/>
      <c r="G84" s="282"/>
      <c r="H84" s="322"/>
      <c r="I84" s="322"/>
      <c r="J84" s="322"/>
      <c r="K84" s="322"/>
      <c r="L84" s="322"/>
      <c r="M84" s="322"/>
      <c r="N84" s="322"/>
      <c r="O84" s="322"/>
      <c r="P84" s="322"/>
      <c r="Q84" s="322"/>
      <c r="R84" s="322"/>
      <c r="S84" s="322"/>
      <c r="T84" s="322"/>
      <c r="U84" s="322"/>
      <c r="V84" s="322"/>
      <c r="W84" s="322"/>
      <c r="X84" s="322"/>
      <c r="Y84" s="322"/>
      <c r="Z84" s="322"/>
      <c r="AA84" s="191" t="s">
        <v>1594</v>
      </c>
      <c r="AB84" s="191" t="s">
        <v>1433</v>
      </c>
      <c r="AC84" s="275" t="str">
        <f>IF($F$87&lt;&gt;"",$F$87,"")</f>
        <v>Credits</v>
      </c>
      <c r="AD84" s="191" t="s">
        <v>1391</v>
      </c>
      <c r="AE84" s="191" t="s">
        <v>1431</v>
      </c>
      <c r="AF84" s="191" t="s">
        <v>1593</v>
      </c>
      <c r="AG84" s="191" t="s">
        <v>217</v>
      </c>
      <c r="AH84" s="191" t="s">
        <v>1393</v>
      </c>
      <c r="AI84" s="191" t="s">
        <v>32</v>
      </c>
      <c r="AJ84" s="191" t="s">
        <v>32</v>
      </c>
      <c r="AK84" s="191" t="s">
        <v>32</v>
      </c>
      <c r="AL84" s="191" t="s">
        <v>1433</v>
      </c>
    </row>
    <row r="85" spans="1:38">
      <c r="A85" s="19"/>
      <c r="B85" s="322"/>
      <c r="C85" s="322"/>
      <c r="D85" s="322"/>
      <c r="E85" s="322"/>
      <c r="F85" s="282"/>
      <c r="G85" s="282"/>
      <c r="H85" s="322"/>
      <c r="I85" s="322"/>
      <c r="J85" s="322"/>
      <c r="K85" s="322"/>
      <c r="L85" s="322"/>
      <c r="M85" s="322"/>
      <c r="N85" s="322"/>
      <c r="O85" s="322"/>
      <c r="P85" s="322"/>
      <c r="Q85" s="322"/>
      <c r="R85" s="322"/>
      <c r="S85" s="322"/>
      <c r="T85" s="322"/>
      <c r="U85" s="322"/>
      <c r="V85" s="322"/>
      <c r="W85" s="322"/>
      <c r="X85" s="322"/>
      <c r="Y85" s="322"/>
      <c r="Z85" s="322"/>
      <c r="AA85" s="191" t="s">
        <v>1595</v>
      </c>
      <c r="AB85" s="191" t="s">
        <v>221</v>
      </c>
      <c r="AC85" s="275">
        <f>IF($E$92&lt;&gt;"",$E$92,"")</f>
        <v>30</v>
      </c>
      <c r="AD85" s="191" t="s">
        <v>1391</v>
      </c>
      <c r="AE85" s="191" t="s">
        <v>1431</v>
      </c>
      <c r="AF85" s="191" t="s">
        <v>1596</v>
      </c>
      <c r="AG85" s="191" t="s">
        <v>217</v>
      </c>
      <c r="AH85" s="191" t="s">
        <v>1393</v>
      </c>
      <c r="AI85" s="191" t="s">
        <v>32</v>
      </c>
      <c r="AJ85" s="191" t="s">
        <v>32</v>
      </c>
      <c r="AK85" s="191" t="s">
        <v>32</v>
      </c>
      <c r="AL85" s="191" t="s">
        <v>221</v>
      </c>
    </row>
    <row r="86" spans="1:38">
      <c r="A86" s="18"/>
      <c r="B86" s="305"/>
      <c r="E86" s="46" t="s">
        <v>221</v>
      </c>
      <c r="F86" s="99" t="s">
        <v>1433</v>
      </c>
      <c r="G86" s="282"/>
      <c r="H86" s="322"/>
      <c r="I86" s="322"/>
      <c r="J86" s="322"/>
      <c r="K86" s="322"/>
      <c r="L86" s="322"/>
      <c r="M86" s="322"/>
      <c r="N86" s="322"/>
      <c r="O86" s="322"/>
      <c r="P86" s="322"/>
      <c r="Q86" s="322"/>
      <c r="R86" s="322"/>
      <c r="S86" s="322"/>
      <c r="T86" s="322"/>
      <c r="U86" s="322"/>
      <c r="V86" s="322"/>
      <c r="W86" s="322"/>
      <c r="X86" s="322"/>
      <c r="Y86" s="322"/>
      <c r="Z86" s="322"/>
      <c r="AA86" s="191" t="s">
        <v>1597</v>
      </c>
      <c r="AB86" s="191" t="s">
        <v>1433</v>
      </c>
      <c r="AC86" s="275" t="str">
        <f>IF($F$92&lt;&gt;"",$F$92,"")</f>
        <v>Credits</v>
      </c>
      <c r="AD86" s="191" t="s">
        <v>1391</v>
      </c>
      <c r="AE86" s="191" t="s">
        <v>1431</v>
      </c>
      <c r="AF86" s="191" t="s">
        <v>1596</v>
      </c>
      <c r="AG86" s="191" t="s">
        <v>217</v>
      </c>
      <c r="AH86" s="191" t="s">
        <v>1393</v>
      </c>
      <c r="AI86" s="191" t="s">
        <v>32</v>
      </c>
      <c r="AJ86" s="191" t="s">
        <v>32</v>
      </c>
      <c r="AK86" s="191" t="s">
        <v>32</v>
      </c>
      <c r="AL86" s="191" t="s">
        <v>1433</v>
      </c>
    </row>
    <row r="87" spans="1:38" ht="76.5">
      <c r="A87" s="19" t="s">
        <v>1598</v>
      </c>
      <c r="B87" s="334" t="s">
        <v>1599</v>
      </c>
      <c r="E87" s="41">
        <v>60</v>
      </c>
      <c r="F87" s="41" t="s">
        <v>1443</v>
      </c>
      <c r="G87" s="282"/>
      <c r="H87" s="322"/>
      <c r="I87" s="322"/>
      <c r="J87" s="322"/>
      <c r="K87" s="322"/>
      <c r="L87" s="322"/>
      <c r="M87" s="322"/>
      <c r="N87" s="322"/>
      <c r="O87" s="322"/>
      <c r="P87" s="322"/>
      <c r="Q87" s="322"/>
      <c r="R87" s="322"/>
      <c r="S87" s="322"/>
      <c r="T87" s="322"/>
      <c r="U87" s="322"/>
      <c r="V87" s="322"/>
      <c r="W87" s="322"/>
      <c r="X87" s="322"/>
      <c r="Y87" s="322"/>
      <c r="Z87" s="322"/>
      <c r="AA87" s="191" t="s">
        <v>1600</v>
      </c>
      <c r="AB87" s="191" t="s">
        <v>1601</v>
      </c>
      <c r="AC87" s="275" t="str">
        <f>IF($E$98&lt;&gt;"",$E$98,"")</f>
        <v>Yes</v>
      </c>
      <c r="AD87" s="191" t="s">
        <v>1391</v>
      </c>
      <c r="AE87" s="191" t="s">
        <v>1431</v>
      </c>
      <c r="AF87" s="191" t="s">
        <v>1602</v>
      </c>
      <c r="AG87" s="191" t="s">
        <v>217</v>
      </c>
      <c r="AH87" s="191" t="s">
        <v>1393</v>
      </c>
      <c r="AI87" s="191" t="s">
        <v>32</v>
      </c>
      <c r="AJ87" s="191" t="s">
        <v>32</v>
      </c>
      <c r="AK87" s="191" t="s">
        <v>32</v>
      </c>
      <c r="AL87" s="191" t="s">
        <v>73</v>
      </c>
    </row>
    <row r="88" spans="1:38">
      <c r="A88" s="19"/>
      <c r="G88" s="282"/>
      <c r="H88" s="322"/>
      <c r="I88" s="322"/>
      <c r="J88" s="322"/>
      <c r="K88" s="322"/>
      <c r="L88" s="322"/>
      <c r="M88" s="322"/>
      <c r="N88" s="322"/>
      <c r="O88" s="322"/>
      <c r="P88" s="322"/>
      <c r="Q88" s="322"/>
      <c r="R88" s="322"/>
      <c r="S88" s="322"/>
      <c r="T88" s="322"/>
      <c r="U88" s="322"/>
      <c r="V88" s="322"/>
      <c r="W88" s="322"/>
      <c r="X88" s="322"/>
      <c r="Y88" s="322"/>
      <c r="Z88" s="322"/>
      <c r="AA88" s="191" t="s">
        <v>1603</v>
      </c>
      <c r="AB88" s="191" t="s">
        <v>1604</v>
      </c>
      <c r="AC88" s="275" t="str">
        <f>IF($B$102&lt;&gt;"",$B$102,"")</f>
        <v>https://catalog.latech.edu/content.php?catoid=14&amp;navoid=490&amp;hl=military+transfer&amp;returnto=search</v>
      </c>
      <c r="AD88" s="191" t="s">
        <v>1391</v>
      </c>
      <c r="AE88" s="191" t="s">
        <v>1431</v>
      </c>
      <c r="AF88" s="191" t="s">
        <v>1602</v>
      </c>
      <c r="AG88" s="191" t="s">
        <v>217</v>
      </c>
      <c r="AH88" s="191" t="s">
        <v>1393</v>
      </c>
      <c r="AI88" s="191" t="s">
        <v>32</v>
      </c>
      <c r="AJ88" s="191" t="s">
        <v>32</v>
      </c>
      <c r="AK88" s="191" t="s">
        <v>32</v>
      </c>
      <c r="AL88" s="191" t="s">
        <v>77</v>
      </c>
    </row>
    <row r="89" spans="1:38">
      <c r="A89" s="19"/>
      <c r="G89" s="282"/>
      <c r="H89" s="322"/>
      <c r="I89" s="322"/>
      <c r="J89" s="322"/>
      <c r="K89" s="322"/>
      <c r="L89" s="322"/>
      <c r="M89" s="322"/>
      <c r="N89" s="322"/>
      <c r="O89" s="322"/>
      <c r="P89" s="322"/>
      <c r="Q89" s="322"/>
      <c r="R89" s="322"/>
      <c r="S89" s="322"/>
      <c r="T89" s="322"/>
      <c r="U89" s="322"/>
      <c r="V89" s="322"/>
      <c r="W89" s="322"/>
      <c r="X89" s="322"/>
      <c r="Y89" s="322"/>
      <c r="Z89" s="322"/>
      <c r="AA89" s="191" t="s">
        <v>1605</v>
      </c>
      <c r="AB89" s="191" t="s">
        <v>1606</v>
      </c>
      <c r="AC89" s="275" t="str">
        <f>IF($B$105&lt;&gt;"",$B$105,"")</f>
        <v>https://catalog.latech.edu/content.php?catoid=14&amp;navoid=490&amp;hl=military+transfer&amp;returnto=search</v>
      </c>
      <c r="AD89" s="191" t="s">
        <v>1391</v>
      </c>
      <c r="AE89" s="191" t="s">
        <v>1431</v>
      </c>
      <c r="AF89" s="287" t="s">
        <v>1607</v>
      </c>
      <c r="AG89" s="191" t="s">
        <v>217</v>
      </c>
      <c r="AH89" s="191" t="s">
        <v>1393</v>
      </c>
      <c r="AI89" s="191" t="s">
        <v>32</v>
      </c>
      <c r="AJ89" s="191" t="s">
        <v>32</v>
      </c>
      <c r="AK89" s="191" t="s">
        <v>32</v>
      </c>
      <c r="AL89" s="191" t="s">
        <v>33</v>
      </c>
    </row>
    <row r="90" spans="1:38">
      <c r="A90" s="19"/>
      <c r="B90" s="309"/>
      <c r="C90" s="309"/>
      <c r="D90" s="309"/>
      <c r="E90" s="322"/>
      <c r="F90" s="282"/>
      <c r="G90" s="282"/>
      <c r="H90" s="322"/>
      <c r="I90" s="322"/>
      <c r="J90" s="322"/>
      <c r="K90" s="322"/>
      <c r="L90" s="322"/>
      <c r="M90" s="322"/>
      <c r="N90" s="322"/>
      <c r="O90" s="322"/>
      <c r="P90" s="322"/>
      <c r="Q90" s="322"/>
      <c r="R90" s="322"/>
      <c r="S90" s="322"/>
      <c r="T90" s="322"/>
      <c r="U90" s="322"/>
      <c r="V90" s="322"/>
      <c r="W90" s="322"/>
      <c r="X90" s="322"/>
      <c r="Y90" s="322"/>
      <c r="Z90" s="322"/>
    </row>
    <row r="91" spans="1:38">
      <c r="A91" s="18"/>
      <c r="B91" s="305"/>
      <c r="E91" s="46" t="s">
        <v>221</v>
      </c>
      <c r="F91" s="99" t="s">
        <v>1433</v>
      </c>
      <c r="G91" s="282"/>
      <c r="H91" s="322"/>
      <c r="I91" s="322"/>
      <c r="J91" s="322"/>
      <c r="K91" s="322"/>
      <c r="L91" s="322"/>
      <c r="M91" s="322"/>
      <c r="N91" s="322"/>
      <c r="O91" s="322"/>
      <c r="P91" s="322"/>
      <c r="Q91" s="322"/>
      <c r="R91" s="322"/>
      <c r="S91" s="322"/>
      <c r="T91" s="322"/>
      <c r="U91" s="322"/>
      <c r="V91" s="322"/>
      <c r="W91" s="322"/>
      <c r="X91" s="322"/>
      <c r="Y91" s="322"/>
      <c r="Z91" s="322"/>
    </row>
    <row r="92" spans="1:38" ht="96">
      <c r="A92" s="19" t="s">
        <v>1608</v>
      </c>
      <c r="B92" s="357" t="s">
        <v>1609</v>
      </c>
      <c r="E92" s="41">
        <v>30</v>
      </c>
      <c r="F92" s="41" t="s">
        <v>1443</v>
      </c>
      <c r="G92" s="282"/>
      <c r="H92" s="322"/>
      <c r="I92" s="322"/>
      <c r="J92" s="322"/>
      <c r="K92" s="322"/>
      <c r="L92" s="322"/>
      <c r="M92" s="322"/>
      <c r="N92" s="322"/>
      <c r="O92" s="322"/>
      <c r="P92" s="322"/>
      <c r="Q92" s="322"/>
      <c r="R92" s="322"/>
      <c r="S92" s="322"/>
      <c r="T92" s="322"/>
      <c r="U92" s="322"/>
      <c r="V92" s="322"/>
      <c r="W92" s="322"/>
      <c r="X92" s="322"/>
      <c r="Y92" s="322"/>
      <c r="Z92" s="322"/>
    </row>
    <row r="93" spans="1:38">
      <c r="A93" s="19"/>
      <c r="G93" s="282"/>
      <c r="H93" s="322"/>
      <c r="I93" s="322"/>
      <c r="J93" s="322"/>
      <c r="K93" s="322"/>
      <c r="L93" s="322"/>
      <c r="M93" s="322"/>
      <c r="N93" s="322"/>
      <c r="O93" s="322"/>
      <c r="P93" s="322"/>
      <c r="Q93" s="322"/>
      <c r="R93" s="322"/>
      <c r="S93" s="322"/>
      <c r="T93" s="322"/>
      <c r="U93" s="322"/>
      <c r="V93" s="322"/>
      <c r="W93" s="322"/>
      <c r="X93" s="322"/>
      <c r="Y93" s="322"/>
      <c r="Z93" s="322"/>
    </row>
    <row r="94" spans="1:38">
      <c r="A94" s="19"/>
      <c r="G94" s="282"/>
      <c r="H94" s="322"/>
      <c r="I94" s="322"/>
      <c r="J94" s="322"/>
      <c r="K94" s="322"/>
      <c r="L94" s="322"/>
      <c r="M94" s="322"/>
      <c r="N94" s="322"/>
      <c r="O94" s="322"/>
      <c r="P94" s="322"/>
      <c r="Q94" s="322"/>
      <c r="R94" s="322"/>
      <c r="S94" s="322"/>
      <c r="T94" s="322"/>
      <c r="U94" s="322"/>
      <c r="V94" s="322"/>
      <c r="W94" s="322"/>
      <c r="X94" s="322"/>
      <c r="Y94" s="322"/>
      <c r="Z94" s="322"/>
    </row>
    <row r="95" spans="1:38">
      <c r="A95" s="19"/>
      <c r="G95" s="282"/>
      <c r="H95" s="322"/>
      <c r="I95" s="322"/>
      <c r="J95" s="322"/>
      <c r="K95" s="322"/>
      <c r="L95" s="322"/>
      <c r="M95" s="322"/>
      <c r="N95" s="322"/>
      <c r="O95" s="322"/>
      <c r="P95" s="322"/>
      <c r="Q95" s="322"/>
      <c r="R95" s="322"/>
      <c r="S95" s="322"/>
      <c r="T95" s="322"/>
      <c r="U95" s="322"/>
      <c r="V95" s="322"/>
      <c r="W95" s="322"/>
      <c r="X95" s="322"/>
      <c r="Y95" s="322"/>
      <c r="Z95" s="322"/>
    </row>
    <row r="97" spans="1:6" ht="14.25">
      <c r="A97" s="19"/>
      <c r="B97" s="305"/>
      <c r="E97" s="46" t="s">
        <v>86</v>
      </c>
      <c r="F97" s="125"/>
    </row>
    <row r="98" spans="1:6" ht="36">
      <c r="A98" s="19" t="s">
        <v>1610</v>
      </c>
      <c r="B98" s="358" t="s">
        <v>1601</v>
      </c>
      <c r="E98" s="41" t="s">
        <v>85</v>
      </c>
      <c r="F98" s="125"/>
    </row>
    <row r="99" spans="1:6" ht="14.25">
      <c r="A99" s="19"/>
      <c r="F99" s="125"/>
    </row>
    <row r="100" spans="1:6">
      <c r="A100" s="19"/>
      <c r="B100" s="309"/>
      <c r="C100" s="309"/>
      <c r="D100" s="309"/>
      <c r="E100" s="322"/>
      <c r="F100" s="282"/>
    </row>
    <row r="101" spans="1:6" ht="38.25">
      <c r="A101" s="19"/>
      <c r="B101" s="282" t="s">
        <v>1604</v>
      </c>
    </row>
    <row r="102" spans="1:6" ht="60">
      <c r="A102" s="19"/>
      <c r="B102" s="359" t="s">
        <v>1611</v>
      </c>
    </row>
    <row r="103" spans="1:6">
      <c r="A103" s="19"/>
      <c r="B103" s="322"/>
      <c r="C103" s="322"/>
      <c r="D103" s="322"/>
      <c r="E103" s="322"/>
      <c r="F103" s="322"/>
    </row>
    <row r="104" spans="1:6" ht="38.25">
      <c r="A104" s="19" t="s">
        <v>1612</v>
      </c>
      <c r="B104" s="282" t="s">
        <v>1606</v>
      </c>
    </row>
    <row r="105" spans="1:6" ht="60">
      <c r="A105" s="19"/>
      <c r="B105" s="360" t="s">
        <v>1611</v>
      </c>
    </row>
  </sheetData>
  <sheetProtection algorithmName="SHA-512" hashValue="O/biHjN6dao7JotKN0TIqkyis6sGauAqYuyHQMbjMwr+vi1D6JGiQeUv7MmR+nm0CdCe7zwoVLLlZE3yqmB2qA==" saltValue="Add33jcY1YYMu7dlsSYW8Q==" spinCount="100000" sheet="1" objects="1" scenarios="1"/>
  <autoFilter ref="AA1:AL89" xr:uid="{00000000-0009-0000-0000-000004000000}"/>
  <conditionalFormatting sqref="AA1:AA89">
    <cfRule type="duplicateValues" dxfId="22" priority="23"/>
    <cfRule type="duplicateValues" dxfId="21" priority="24"/>
  </conditionalFormatting>
  <hyperlinks>
    <hyperlink ref="B102" r:id="rId1" xr:uid="{00000000-0004-0000-0400-000000000000}"/>
    <hyperlink ref="B105" r:id="rId2" xr:uid="{00000000-0004-0000-0400-000001000000}"/>
  </hyperlinks>
  <pageMargins left="0.75" right="0.75" top="1" bottom="1" header="0" footer="0"/>
  <pageSetup scale="75" orientation="portrait"/>
  <headerFooter>
    <oddHeader>&amp;LCommon Data Set 2024-2025</oddHeader>
    <oddFooter>&amp;LCDS-D&amp;RPage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41"/>
  <sheetViews>
    <sheetView workbookViewId="0"/>
  </sheetViews>
  <sheetFormatPr defaultColWidth="44.42578125" defaultRowHeight="13.5"/>
  <cols>
    <col min="1" max="3" width="44.42578125" style="287"/>
    <col min="4" max="26" width="44.42578125" style="288"/>
    <col min="27" max="38" width="44.42578125" style="287"/>
    <col min="39" max="16384" width="44.42578125" style="288"/>
  </cols>
  <sheetData>
    <row r="1" spans="1:38" ht="36">
      <c r="A1" s="338" t="s">
        <v>1613</v>
      </c>
      <c r="D1" s="322"/>
      <c r="E1" s="322"/>
      <c r="F1" s="322"/>
      <c r="G1" s="322"/>
      <c r="H1" s="322"/>
      <c r="I1" s="322"/>
      <c r="J1" s="322"/>
      <c r="K1" s="322"/>
      <c r="L1" s="322"/>
      <c r="M1" s="322"/>
      <c r="N1" s="322"/>
      <c r="O1" s="322"/>
      <c r="P1" s="322"/>
      <c r="Q1" s="322"/>
      <c r="R1" s="322"/>
      <c r="S1" s="322"/>
      <c r="T1" s="322"/>
      <c r="U1" s="322"/>
      <c r="V1" s="322"/>
      <c r="W1" s="322"/>
      <c r="X1" s="322"/>
      <c r="Y1" s="322"/>
      <c r="Z1" s="322"/>
      <c r="AA1" s="191" t="s">
        <v>16</v>
      </c>
      <c r="AB1" s="191" t="s">
        <v>17</v>
      </c>
      <c r="AC1" s="191" t="s">
        <v>18</v>
      </c>
      <c r="AD1" s="191" t="s">
        <v>19</v>
      </c>
      <c r="AE1" s="191" t="s">
        <v>20</v>
      </c>
      <c r="AF1" s="191" t="s">
        <v>21</v>
      </c>
      <c r="AG1" s="191" t="s">
        <v>22</v>
      </c>
      <c r="AH1" s="191" t="s">
        <v>23</v>
      </c>
      <c r="AI1" s="191" t="s">
        <v>24</v>
      </c>
      <c r="AJ1" s="191" t="s">
        <v>25</v>
      </c>
      <c r="AK1" s="191" t="s">
        <v>26</v>
      </c>
      <c r="AL1" s="191" t="s">
        <v>27</v>
      </c>
    </row>
    <row r="2" spans="1:38" ht="18">
      <c r="A2" s="85"/>
      <c r="B2" s="85"/>
      <c r="C2" s="85"/>
      <c r="D2" s="322"/>
      <c r="E2" s="322"/>
      <c r="F2" s="322"/>
      <c r="G2" s="322"/>
      <c r="H2" s="322"/>
      <c r="I2" s="322"/>
      <c r="J2" s="322"/>
      <c r="K2" s="322"/>
      <c r="L2" s="322"/>
      <c r="M2" s="322"/>
      <c r="N2" s="322"/>
      <c r="O2" s="322"/>
      <c r="P2" s="322"/>
      <c r="Q2" s="322"/>
      <c r="R2" s="322"/>
      <c r="S2" s="322"/>
      <c r="T2" s="322"/>
      <c r="U2" s="322"/>
      <c r="V2" s="322"/>
      <c r="W2" s="322"/>
      <c r="X2" s="322"/>
      <c r="Y2" s="322"/>
      <c r="Z2" s="322"/>
      <c r="AA2" s="191" t="s">
        <v>1614</v>
      </c>
      <c r="AB2" s="191" t="s">
        <v>1615</v>
      </c>
      <c r="AC2" s="275" t="str">
        <f>IF($A$5&lt;&gt;"",$A$5,"")</f>
        <v/>
      </c>
      <c r="AD2" s="191" t="s">
        <v>1616</v>
      </c>
      <c r="AE2" s="191" t="s">
        <v>1617</v>
      </c>
      <c r="AF2" s="191" t="s">
        <v>32</v>
      </c>
      <c r="AG2" s="191" t="s">
        <v>32</v>
      </c>
      <c r="AH2" s="191" t="s">
        <v>32</v>
      </c>
      <c r="AI2" s="191" t="s">
        <v>32</v>
      </c>
      <c r="AJ2" s="191" t="s">
        <v>32</v>
      </c>
      <c r="AK2" s="191" t="s">
        <v>32</v>
      </c>
      <c r="AL2" s="191" t="s">
        <v>161</v>
      </c>
    </row>
    <row r="3" spans="1:38" ht="38.25">
      <c r="A3" s="302" t="s">
        <v>1618</v>
      </c>
      <c r="B3" s="311" t="s">
        <v>1619</v>
      </c>
      <c r="D3" s="322"/>
      <c r="E3" s="322"/>
      <c r="F3" s="322"/>
      <c r="G3" s="322"/>
      <c r="H3" s="322"/>
      <c r="I3" s="322"/>
      <c r="J3" s="322"/>
      <c r="K3" s="322"/>
      <c r="L3" s="322"/>
      <c r="M3" s="322"/>
      <c r="N3" s="322"/>
      <c r="O3" s="322"/>
      <c r="P3" s="322"/>
      <c r="Q3" s="322"/>
      <c r="R3" s="322"/>
      <c r="S3" s="322"/>
      <c r="T3" s="322"/>
      <c r="U3" s="322"/>
      <c r="V3" s="322"/>
      <c r="W3" s="322"/>
      <c r="X3" s="322"/>
      <c r="Y3" s="322"/>
      <c r="Z3" s="322"/>
      <c r="AA3" s="191" t="s">
        <v>1620</v>
      </c>
      <c r="AB3" s="191" t="s">
        <v>1621</v>
      </c>
      <c r="AC3" s="275" t="str">
        <f>IF($A$6&lt;&gt;"",$A$6,"")</f>
        <v/>
      </c>
      <c r="AD3" s="191" t="s">
        <v>1616</v>
      </c>
      <c r="AE3" s="191" t="s">
        <v>1617</v>
      </c>
      <c r="AF3" s="191" t="s">
        <v>32</v>
      </c>
      <c r="AG3" s="191" t="s">
        <v>32</v>
      </c>
      <c r="AH3" s="191" t="s">
        <v>32</v>
      </c>
      <c r="AI3" s="191" t="s">
        <v>32</v>
      </c>
      <c r="AJ3" s="191" t="s">
        <v>32</v>
      </c>
      <c r="AK3" s="191" t="s">
        <v>32</v>
      </c>
      <c r="AL3" s="191" t="s">
        <v>161</v>
      </c>
    </row>
    <row r="4" spans="1:38">
      <c r="A4" s="302"/>
      <c r="B4" s="298"/>
      <c r="C4" s="282"/>
      <c r="D4" s="322"/>
      <c r="E4" s="322"/>
      <c r="F4" s="322"/>
      <c r="G4" s="322"/>
      <c r="H4" s="322"/>
      <c r="I4" s="322"/>
      <c r="J4" s="322"/>
      <c r="K4" s="322"/>
      <c r="L4" s="322"/>
      <c r="M4" s="322"/>
      <c r="N4" s="322"/>
      <c r="O4" s="322"/>
      <c r="P4" s="322"/>
      <c r="Q4" s="322"/>
      <c r="R4" s="322"/>
      <c r="S4" s="322"/>
      <c r="T4" s="322"/>
      <c r="U4" s="322"/>
      <c r="V4" s="322"/>
      <c r="W4" s="322"/>
      <c r="X4" s="322"/>
      <c r="Y4" s="322"/>
      <c r="Z4" s="322"/>
      <c r="AA4" s="191" t="s">
        <v>1622</v>
      </c>
      <c r="AB4" s="191" t="s">
        <v>1623</v>
      </c>
      <c r="AC4" s="275" t="str">
        <f>IF($A$7&lt;&gt;"",$A$7,"")</f>
        <v/>
      </c>
      <c r="AD4" s="191" t="s">
        <v>1616</v>
      </c>
      <c r="AE4" s="191" t="s">
        <v>1617</v>
      </c>
      <c r="AF4" s="191" t="s">
        <v>32</v>
      </c>
      <c r="AG4" s="191" t="s">
        <v>32</v>
      </c>
      <c r="AH4" s="191" t="s">
        <v>32</v>
      </c>
      <c r="AI4" s="191" t="s">
        <v>32</v>
      </c>
      <c r="AJ4" s="191" t="s">
        <v>32</v>
      </c>
      <c r="AK4" s="191" t="s">
        <v>32</v>
      </c>
      <c r="AL4" s="191" t="s">
        <v>161</v>
      </c>
    </row>
    <row r="5" spans="1:38">
      <c r="A5" s="43"/>
      <c r="B5" s="300" t="s">
        <v>1615</v>
      </c>
      <c r="C5" s="84"/>
      <c r="D5" s="322"/>
      <c r="E5" s="322"/>
      <c r="F5" s="322"/>
      <c r="G5" s="322"/>
      <c r="H5" s="322"/>
      <c r="I5" s="322"/>
      <c r="J5" s="322"/>
      <c r="K5" s="322"/>
      <c r="L5" s="322"/>
      <c r="M5" s="322"/>
      <c r="N5" s="322"/>
      <c r="O5" s="322"/>
      <c r="P5" s="322"/>
      <c r="Q5" s="322"/>
      <c r="R5" s="322"/>
      <c r="S5" s="322"/>
      <c r="T5" s="322"/>
      <c r="U5" s="322"/>
      <c r="V5" s="322"/>
      <c r="W5" s="322"/>
      <c r="X5" s="322"/>
      <c r="Y5" s="322"/>
      <c r="Z5" s="322"/>
      <c r="AA5" s="191" t="s">
        <v>1624</v>
      </c>
      <c r="AB5" s="191" t="s">
        <v>1625</v>
      </c>
      <c r="AC5" s="275" t="str">
        <f>IF($A$8&lt;&gt;"",$A$8,"")</f>
        <v>X</v>
      </c>
      <c r="AD5" s="191" t="s">
        <v>1616</v>
      </c>
      <c r="AE5" s="191" t="s">
        <v>1617</v>
      </c>
      <c r="AF5" s="191" t="s">
        <v>32</v>
      </c>
      <c r="AG5" s="191" t="s">
        <v>32</v>
      </c>
      <c r="AH5" s="191" t="s">
        <v>32</v>
      </c>
      <c r="AI5" s="191" t="s">
        <v>32</v>
      </c>
      <c r="AJ5" s="191" t="s">
        <v>32</v>
      </c>
      <c r="AK5" s="191" t="s">
        <v>32</v>
      </c>
      <c r="AL5" s="191" t="s">
        <v>161</v>
      </c>
    </row>
    <row r="6" spans="1:38">
      <c r="A6" s="43"/>
      <c r="B6" s="300" t="s">
        <v>1621</v>
      </c>
      <c r="C6" s="84"/>
      <c r="D6" s="322"/>
      <c r="E6" s="322"/>
      <c r="F6" s="322"/>
      <c r="G6" s="322"/>
      <c r="H6" s="322"/>
      <c r="I6" s="322"/>
      <c r="J6" s="322"/>
      <c r="K6" s="322"/>
      <c r="L6" s="322"/>
      <c r="M6" s="322"/>
      <c r="N6" s="322"/>
      <c r="O6" s="322"/>
      <c r="P6" s="322"/>
      <c r="Q6" s="322"/>
      <c r="R6" s="322"/>
      <c r="S6" s="322"/>
      <c r="T6" s="322"/>
      <c r="U6" s="322"/>
      <c r="V6" s="322"/>
      <c r="W6" s="322"/>
      <c r="X6" s="322"/>
      <c r="Y6" s="322"/>
      <c r="Z6" s="322"/>
      <c r="AA6" s="191" t="s">
        <v>1626</v>
      </c>
      <c r="AB6" s="191" t="s">
        <v>1627</v>
      </c>
      <c r="AC6" s="275" t="str">
        <f>IF($A$9&lt;&gt;"",$A$9,"")</f>
        <v>X</v>
      </c>
      <c r="AD6" s="191" t="s">
        <v>1616</v>
      </c>
      <c r="AE6" s="191" t="s">
        <v>1617</v>
      </c>
      <c r="AF6" s="191" t="s">
        <v>32</v>
      </c>
      <c r="AG6" s="191" t="s">
        <v>32</v>
      </c>
      <c r="AH6" s="191" t="s">
        <v>32</v>
      </c>
      <c r="AI6" s="191" t="s">
        <v>32</v>
      </c>
      <c r="AJ6" s="191" t="s">
        <v>32</v>
      </c>
      <c r="AK6" s="191" t="s">
        <v>32</v>
      </c>
      <c r="AL6" s="191" t="s">
        <v>161</v>
      </c>
    </row>
    <row r="7" spans="1:38">
      <c r="A7" s="43"/>
      <c r="B7" s="300" t="s">
        <v>1623</v>
      </c>
      <c r="C7" s="84"/>
      <c r="D7" s="322"/>
      <c r="E7" s="322"/>
      <c r="F7" s="322"/>
      <c r="G7" s="322"/>
      <c r="H7" s="322"/>
      <c r="I7" s="322"/>
      <c r="J7" s="322"/>
      <c r="K7" s="322"/>
      <c r="L7" s="322"/>
      <c r="M7" s="322"/>
      <c r="N7" s="322"/>
      <c r="O7" s="322"/>
      <c r="P7" s="322"/>
      <c r="Q7" s="322"/>
      <c r="R7" s="322"/>
      <c r="S7" s="322"/>
      <c r="T7" s="322"/>
      <c r="U7" s="322"/>
      <c r="V7" s="322"/>
      <c r="W7" s="322"/>
      <c r="X7" s="322"/>
      <c r="Y7" s="322"/>
      <c r="Z7" s="322"/>
      <c r="AA7" s="191" t="s">
        <v>1628</v>
      </c>
      <c r="AB7" s="191" t="s">
        <v>1629</v>
      </c>
      <c r="AC7" s="275" t="str">
        <f>IF($A$10&lt;&gt;"",$A$10,"")</f>
        <v>X</v>
      </c>
      <c r="AD7" s="191" t="s">
        <v>1616</v>
      </c>
      <c r="AE7" s="191" t="s">
        <v>1617</v>
      </c>
      <c r="AF7" s="191" t="s">
        <v>32</v>
      </c>
      <c r="AG7" s="191" t="s">
        <v>32</v>
      </c>
      <c r="AH7" s="191" t="s">
        <v>32</v>
      </c>
      <c r="AI7" s="191" t="s">
        <v>32</v>
      </c>
      <c r="AJ7" s="191" t="s">
        <v>32</v>
      </c>
      <c r="AK7" s="191" t="s">
        <v>32</v>
      </c>
      <c r="AL7" s="191" t="s">
        <v>161</v>
      </c>
    </row>
    <row r="8" spans="1:38">
      <c r="A8" s="43" t="s">
        <v>190</v>
      </c>
      <c r="B8" s="300" t="s">
        <v>1625</v>
      </c>
      <c r="C8" s="84"/>
      <c r="D8" s="322"/>
      <c r="E8" s="322"/>
      <c r="F8" s="322"/>
      <c r="G8" s="322"/>
      <c r="H8" s="322"/>
      <c r="I8" s="322"/>
      <c r="J8" s="322"/>
      <c r="K8" s="322"/>
      <c r="L8" s="322"/>
      <c r="M8" s="322"/>
      <c r="N8" s="322"/>
      <c r="O8" s="322"/>
      <c r="P8" s="322"/>
      <c r="Q8" s="322"/>
      <c r="R8" s="322"/>
      <c r="S8" s="322"/>
      <c r="T8" s="322"/>
      <c r="U8" s="322"/>
      <c r="V8" s="322"/>
      <c r="W8" s="322"/>
      <c r="X8" s="322"/>
      <c r="Y8" s="322"/>
      <c r="Z8" s="322"/>
      <c r="AA8" s="191" t="s">
        <v>1630</v>
      </c>
      <c r="AB8" s="191" t="s">
        <v>1631</v>
      </c>
      <c r="AC8" s="275" t="str">
        <f>IF($A$11&lt;&gt;"",$A$11,"")</f>
        <v/>
      </c>
      <c r="AD8" s="191" t="s">
        <v>1616</v>
      </c>
      <c r="AE8" s="191" t="s">
        <v>1617</v>
      </c>
      <c r="AF8" s="191" t="s">
        <v>32</v>
      </c>
      <c r="AG8" s="191" t="s">
        <v>32</v>
      </c>
      <c r="AH8" s="191" t="s">
        <v>32</v>
      </c>
      <c r="AI8" s="191" t="s">
        <v>32</v>
      </c>
      <c r="AJ8" s="191" t="s">
        <v>32</v>
      </c>
      <c r="AK8" s="191" t="s">
        <v>32</v>
      </c>
      <c r="AL8" s="191" t="s">
        <v>161</v>
      </c>
    </row>
    <row r="9" spans="1:38">
      <c r="A9" s="43" t="s">
        <v>190</v>
      </c>
      <c r="B9" s="300" t="s">
        <v>1627</v>
      </c>
      <c r="C9" s="84"/>
      <c r="D9" s="322"/>
      <c r="E9" s="322"/>
      <c r="F9" s="322"/>
      <c r="G9" s="322"/>
      <c r="H9" s="322"/>
      <c r="I9" s="322"/>
      <c r="J9" s="322"/>
      <c r="K9" s="322"/>
      <c r="L9" s="322"/>
      <c r="M9" s="322"/>
      <c r="N9" s="322"/>
      <c r="O9" s="322"/>
      <c r="P9" s="322"/>
      <c r="Q9" s="322"/>
      <c r="R9" s="322"/>
      <c r="S9" s="322"/>
      <c r="T9" s="322"/>
      <c r="U9" s="322"/>
      <c r="V9" s="322"/>
      <c r="W9" s="322"/>
      <c r="X9" s="322"/>
      <c r="Y9" s="322"/>
      <c r="Z9" s="322"/>
      <c r="AA9" s="191" t="s">
        <v>1632</v>
      </c>
      <c r="AB9" s="191" t="s">
        <v>1633</v>
      </c>
      <c r="AC9" s="275" t="str">
        <f>IF($A$12&lt;&gt;"",$A$12,"")</f>
        <v/>
      </c>
      <c r="AD9" s="191" t="s">
        <v>1616</v>
      </c>
      <c r="AE9" s="191" t="s">
        <v>1617</v>
      </c>
      <c r="AF9" s="191" t="s">
        <v>32</v>
      </c>
      <c r="AG9" s="191" t="s">
        <v>32</v>
      </c>
      <c r="AH9" s="191" t="s">
        <v>32</v>
      </c>
      <c r="AI9" s="191" t="s">
        <v>32</v>
      </c>
      <c r="AJ9" s="191" t="s">
        <v>32</v>
      </c>
      <c r="AK9" s="191" t="s">
        <v>32</v>
      </c>
      <c r="AL9" s="191" t="s">
        <v>161</v>
      </c>
    </row>
    <row r="10" spans="1:38">
      <c r="A10" s="43" t="s">
        <v>190</v>
      </c>
      <c r="B10" s="300" t="s">
        <v>1629</v>
      </c>
      <c r="C10" s="84"/>
      <c r="D10" s="322"/>
      <c r="E10" s="322"/>
      <c r="F10" s="322"/>
      <c r="G10" s="322"/>
      <c r="H10" s="322"/>
      <c r="I10" s="322"/>
      <c r="J10" s="322"/>
      <c r="K10" s="322"/>
      <c r="L10" s="322"/>
      <c r="M10" s="322"/>
      <c r="N10" s="322"/>
      <c r="O10" s="322"/>
      <c r="P10" s="322"/>
      <c r="Q10" s="322"/>
      <c r="R10" s="322"/>
      <c r="S10" s="322"/>
      <c r="T10" s="322"/>
      <c r="U10" s="322"/>
      <c r="V10" s="322"/>
      <c r="W10" s="322"/>
      <c r="X10" s="322"/>
      <c r="Y10" s="322"/>
      <c r="Z10" s="322"/>
      <c r="AA10" s="191" t="s">
        <v>1634</v>
      </c>
      <c r="AB10" s="191" t="s">
        <v>1635</v>
      </c>
      <c r="AC10" s="275" t="str">
        <f>IF($A$13&lt;&gt;"",$A$13,"")</f>
        <v/>
      </c>
      <c r="AD10" s="191" t="s">
        <v>1616</v>
      </c>
      <c r="AE10" s="191" t="s">
        <v>1617</v>
      </c>
      <c r="AF10" s="191" t="s">
        <v>32</v>
      </c>
      <c r="AG10" s="191" t="s">
        <v>32</v>
      </c>
      <c r="AH10" s="191" t="s">
        <v>32</v>
      </c>
      <c r="AI10" s="191" t="s">
        <v>32</v>
      </c>
      <c r="AJ10" s="191" t="s">
        <v>32</v>
      </c>
      <c r="AK10" s="191" t="s">
        <v>32</v>
      </c>
      <c r="AL10" s="191" t="s">
        <v>161</v>
      </c>
    </row>
    <row r="11" spans="1:38">
      <c r="A11" s="43"/>
      <c r="B11" s="300" t="s">
        <v>1631</v>
      </c>
      <c r="C11" s="84"/>
      <c r="D11" s="322"/>
      <c r="E11" s="322"/>
      <c r="F11" s="322"/>
      <c r="G11" s="322"/>
      <c r="H11" s="322"/>
      <c r="I11" s="322"/>
      <c r="J11" s="322"/>
      <c r="K11" s="322"/>
      <c r="L11" s="322"/>
      <c r="M11" s="322"/>
      <c r="N11" s="322"/>
      <c r="O11" s="322"/>
      <c r="P11" s="322"/>
      <c r="Q11" s="322"/>
      <c r="R11" s="322"/>
      <c r="S11" s="322"/>
      <c r="T11" s="322"/>
      <c r="U11" s="322"/>
      <c r="V11" s="322"/>
      <c r="W11" s="322"/>
      <c r="X11" s="322"/>
      <c r="Y11" s="322"/>
      <c r="Z11" s="322"/>
      <c r="AA11" s="191" t="s">
        <v>1636</v>
      </c>
      <c r="AB11" s="191" t="s">
        <v>1637</v>
      </c>
      <c r="AC11" s="275" t="str">
        <f>IF($A$14&lt;&gt;"",$A$14,"")</f>
        <v>X</v>
      </c>
      <c r="AD11" s="191" t="s">
        <v>1616</v>
      </c>
      <c r="AE11" s="191" t="s">
        <v>1617</v>
      </c>
      <c r="AF11" s="191" t="s">
        <v>32</v>
      </c>
      <c r="AG11" s="191" t="s">
        <v>32</v>
      </c>
      <c r="AH11" s="191" t="s">
        <v>32</v>
      </c>
      <c r="AI11" s="191" t="s">
        <v>32</v>
      </c>
      <c r="AJ11" s="191" t="s">
        <v>32</v>
      </c>
      <c r="AK11" s="191" t="s">
        <v>32</v>
      </c>
      <c r="AL11" s="191" t="s">
        <v>161</v>
      </c>
    </row>
    <row r="12" spans="1:38">
      <c r="A12" s="43"/>
      <c r="B12" s="300" t="s">
        <v>1633</v>
      </c>
      <c r="C12" s="84"/>
      <c r="D12" s="322"/>
      <c r="E12" s="322"/>
      <c r="F12" s="322"/>
      <c r="G12" s="322"/>
      <c r="H12" s="322"/>
      <c r="I12" s="322"/>
      <c r="J12" s="322"/>
      <c r="K12" s="322"/>
      <c r="L12" s="322"/>
      <c r="M12" s="322"/>
      <c r="N12" s="322"/>
      <c r="O12" s="322"/>
      <c r="P12" s="322"/>
      <c r="Q12" s="322"/>
      <c r="R12" s="322"/>
      <c r="S12" s="322"/>
      <c r="T12" s="322"/>
      <c r="U12" s="322"/>
      <c r="V12" s="322"/>
      <c r="W12" s="322"/>
      <c r="X12" s="322"/>
      <c r="Y12" s="322"/>
      <c r="Z12" s="322"/>
      <c r="AA12" s="191" t="s">
        <v>1638</v>
      </c>
      <c r="AB12" s="191" t="s">
        <v>1639</v>
      </c>
      <c r="AC12" s="275" t="str">
        <f>IF($A$15&lt;&gt;"",$A$15,"")</f>
        <v>X</v>
      </c>
      <c r="AD12" s="191" t="s">
        <v>1616</v>
      </c>
      <c r="AE12" s="191" t="s">
        <v>1617</v>
      </c>
      <c r="AF12" s="191" t="s">
        <v>32</v>
      </c>
      <c r="AG12" s="191" t="s">
        <v>32</v>
      </c>
      <c r="AH12" s="191" t="s">
        <v>32</v>
      </c>
      <c r="AI12" s="191" t="s">
        <v>32</v>
      </c>
      <c r="AJ12" s="191" t="s">
        <v>32</v>
      </c>
      <c r="AK12" s="191" t="s">
        <v>32</v>
      </c>
      <c r="AL12" s="191" t="s">
        <v>161</v>
      </c>
    </row>
    <row r="13" spans="1:38">
      <c r="A13" s="43"/>
      <c r="B13" s="300" t="s">
        <v>1635</v>
      </c>
      <c r="C13" s="84"/>
      <c r="D13" s="322"/>
      <c r="E13" s="322"/>
      <c r="F13" s="322"/>
      <c r="G13" s="322"/>
      <c r="H13" s="322"/>
      <c r="I13" s="322"/>
      <c r="J13" s="322"/>
      <c r="K13" s="322"/>
      <c r="L13" s="322"/>
      <c r="M13" s="322"/>
      <c r="N13" s="322"/>
      <c r="O13" s="322"/>
      <c r="P13" s="322"/>
      <c r="Q13" s="322"/>
      <c r="R13" s="322"/>
      <c r="S13" s="322"/>
      <c r="T13" s="322"/>
      <c r="U13" s="322"/>
      <c r="V13" s="322"/>
      <c r="W13" s="322"/>
      <c r="X13" s="322"/>
      <c r="Y13" s="322"/>
      <c r="Z13" s="322"/>
      <c r="AA13" s="191" t="s">
        <v>1640</v>
      </c>
      <c r="AB13" s="191" t="s">
        <v>1641</v>
      </c>
      <c r="AC13" s="275" t="str">
        <f>IF($A$16&lt;&gt;"",$A$16,"")</f>
        <v>X</v>
      </c>
      <c r="AD13" s="191" t="s">
        <v>1616</v>
      </c>
      <c r="AE13" s="191" t="s">
        <v>1617</v>
      </c>
      <c r="AF13" s="191" t="s">
        <v>32</v>
      </c>
      <c r="AG13" s="191" t="s">
        <v>32</v>
      </c>
      <c r="AH13" s="191" t="s">
        <v>32</v>
      </c>
      <c r="AI13" s="191" t="s">
        <v>32</v>
      </c>
      <c r="AJ13" s="191" t="s">
        <v>32</v>
      </c>
      <c r="AK13" s="191" t="s">
        <v>32</v>
      </c>
      <c r="AL13" s="191" t="s">
        <v>161</v>
      </c>
    </row>
    <row r="14" spans="1:38">
      <c r="A14" s="43" t="s">
        <v>190</v>
      </c>
      <c r="B14" s="300" t="s">
        <v>1637</v>
      </c>
      <c r="C14" s="84"/>
      <c r="D14" s="322"/>
      <c r="E14" s="322"/>
      <c r="F14" s="322"/>
      <c r="G14" s="322"/>
      <c r="H14" s="322"/>
      <c r="I14" s="322"/>
      <c r="J14" s="322"/>
      <c r="K14" s="322"/>
      <c r="L14" s="322"/>
      <c r="M14" s="322"/>
      <c r="N14" s="322"/>
      <c r="O14" s="322"/>
      <c r="P14" s="322"/>
      <c r="Q14" s="322"/>
      <c r="R14" s="322"/>
      <c r="S14" s="322"/>
      <c r="T14" s="322"/>
      <c r="U14" s="322"/>
      <c r="V14" s="322"/>
      <c r="W14" s="322"/>
      <c r="X14" s="322"/>
      <c r="Y14" s="322"/>
      <c r="Z14" s="322"/>
      <c r="AA14" s="191" t="s">
        <v>1642</v>
      </c>
      <c r="AB14" s="191" t="s">
        <v>1643</v>
      </c>
      <c r="AC14" s="275" t="str">
        <f>IF($A$17&lt;&gt;"",$A$17,"")</f>
        <v/>
      </c>
      <c r="AD14" s="191" t="s">
        <v>1616</v>
      </c>
      <c r="AE14" s="191" t="s">
        <v>1617</v>
      </c>
      <c r="AF14" s="191" t="s">
        <v>32</v>
      </c>
      <c r="AG14" s="191" t="s">
        <v>32</v>
      </c>
      <c r="AH14" s="191" t="s">
        <v>32</v>
      </c>
      <c r="AI14" s="191" t="s">
        <v>32</v>
      </c>
      <c r="AJ14" s="191" t="s">
        <v>32</v>
      </c>
      <c r="AK14" s="191" t="s">
        <v>32</v>
      </c>
      <c r="AL14" s="191" t="s">
        <v>161</v>
      </c>
    </row>
    <row r="15" spans="1:38">
      <c r="A15" s="43" t="s">
        <v>190</v>
      </c>
      <c r="B15" s="300" t="s">
        <v>1639</v>
      </c>
      <c r="C15" s="84"/>
      <c r="D15" s="322"/>
      <c r="E15" s="322"/>
      <c r="F15" s="322"/>
      <c r="G15" s="322"/>
      <c r="H15" s="322"/>
      <c r="I15" s="322"/>
      <c r="J15" s="322"/>
      <c r="K15" s="322"/>
      <c r="L15" s="322"/>
      <c r="M15" s="322"/>
      <c r="N15" s="322"/>
      <c r="O15" s="322"/>
      <c r="P15" s="322"/>
      <c r="Q15" s="322"/>
      <c r="R15" s="322"/>
      <c r="S15" s="322"/>
      <c r="T15" s="322"/>
      <c r="U15" s="322"/>
      <c r="V15" s="322"/>
      <c r="W15" s="322"/>
      <c r="X15" s="322"/>
      <c r="Y15" s="322"/>
      <c r="Z15" s="322"/>
      <c r="AA15" s="191" t="s">
        <v>1644</v>
      </c>
      <c r="AB15" s="191" t="s">
        <v>1645</v>
      </c>
      <c r="AC15" s="275" t="str">
        <f>IF($A$18&lt;&gt;"",$A$18,"")</f>
        <v/>
      </c>
      <c r="AD15" s="191" t="s">
        <v>1616</v>
      </c>
      <c r="AE15" s="191" t="s">
        <v>1617</v>
      </c>
      <c r="AF15" s="191" t="s">
        <v>32</v>
      </c>
      <c r="AG15" s="191" t="s">
        <v>32</v>
      </c>
      <c r="AH15" s="191" t="s">
        <v>32</v>
      </c>
      <c r="AI15" s="191" t="s">
        <v>32</v>
      </c>
      <c r="AJ15" s="191" t="s">
        <v>32</v>
      </c>
      <c r="AK15" s="191" t="s">
        <v>32</v>
      </c>
      <c r="AL15" s="191" t="s">
        <v>161</v>
      </c>
    </row>
    <row r="16" spans="1:38">
      <c r="A16" s="43" t="s">
        <v>190</v>
      </c>
      <c r="B16" s="300" t="s">
        <v>1641</v>
      </c>
      <c r="C16" s="84"/>
      <c r="D16" s="322"/>
      <c r="E16" s="322"/>
      <c r="F16" s="322"/>
      <c r="G16" s="322"/>
      <c r="H16" s="322"/>
      <c r="I16" s="322"/>
      <c r="J16" s="322"/>
      <c r="K16" s="322"/>
      <c r="L16" s="322"/>
      <c r="M16" s="322"/>
      <c r="N16" s="322"/>
      <c r="O16" s="322"/>
      <c r="P16" s="322"/>
      <c r="Q16" s="322"/>
      <c r="R16" s="322"/>
      <c r="S16" s="322"/>
      <c r="T16" s="322"/>
      <c r="U16" s="322"/>
      <c r="V16" s="322"/>
      <c r="W16" s="322"/>
      <c r="X16" s="322"/>
      <c r="Y16" s="322"/>
      <c r="Z16" s="322"/>
      <c r="AA16" s="191" t="s">
        <v>1646</v>
      </c>
      <c r="AB16" s="191" t="s">
        <v>1647</v>
      </c>
      <c r="AC16" s="275" t="str">
        <f>IF($A$19&lt;&gt;"",$A$19,"")</f>
        <v>X</v>
      </c>
      <c r="AD16" s="191" t="s">
        <v>1616</v>
      </c>
      <c r="AE16" s="191" t="s">
        <v>1617</v>
      </c>
      <c r="AF16" s="191" t="s">
        <v>32</v>
      </c>
      <c r="AG16" s="191" t="s">
        <v>32</v>
      </c>
      <c r="AH16" s="191" t="s">
        <v>32</v>
      </c>
      <c r="AI16" s="191" t="s">
        <v>32</v>
      </c>
      <c r="AJ16" s="191" t="s">
        <v>32</v>
      </c>
      <c r="AK16" s="191" t="s">
        <v>32</v>
      </c>
      <c r="AL16" s="191" t="s">
        <v>161</v>
      </c>
    </row>
    <row r="17" spans="1:38">
      <c r="A17" s="43"/>
      <c r="B17" s="300" t="s">
        <v>1643</v>
      </c>
      <c r="C17" s="84"/>
      <c r="D17" s="322"/>
      <c r="E17" s="322"/>
      <c r="F17" s="322"/>
      <c r="G17" s="322"/>
      <c r="H17" s="322"/>
      <c r="I17" s="322"/>
      <c r="J17" s="322"/>
      <c r="K17" s="322"/>
      <c r="L17" s="322"/>
      <c r="M17" s="322"/>
      <c r="N17" s="322"/>
      <c r="O17" s="322"/>
      <c r="P17" s="322"/>
      <c r="Q17" s="322"/>
      <c r="R17" s="322"/>
      <c r="S17" s="322"/>
      <c r="T17" s="322"/>
      <c r="U17" s="322"/>
      <c r="V17" s="322"/>
      <c r="W17" s="322"/>
      <c r="X17" s="322"/>
      <c r="Y17" s="322"/>
      <c r="Z17" s="322"/>
      <c r="AA17" s="191" t="s">
        <v>1648</v>
      </c>
      <c r="AB17" s="191" t="s">
        <v>1649</v>
      </c>
      <c r="AC17" s="275" t="str">
        <f>IF($A$20&lt;&gt;"",$A$20,"")</f>
        <v>X</v>
      </c>
      <c r="AD17" s="191" t="s">
        <v>1616</v>
      </c>
      <c r="AE17" s="191" t="s">
        <v>1617</v>
      </c>
      <c r="AF17" s="191" t="s">
        <v>32</v>
      </c>
      <c r="AG17" s="191" t="s">
        <v>32</v>
      </c>
      <c r="AH17" s="191" t="s">
        <v>32</v>
      </c>
      <c r="AI17" s="191" t="s">
        <v>32</v>
      </c>
      <c r="AJ17" s="191" t="s">
        <v>32</v>
      </c>
      <c r="AK17" s="191" t="s">
        <v>32</v>
      </c>
      <c r="AL17" s="191" t="s">
        <v>161</v>
      </c>
    </row>
    <row r="18" spans="1:38">
      <c r="A18" s="43"/>
      <c r="B18" s="300" t="s">
        <v>1645</v>
      </c>
      <c r="C18" s="84"/>
      <c r="D18" s="322"/>
      <c r="E18" s="322"/>
      <c r="F18" s="322"/>
      <c r="G18" s="322"/>
      <c r="H18" s="322"/>
      <c r="I18" s="322"/>
      <c r="J18" s="322"/>
      <c r="K18" s="322"/>
      <c r="L18" s="322"/>
      <c r="M18" s="322"/>
      <c r="N18" s="322"/>
      <c r="O18" s="322"/>
      <c r="P18" s="322"/>
      <c r="Q18" s="322"/>
      <c r="R18" s="322"/>
      <c r="S18" s="322"/>
      <c r="T18" s="322"/>
      <c r="U18" s="322"/>
      <c r="V18" s="322"/>
      <c r="W18" s="322"/>
      <c r="X18" s="322"/>
      <c r="Y18" s="322"/>
      <c r="Z18" s="322"/>
      <c r="AA18" s="191" t="s">
        <v>1650</v>
      </c>
      <c r="AB18" s="191" t="s">
        <v>1651</v>
      </c>
      <c r="AC18" s="275" t="str">
        <f>IF($A$21&lt;&gt;"",$A$21,"")</f>
        <v/>
      </c>
      <c r="AD18" s="191" t="s">
        <v>1616</v>
      </c>
      <c r="AE18" s="191" t="s">
        <v>1617</v>
      </c>
      <c r="AF18" s="191" t="s">
        <v>32</v>
      </c>
      <c r="AG18" s="191" t="s">
        <v>32</v>
      </c>
      <c r="AH18" s="191" t="s">
        <v>32</v>
      </c>
      <c r="AI18" s="191" t="s">
        <v>32</v>
      </c>
      <c r="AJ18" s="191" t="s">
        <v>32</v>
      </c>
      <c r="AK18" s="191" t="s">
        <v>32</v>
      </c>
      <c r="AL18" s="191" t="s">
        <v>161</v>
      </c>
    </row>
    <row r="19" spans="1:38">
      <c r="A19" s="43" t="s">
        <v>190</v>
      </c>
      <c r="B19" s="300" t="s">
        <v>1647</v>
      </c>
      <c r="C19" s="84"/>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191" t="s">
        <v>1652</v>
      </c>
      <c r="AB19" s="191" t="s">
        <v>1653</v>
      </c>
      <c r="AC19" s="275" t="str">
        <f>IF($A$22&lt;&gt;"",$A$22,"")</f>
        <v/>
      </c>
      <c r="AD19" s="191" t="s">
        <v>1616</v>
      </c>
      <c r="AE19" s="191" t="s">
        <v>1617</v>
      </c>
      <c r="AF19" s="191" t="s">
        <v>32</v>
      </c>
      <c r="AG19" s="191" t="s">
        <v>32</v>
      </c>
      <c r="AH19" s="191" t="s">
        <v>32</v>
      </c>
      <c r="AI19" s="191" t="s">
        <v>32</v>
      </c>
      <c r="AJ19" s="191" t="s">
        <v>32</v>
      </c>
      <c r="AK19" s="191" t="s">
        <v>32</v>
      </c>
      <c r="AL19" s="191" t="s">
        <v>161</v>
      </c>
    </row>
    <row r="20" spans="1:38">
      <c r="A20" s="43" t="s">
        <v>190</v>
      </c>
      <c r="B20" s="300" t="s">
        <v>1649</v>
      </c>
      <c r="C20" s="84"/>
      <c r="D20" s="322"/>
      <c r="E20" s="322"/>
      <c r="F20" s="322"/>
      <c r="G20" s="322"/>
      <c r="H20" s="322"/>
      <c r="I20" s="322"/>
      <c r="J20" s="322"/>
      <c r="K20" s="322"/>
      <c r="L20" s="322"/>
      <c r="M20" s="322"/>
      <c r="N20" s="322"/>
      <c r="O20" s="322"/>
      <c r="P20" s="322"/>
      <c r="Q20" s="322"/>
      <c r="R20" s="322"/>
      <c r="S20" s="322"/>
      <c r="T20" s="322"/>
      <c r="U20" s="322"/>
      <c r="V20" s="322"/>
      <c r="W20" s="322"/>
      <c r="X20" s="322"/>
      <c r="Y20" s="322"/>
      <c r="Z20" s="322"/>
      <c r="AA20" s="191" t="s">
        <v>1654</v>
      </c>
      <c r="AB20" s="191" t="s">
        <v>1655</v>
      </c>
      <c r="AC20" s="275" t="str">
        <f>IF($A$23&lt;&gt;"",$A$23,"")</f>
        <v/>
      </c>
      <c r="AD20" s="191" t="s">
        <v>1616</v>
      </c>
      <c r="AE20" s="191" t="s">
        <v>1617</v>
      </c>
      <c r="AF20" s="191" t="s">
        <v>32</v>
      </c>
      <c r="AG20" s="191" t="s">
        <v>32</v>
      </c>
      <c r="AH20" s="191" t="s">
        <v>32</v>
      </c>
      <c r="AI20" s="191" t="s">
        <v>32</v>
      </c>
      <c r="AJ20" s="191" t="s">
        <v>32</v>
      </c>
      <c r="AK20" s="191" t="s">
        <v>32</v>
      </c>
      <c r="AL20" s="191" t="s">
        <v>161</v>
      </c>
    </row>
    <row r="21" spans="1:38">
      <c r="A21" s="43"/>
      <c r="B21" s="300" t="s">
        <v>1651</v>
      </c>
      <c r="C21" s="84"/>
      <c r="D21" s="322"/>
      <c r="E21" s="322"/>
      <c r="F21" s="322"/>
      <c r="G21" s="322"/>
      <c r="H21" s="322"/>
      <c r="I21" s="322"/>
      <c r="J21" s="322"/>
      <c r="K21" s="322"/>
      <c r="L21" s="322"/>
      <c r="M21" s="322"/>
      <c r="N21" s="322"/>
      <c r="O21" s="322"/>
      <c r="P21" s="322"/>
      <c r="Q21" s="322"/>
      <c r="R21" s="322"/>
      <c r="S21" s="322"/>
      <c r="T21" s="322"/>
      <c r="U21" s="322"/>
      <c r="V21" s="322"/>
      <c r="W21" s="322"/>
      <c r="X21" s="322"/>
      <c r="Y21" s="322"/>
      <c r="Z21" s="322"/>
      <c r="AA21" s="191" t="s">
        <v>1656</v>
      </c>
      <c r="AB21" s="191" t="s">
        <v>917</v>
      </c>
      <c r="AC21" s="275" t="str">
        <f>IF($B$24&lt;&gt;"",$B$24,"")</f>
        <v/>
      </c>
      <c r="AD21" s="191" t="s">
        <v>1616</v>
      </c>
      <c r="AE21" s="191" t="s">
        <v>1617</v>
      </c>
      <c r="AF21" s="191" t="s">
        <v>32</v>
      </c>
      <c r="AG21" s="191" t="s">
        <v>32</v>
      </c>
      <c r="AH21" s="191" t="s">
        <v>32</v>
      </c>
      <c r="AI21" s="191" t="s">
        <v>32</v>
      </c>
      <c r="AJ21" s="191" t="s">
        <v>32</v>
      </c>
      <c r="AK21" s="191" t="s">
        <v>32</v>
      </c>
      <c r="AL21" s="191" t="s">
        <v>33</v>
      </c>
    </row>
    <row r="22" spans="1:38">
      <c r="A22" s="43"/>
      <c r="B22" s="300" t="s">
        <v>1653</v>
      </c>
      <c r="C22" s="84"/>
      <c r="D22" s="322"/>
      <c r="E22" s="322"/>
      <c r="F22" s="322"/>
      <c r="G22" s="322"/>
      <c r="H22" s="322"/>
      <c r="I22" s="322"/>
      <c r="J22" s="322"/>
      <c r="K22" s="322"/>
      <c r="L22" s="322"/>
      <c r="M22" s="322"/>
      <c r="N22" s="322"/>
      <c r="O22" s="322"/>
      <c r="P22" s="322"/>
      <c r="Q22" s="322"/>
      <c r="R22" s="322"/>
      <c r="S22" s="322"/>
      <c r="T22" s="322"/>
      <c r="U22" s="322"/>
      <c r="V22" s="322"/>
      <c r="W22" s="322"/>
      <c r="X22" s="322"/>
      <c r="Y22" s="322"/>
      <c r="Z22" s="322"/>
      <c r="AA22" s="191" t="s">
        <v>1657</v>
      </c>
      <c r="AB22" s="191" t="s">
        <v>1658</v>
      </c>
      <c r="AC22" s="275" t="str">
        <f>IF($A$29&lt;&gt;"",$A$29,"")</f>
        <v>X</v>
      </c>
      <c r="AD22" s="191" t="s">
        <v>1616</v>
      </c>
      <c r="AE22" s="191" t="s">
        <v>1659</v>
      </c>
      <c r="AF22" s="191" t="s">
        <v>32</v>
      </c>
      <c r="AG22" s="191" t="s">
        <v>32</v>
      </c>
      <c r="AH22" s="191" t="s">
        <v>32</v>
      </c>
      <c r="AI22" s="191" t="s">
        <v>32</v>
      </c>
      <c r="AJ22" s="191" t="s">
        <v>32</v>
      </c>
      <c r="AK22" s="191" t="s">
        <v>32</v>
      </c>
      <c r="AL22" s="191" t="s">
        <v>161</v>
      </c>
    </row>
    <row r="23" spans="1:38">
      <c r="A23" s="43"/>
      <c r="B23" s="300" t="s">
        <v>1655</v>
      </c>
      <c r="C23" s="84"/>
      <c r="D23" s="322"/>
      <c r="E23" s="322"/>
      <c r="F23" s="322"/>
      <c r="G23" s="322"/>
      <c r="H23" s="322"/>
      <c r="I23" s="322"/>
      <c r="J23" s="322"/>
      <c r="K23" s="322"/>
      <c r="L23" s="322"/>
      <c r="M23" s="322"/>
      <c r="N23" s="322"/>
      <c r="O23" s="322"/>
      <c r="P23" s="322"/>
      <c r="Q23" s="322"/>
      <c r="R23" s="322"/>
      <c r="S23" s="322"/>
      <c r="T23" s="322"/>
      <c r="U23" s="322"/>
      <c r="V23" s="322"/>
      <c r="W23" s="322"/>
      <c r="X23" s="322"/>
      <c r="Y23" s="322"/>
      <c r="Z23" s="322"/>
      <c r="AA23" s="191" t="s">
        <v>1660</v>
      </c>
      <c r="AB23" s="191" t="s">
        <v>1661</v>
      </c>
      <c r="AC23" s="275" t="str">
        <f>IF($A$30&lt;&gt;"",$A$30,"")</f>
        <v/>
      </c>
      <c r="AD23" s="191" t="s">
        <v>1616</v>
      </c>
      <c r="AE23" s="191" t="s">
        <v>1659</v>
      </c>
      <c r="AF23" s="191" t="s">
        <v>32</v>
      </c>
      <c r="AG23" s="191" t="s">
        <v>32</v>
      </c>
      <c r="AH23" s="191" t="s">
        <v>32</v>
      </c>
      <c r="AI23" s="191" t="s">
        <v>32</v>
      </c>
      <c r="AJ23" s="191" t="s">
        <v>32</v>
      </c>
      <c r="AK23" s="191" t="s">
        <v>32</v>
      </c>
      <c r="AL23" s="191" t="s">
        <v>161</v>
      </c>
    </row>
    <row r="24" spans="1:38" ht="14.25">
      <c r="A24" s="300"/>
      <c r="B24" s="126"/>
      <c r="C24" s="125"/>
      <c r="D24" s="322"/>
      <c r="E24" s="322"/>
      <c r="F24" s="322"/>
      <c r="G24" s="322"/>
      <c r="H24" s="322"/>
      <c r="I24" s="322"/>
      <c r="J24" s="322"/>
      <c r="K24" s="322"/>
      <c r="L24" s="322"/>
      <c r="M24" s="322"/>
      <c r="N24" s="322"/>
      <c r="O24" s="322"/>
      <c r="P24" s="322"/>
      <c r="Q24" s="322"/>
      <c r="R24" s="322"/>
      <c r="S24" s="322"/>
      <c r="T24" s="322"/>
      <c r="U24" s="322"/>
      <c r="V24" s="322"/>
      <c r="W24" s="322"/>
      <c r="X24" s="322"/>
      <c r="Y24" s="322"/>
      <c r="Z24" s="322"/>
      <c r="AA24" s="191" t="s">
        <v>1662</v>
      </c>
      <c r="AB24" s="191" t="s">
        <v>1663</v>
      </c>
      <c r="AC24" s="275" t="str">
        <f>IF($A$31&lt;&gt;"",$A$31,"")</f>
        <v>X</v>
      </c>
      <c r="AD24" s="191" t="s">
        <v>1616</v>
      </c>
      <c r="AE24" s="191" t="s">
        <v>1659</v>
      </c>
      <c r="AF24" s="191" t="s">
        <v>32</v>
      </c>
      <c r="AG24" s="191" t="s">
        <v>32</v>
      </c>
      <c r="AH24" s="191" t="s">
        <v>32</v>
      </c>
      <c r="AI24" s="191" t="s">
        <v>32</v>
      </c>
      <c r="AJ24" s="191" t="s">
        <v>32</v>
      </c>
      <c r="AK24" s="191" t="s">
        <v>32</v>
      </c>
      <c r="AL24" s="191" t="s">
        <v>161</v>
      </c>
    </row>
    <row r="25" spans="1:38">
      <c r="A25" s="300"/>
      <c r="B25" s="322"/>
      <c r="C25" s="322"/>
      <c r="D25" s="322"/>
      <c r="E25" s="322"/>
      <c r="F25" s="322"/>
      <c r="G25" s="322"/>
      <c r="H25" s="322"/>
      <c r="I25" s="322"/>
      <c r="J25" s="322"/>
      <c r="K25" s="322"/>
      <c r="L25" s="322"/>
      <c r="M25" s="322"/>
      <c r="N25" s="322"/>
      <c r="O25" s="322"/>
      <c r="P25" s="322"/>
      <c r="Q25" s="322"/>
      <c r="R25" s="322"/>
      <c r="S25" s="322"/>
      <c r="T25" s="322"/>
      <c r="U25" s="322"/>
      <c r="V25" s="322"/>
      <c r="W25" s="322"/>
      <c r="X25" s="322"/>
      <c r="Y25" s="322"/>
      <c r="Z25" s="322"/>
      <c r="AA25" s="191" t="s">
        <v>1664</v>
      </c>
      <c r="AB25" s="191" t="s">
        <v>1665</v>
      </c>
      <c r="AC25" s="275" t="str">
        <f>IF($A$32&lt;&gt;"",$A$32,"")</f>
        <v/>
      </c>
      <c r="AD25" s="191" t="s">
        <v>1616</v>
      </c>
      <c r="AE25" s="191" t="s">
        <v>1659</v>
      </c>
      <c r="AF25" s="191" t="s">
        <v>32</v>
      </c>
      <c r="AG25" s="191" t="s">
        <v>32</v>
      </c>
      <c r="AH25" s="191" t="s">
        <v>32</v>
      </c>
      <c r="AI25" s="191" t="s">
        <v>32</v>
      </c>
      <c r="AJ25" s="191" t="s">
        <v>32</v>
      </c>
      <c r="AK25" s="191" t="s">
        <v>32</v>
      </c>
      <c r="AL25" s="191" t="s">
        <v>161</v>
      </c>
    </row>
    <row r="26" spans="1:38">
      <c r="A26" s="302" t="s">
        <v>1666</v>
      </c>
      <c r="B26" s="127" t="s">
        <v>996</v>
      </c>
      <c r="C26" s="322"/>
      <c r="D26" s="322"/>
      <c r="E26" s="322"/>
      <c r="F26" s="322"/>
      <c r="G26" s="322"/>
      <c r="H26" s="322"/>
      <c r="I26" s="322"/>
      <c r="J26" s="322"/>
      <c r="K26" s="322"/>
      <c r="L26" s="322"/>
      <c r="M26" s="322"/>
      <c r="N26" s="322"/>
      <c r="O26" s="322"/>
      <c r="P26" s="322"/>
      <c r="Q26" s="322"/>
      <c r="R26" s="322"/>
      <c r="S26" s="322"/>
      <c r="T26" s="322"/>
      <c r="U26" s="322"/>
      <c r="V26" s="322"/>
      <c r="W26" s="322"/>
      <c r="X26" s="322"/>
      <c r="Y26" s="322"/>
      <c r="Z26" s="322"/>
      <c r="AA26" s="191" t="s">
        <v>1667</v>
      </c>
      <c r="AB26" s="191" t="s">
        <v>781</v>
      </c>
      <c r="AC26" s="275" t="str">
        <f>IF($A$33&lt;&gt;"",$A$33,"")</f>
        <v>X</v>
      </c>
      <c r="AD26" s="191" t="s">
        <v>1616</v>
      </c>
      <c r="AE26" s="191" t="s">
        <v>1659</v>
      </c>
      <c r="AF26" s="191" t="s">
        <v>32</v>
      </c>
      <c r="AG26" s="191" t="s">
        <v>32</v>
      </c>
      <c r="AH26" s="191" t="s">
        <v>32</v>
      </c>
      <c r="AI26" s="191" t="s">
        <v>32</v>
      </c>
      <c r="AJ26" s="191" t="s">
        <v>32</v>
      </c>
      <c r="AK26" s="191" t="s">
        <v>32</v>
      </c>
      <c r="AL26" s="191" t="s">
        <v>161</v>
      </c>
    </row>
    <row r="27" spans="1:38">
      <c r="A27" s="300"/>
      <c r="B27" s="322"/>
      <c r="C27" s="322"/>
      <c r="D27" s="322"/>
      <c r="E27" s="322"/>
      <c r="F27" s="322"/>
      <c r="G27" s="322"/>
      <c r="H27" s="322"/>
      <c r="I27" s="322"/>
      <c r="J27" s="322"/>
      <c r="K27" s="322"/>
      <c r="L27" s="322"/>
      <c r="M27" s="322"/>
      <c r="N27" s="322"/>
      <c r="O27" s="322"/>
      <c r="P27" s="322"/>
      <c r="Q27" s="322"/>
      <c r="R27" s="322"/>
      <c r="S27" s="322"/>
      <c r="T27" s="322"/>
      <c r="U27" s="322"/>
      <c r="V27" s="322"/>
      <c r="W27" s="322"/>
      <c r="X27" s="322"/>
      <c r="Y27" s="322"/>
      <c r="Z27" s="322"/>
      <c r="AA27" s="191" t="s">
        <v>1668</v>
      </c>
      <c r="AB27" s="191" t="s">
        <v>1669</v>
      </c>
      <c r="AC27" s="275" t="str">
        <f>IF($A$34&lt;&gt;"",$A$34,"")</f>
        <v/>
      </c>
      <c r="AD27" s="191" t="s">
        <v>1616</v>
      </c>
      <c r="AE27" s="191" t="s">
        <v>1659</v>
      </c>
      <c r="AF27" s="191" t="s">
        <v>32</v>
      </c>
      <c r="AG27" s="191" t="s">
        <v>32</v>
      </c>
      <c r="AH27" s="191" t="s">
        <v>32</v>
      </c>
      <c r="AI27" s="191" t="s">
        <v>32</v>
      </c>
      <c r="AJ27" s="191" t="s">
        <v>32</v>
      </c>
      <c r="AK27" s="191" t="s">
        <v>32</v>
      </c>
      <c r="AL27" s="191" t="s">
        <v>161</v>
      </c>
    </row>
    <row r="28" spans="1:38" ht="38.25">
      <c r="A28" s="298" t="s">
        <v>1670</v>
      </c>
      <c r="B28" s="311" t="s">
        <v>1671</v>
      </c>
      <c r="C28" s="311"/>
      <c r="D28" s="322"/>
      <c r="E28" s="322"/>
      <c r="F28" s="322"/>
      <c r="G28" s="322"/>
      <c r="H28" s="322"/>
      <c r="I28" s="322"/>
      <c r="J28" s="322"/>
      <c r="K28" s="322"/>
      <c r="L28" s="322"/>
      <c r="M28" s="322"/>
      <c r="N28" s="322"/>
      <c r="O28" s="322"/>
      <c r="P28" s="322"/>
      <c r="Q28" s="322"/>
      <c r="R28" s="322"/>
      <c r="S28" s="322"/>
      <c r="T28" s="322"/>
      <c r="U28" s="322"/>
      <c r="V28" s="322"/>
      <c r="W28" s="322"/>
      <c r="X28" s="322"/>
      <c r="Y28" s="322"/>
      <c r="Z28" s="322"/>
      <c r="AA28" s="191" t="s">
        <v>1672</v>
      </c>
      <c r="AB28" s="191" t="s">
        <v>1673</v>
      </c>
      <c r="AC28" s="275" t="str">
        <f>IF($A$35&lt;&gt;"",$A$35,"")</f>
        <v>X</v>
      </c>
      <c r="AD28" s="191" t="s">
        <v>1616</v>
      </c>
      <c r="AE28" s="191" t="s">
        <v>1659</v>
      </c>
      <c r="AF28" s="191" t="s">
        <v>32</v>
      </c>
      <c r="AG28" s="191" t="s">
        <v>32</v>
      </c>
      <c r="AH28" s="191" t="s">
        <v>32</v>
      </c>
      <c r="AI28" s="191" t="s">
        <v>32</v>
      </c>
      <c r="AJ28" s="191" t="s">
        <v>32</v>
      </c>
      <c r="AK28" s="191" t="s">
        <v>32</v>
      </c>
      <c r="AL28" s="191" t="s">
        <v>161</v>
      </c>
    </row>
    <row r="29" spans="1:38">
      <c r="A29" s="41" t="s">
        <v>190</v>
      </c>
      <c r="B29" s="300" t="s">
        <v>1658</v>
      </c>
      <c r="C29" s="84"/>
      <c r="D29" s="322"/>
      <c r="E29" s="322"/>
      <c r="F29" s="322"/>
      <c r="G29" s="322"/>
      <c r="H29" s="322"/>
      <c r="I29" s="322"/>
      <c r="J29" s="322"/>
      <c r="K29" s="322"/>
      <c r="L29" s="322"/>
      <c r="M29" s="322"/>
      <c r="N29" s="322"/>
      <c r="O29" s="322"/>
      <c r="P29" s="322"/>
      <c r="Q29" s="322"/>
      <c r="R29" s="322"/>
      <c r="S29" s="322"/>
      <c r="T29" s="322"/>
      <c r="U29" s="322"/>
      <c r="V29" s="322"/>
      <c r="W29" s="322"/>
      <c r="X29" s="322"/>
      <c r="Y29" s="322"/>
      <c r="Z29" s="322"/>
      <c r="AA29" s="191" t="s">
        <v>1674</v>
      </c>
      <c r="AB29" s="191" t="s">
        <v>1675</v>
      </c>
      <c r="AC29" s="275" t="str">
        <f>IF($A$36&lt;&gt;"",$A$36,"")</f>
        <v/>
      </c>
      <c r="AD29" s="191" t="s">
        <v>1616</v>
      </c>
      <c r="AE29" s="191" t="s">
        <v>1659</v>
      </c>
      <c r="AF29" s="191" t="s">
        <v>32</v>
      </c>
      <c r="AG29" s="191" t="s">
        <v>32</v>
      </c>
      <c r="AH29" s="191" t="s">
        <v>32</v>
      </c>
      <c r="AI29" s="191" t="s">
        <v>32</v>
      </c>
      <c r="AJ29" s="191" t="s">
        <v>32</v>
      </c>
      <c r="AK29" s="191" t="s">
        <v>32</v>
      </c>
      <c r="AL29" s="191" t="s">
        <v>161</v>
      </c>
    </row>
    <row r="30" spans="1:38">
      <c r="A30" s="41"/>
      <c r="B30" s="300" t="s">
        <v>1661</v>
      </c>
      <c r="C30" s="84"/>
      <c r="D30" s="322"/>
      <c r="E30" s="322"/>
      <c r="F30" s="322"/>
      <c r="G30" s="322"/>
      <c r="H30" s="322"/>
      <c r="I30" s="322"/>
      <c r="J30" s="322"/>
      <c r="K30" s="322"/>
      <c r="L30" s="322"/>
      <c r="M30" s="322"/>
      <c r="N30" s="322"/>
      <c r="O30" s="322"/>
      <c r="P30" s="322"/>
      <c r="Q30" s="322"/>
      <c r="R30" s="322"/>
      <c r="S30" s="322"/>
      <c r="T30" s="322"/>
      <c r="U30" s="322"/>
      <c r="V30" s="322"/>
      <c r="W30" s="322"/>
      <c r="X30" s="322"/>
      <c r="Y30" s="322"/>
      <c r="Z30" s="322"/>
      <c r="AA30" s="191" t="s">
        <v>1676</v>
      </c>
      <c r="AB30" s="191" t="s">
        <v>769</v>
      </c>
      <c r="AC30" s="275" t="str">
        <f>IF($A$37&lt;&gt;"",$A$37,"")</f>
        <v>X</v>
      </c>
      <c r="AD30" s="191" t="s">
        <v>1616</v>
      </c>
      <c r="AE30" s="191" t="s">
        <v>1659</v>
      </c>
      <c r="AF30" s="191" t="s">
        <v>32</v>
      </c>
      <c r="AG30" s="191" t="s">
        <v>32</v>
      </c>
      <c r="AH30" s="191" t="s">
        <v>32</v>
      </c>
      <c r="AI30" s="191" t="s">
        <v>32</v>
      </c>
      <c r="AJ30" s="191" t="s">
        <v>32</v>
      </c>
      <c r="AK30" s="191" t="s">
        <v>32</v>
      </c>
      <c r="AL30" s="191" t="s">
        <v>161</v>
      </c>
    </row>
    <row r="31" spans="1:38">
      <c r="A31" s="41" t="s">
        <v>190</v>
      </c>
      <c r="B31" s="300" t="s">
        <v>1663</v>
      </c>
      <c r="C31" s="84"/>
      <c r="D31" s="322"/>
      <c r="E31" s="322"/>
      <c r="F31" s="322"/>
      <c r="G31" s="322"/>
      <c r="H31" s="322"/>
      <c r="I31" s="322"/>
      <c r="J31" s="322"/>
      <c r="K31" s="322"/>
      <c r="L31" s="322"/>
      <c r="M31" s="322"/>
      <c r="N31" s="322"/>
      <c r="O31" s="322"/>
      <c r="P31" s="322"/>
      <c r="Q31" s="322"/>
      <c r="R31" s="322"/>
      <c r="S31" s="322"/>
      <c r="T31" s="322"/>
      <c r="U31" s="322"/>
      <c r="V31" s="322"/>
      <c r="W31" s="322"/>
      <c r="X31" s="322"/>
      <c r="Y31" s="322"/>
      <c r="Z31" s="322"/>
      <c r="AA31" s="191" t="s">
        <v>1677</v>
      </c>
      <c r="AB31" s="191" t="s">
        <v>1678</v>
      </c>
      <c r="AC31" s="275" t="str">
        <f>IF($A$38&lt;&gt;"",$A$38,"")</f>
        <v/>
      </c>
      <c r="AD31" s="191" t="s">
        <v>1616</v>
      </c>
      <c r="AE31" s="191" t="s">
        <v>1659</v>
      </c>
      <c r="AF31" s="191" t="s">
        <v>32</v>
      </c>
      <c r="AG31" s="191" t="s">
        <v>32</v>
      </c>
      <c r="AH31" s="191" t="s">
        <v>32</v>
      </c>
      <c r="AI31" s="191" t="s">
        <v>32</v>
      </c>
      <c r="AJ31" s="191" t="s">
        <v>32</v>
      </c>
      <c r="AK31" s="191" t="s">
        <v>32</v>
      </c>
      <c r="AL31" s="191" t="s">
        <v>161</v>
      </c>
    </row>
    <row r="32" spans="1:38">
      <c r="A32" s="41"/>
      <c r="B32" s="300" t="s">
        <v>1665</v>
      </c>
      <c r="C32" s="84"/>
      <c r="D32" s="322"/>
      <c r="E32" s="322"/>
      <c r="F32" s="322"/>
      <c r="G32" s="322"/>
      <c r="H32" s="322"/>
      <c r="I32" s="322"/>
      <c r="J32" s="322"/>
      <c r="K32" s="322"/>
      <c r="L32" s="322"/>
      <c r="M32" s="322"/>
      <c r="N32" s="322"/>
      <c r="O32" s="322"/>
      <c r="P32" s="322"/>
      <c r="Q32" s="322"/>
      <c r="R32" s="322"/>
      <c r="S32" s="322"/>
      <c r="T32" s="322"/>
      <c r="U32" s="322"/>
      <c r="V32" s="322"/>
      <c r="W32" s="322"/>
      <c r="X32" s="322"/>
      <c r="Y32" s="322"/>
      <c r="Z32" s="322"/>
      <c r="AA32" s="191" t="s">
        <v>1679</v>
      </c>
      <c r="AB32" s="191" t="s">
        <v>1680</v>
      </c>
      <c r="AC32" s="275" t="str">
        <f>IF($A$39&lt;&gt;"",$A$39,"")</f>
        <v>X</v>
      </c>
      <c r="AD32" s="191" t="s">
        <v>1616</v>
      </c>
      <c r="AE32" s="191" t="s">
        <v>1659</v>
      </c>
      <c r="AF32" s="191" t="s">
        <v>32</v>
      </c>
      <c r="AG32" s="191" t="s">
        <v>32</v>
      </c>
      <c r="AH32" s="191" t="s">
        <v>32</v>
      </c>
      <c r="AI32" s="191" t="s">
        <v>32</v>
      </c>
      <c r="AJ32" s="191" t="s">
        <v>32</v>
      </c>
      <c r="AK32" s="191" t="s">
        <v>32</v>
      </c>
      <c r="AL32" s="191" t="s">
        <v>161</v>
      </c>
    </row>
    <row r="33" spans="1:38">
      <c r="A33" s="41" t="s">
        <v>190</v>
      </c>
      <c r="B33" s="300" t="s">
        <v>781</v>
      </c>
      <c r="C33" s="84"/>
      <c r="D33" s="322"/>
      <c r="E33" s="322"/>
      <c r="F33" s="322"/>
      <c r="G33" s="322"/>
      <c r="H33" s="322"/>
      <c r="I33" s="322"/>
      <c r="J33" s="322"/>
      <c r="K33" s="322"/>
      <c r="L33" s="322"/>
      <c r="M33" s="322"/>
      <c r="N33" s="322"/>
      <c r="O33" s="322"/>
      <c r="P33" s="322"/>
      <c r="Q33" s="322"/>
      <c r="R33" s="322"/>
      <c r="S33" s="322"/>
      <c r="T33" s="322"/>
      <c r="U33" s="322"/>
      <c r="V33" s="322"/>
      <c r="W33" s="322"/>
      <c r="X33" s="322"/>
      <c r="Y33" s="322"/>
      <c r="Z33" s="322"/>
      <c r="AA33" s="191" t="s">
        <v>1681</v>
      </c>
      <c r="AB33" s="191" t="s">
        <v>1682</v>
      </c>
      <c r="AC33" s="275" t="str">
        <f>IF($A$40&lt;&gt;"",$A$40,"")</f>
        <v>X</v>
      </c>
      <c r="AD33" s="191" t="s">
        <v>1616</v>
      </c>
      <c r="AE33" s="191" t="s">
        <v>1659</v>
      </c>
      <c r="AF33" s="191" t="s">
        <v>32</v>
      </c>
      <c r="AG33" s="191" t="s">
        <v>32</v>
      </c>
      <c r="AH33" s="191" t="s">
        <v>32</v>
      </c>
      <c r="AI33" s="191" t="s">
        <v>32</v>
      </c>
      <c r="AJ33" s="191" t="s">
        <v>32</v>
      </c>
      <c r="AK33" s="191" t="s">
        <v>32</v>
      </c>
      <c r="AL33" s="191" t="s">
        <v>161</v>
      </c>
    </row>
    <row r="34" spans="1:38">
      <c r="A34" s="41"/>
      <c r="B34" s="300" t="s">
        <v>1669</v>
      </c>
      <c r="C34" s="84"/>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191" t="s">
        <v>1683</v>
      </c>
      <c r="AB34" s="191" t="s">
        <v>158</v>
      </c>
      <c r="AC34" s="275" t="str">
        <f>IF($A$41&lt;&gt;"",$A$41,"")</f>
        <v/>
      </c>
      <c r="AD34" s="191" t="s">
        <v>1616</v>
      </c>
      <c r="AE34" s="191" t="s">
        <v>1659</v>
      </c>
      <c r="AF34" s="191" t="s">
        <v>32</v>
      </c>
      <c r="AG34" s="191" t="s">
        <v>32</v>
      </c>
      <c r="AH34" s="191" t="s">
        <v>32</v>
      </c>
      <c r="AI34" s="191" t="s">
        <v>32</v>
      </c>
      <c r="AJ34" s="191" t="s">
        <v>32</v>
      </c>
      <c r="AK34" s="191" t="s">
        <v>32</v>
      </c>
      <c r="AL34" s="191" t="s">
        <v>161</v>
      </c>
    </row>
    <row r="35" spans="1:38">
      <c r="A35" s="41" t="s">
        <v>190</v>
      </c>
      <c r="B35" s="300" t="s">
        <v>1673</v>
      </c>
      <c r="C35" s="84"/>
      <c r="D35" s="322"/>
      <c r="E35" s="322"/>
      <c r="F35" s="322"/>
      <c r="G35" s="322"/>
      <c r="H35" s="322"/>
      <c r="I35" s="322"/>
      <c r="J35" s="322"/>
      <c r="K35" s="322"/>
      <c r="L35" s="322"/>
      <c r="M35" s="322"/>
      <c r="N35" s="322"/>
      <c r="O35" s="322"/>
      <c r="P35" s="322"/>
      <c r="Q35" s="322"/>
      <c r="R35" s="322"/>
      <c r="S35" s="322"/>
      <c r="T35" s="322"/>
      <c r="U35" s="322"/>
      <c r="V35" s="322"/>
      <c r="W35" s="322"/>
      <c r="X35" s="322"/>
      <c r="Y35" s="322"/>
      <c r="Z35" s="322"/>
      <c r="AA35" s="191" t="s">
        <v>1684</v>
      </c>
      <c r="AB35" s="191" t="s">
        <v>1685</v>
      </c>
      <c r="AC35" s="275" t="str">
        <f>IF($B$42&lt;&gt;"",$B$42,"")</f>
        <v/>
      </c>
      <c r="AD35" s="191" t="s">
        <v>1616</v>
      </c>
      <c r="AE35" s="191" t="s">
        <v>1659</v>
      </c>
      <c r="AF35" s="191" t="s">
        <v>32</v>
      </c>
      <c r="AG35" s="191" t="s">
        <v>32</v>
      </c>
      <c r="AH35" s="191" t="s">
        <v>32</v>
      </c>
      <c r="AI35" s="191" t="s">
        <v>32</v>
      </c>
      <c r="AJ35" s="191" t="s">
        <v>32</v>
      </c>
      <c r="AK35" s="191" t="s">
        <v>32</v>
      </c>
      <c r="AL35" s="191" t="s">
        <v>33</v>
      </c>
    </row>
    <row r="36" spans="1:38">
      <c r="A36" s="41"/>
      <c r="B36" s="300" t="s">
        <v>1675</v>
      </c>
      <c r="C36" s="84"/>
      <c r="D36" s="322"/>
      <c r="E36" s="322"/>
      <c r="F36" s="322"/>
      <c r="G36" s="322"/>
      <c r="H36" s="322"/>
      <c r="I36" s="322"/>
      <c r="J36" s="322"/>
      <c r="K36" s="322"/>
      <c r="L36" s="322"/>
      <c r="M36" s="322"/>
      <c r="N36" s="322"/>
      <c r="O36" s="322"/>
      <c r="P36" s="322"/>
      <c r="Q36" s="322"/>
      <c r="R36" s="322"/>
      <c r="S36" s="322"/>
      <c r="T36" s="322"/>
      <c r="U36" s="322"/>
      <c r="V36" s="322"/>
      <c r="W36" s="322"/>
      <c r="X36" s="322"/>
      <c r="Y36" s="322"/>
      <c r="Z36" s="322"/>
    </row>
    <row r="37" spans="1:38">
      <c r="A37" s="41" t="s">
        <v>190</v>
      </c>
      <c r="B37" s="300" t="s">
        <v>769</v>
      </c>
      <c r="C37" s="84"/>
      <c r="D37" s="322"/>
      <c r="E37" s="322"/>
      <c r="F37" s="322"/>
      <c r="G37" s="322"/>
      <c r="H37" s="322"/>
      <c r="I37" s="322"/>
      <c r="J37" s="322"/>
      <c r="K37" s="322"/>
      <c r="L37" s="322"/>
      <c r="M37" s="322"/>
      <c r="N37" s="322"/>
      <c r="O37" s="322"/>
      <c r="P37" s="322"/>
      <c r="Q37" s="322"/>
      <c r="R37" s="322"/>
      <c r="S37" s="322"/>
      <c r="T37" s="322"/>
      <c r="U37" s="322"/>
      <c r="V37" s="322"/>
      <c r="W37" s="322"/>
      <c r="X37" s="322"/>
      <c r="Y37" s="322"/>
      <c r="Z37" s="322"/>
    </row>
    <row r="38" spans="1:38">
      <c r="A38" s="41"/>
      <c r="B38" s="300" t="s">
        <v>1678</v>
      </c>
      <c r="C38" s="84"/>
      <c r="D38" s="322"/>
      <c r="E38" s="322"/>
      <c r="F38" s="322"/>
      <c r="G38" s="322"/>
      <c r="H38" s="322"/>
      <c r="I38" s="322"/>
      <c r="J38" s="322"/>
      <c r="K38" s="322"/>
      <c r="L38" s="322"/>
      <c r="M38" s="322"/>
      <c r="N38" s="322"/>
      <c r="O38" s="322"/>
      <c r="P38" s="322"/>
      <c r="Q38" s="322"/>
      <c r="R38" s="322"/>
      <c r="S38" s="322"/>
      <c r="T38" s="322"/>
      <c r="U38" s="322"/>
      <c r="V38" s="322"/>
      <c r="W38" s="322"/>
      <c r="X38" s="322"/>
      <c r="Y38" s="322"/>
      <c r="Z38" s="322"/>
    </row>
    <row r="39" spans="1:38">
      <c r="A39" s="41" t="s">
        <v>190</v>
      </c>
      <c r="B39" s="300" t="s">
        <v>1680</v>
      </c>
      <c r="C39" s="84"/>
      <c r="D39" s="322"/>
      <c r="E39" s="322"/>
      <c r="F39" s="322"/>
      <c r="G39" s="322"/>
      <c r="H39" s="322"/>
      <c r="I39" s="322"/>
      <c r="J39" s="322"/>
      <c r="K39" s="322"/>
      <c r="L39" s="322"/>
      <c r="M39" s="322"/>
      <c r="N39" s="322"/>
      <c r="O39" s="322"/>
      <c r="P39" s="322"/>
      <c r="Q39" s="322"/>
      <c r="R39" s="322"/>
      <c r="S39" s="322"/>
      <c r="T39" s="322"/>
      <c r="U39" s="322"/>
      <c r="V39" s="322"/>
      <c r="W39" s="322"/>
      <c r="X39" s="322"/>
      <c r="Y39" s="322"/>
      <c r="Z39" s="322"/>
    </row>
    <row r="40" spans="1:38">
      <c r="A40" s="41" t="s">
        <v>190</v>
      </c>
      <c r="B40" s="300" t="s">
        <v>1682</v>
      </c>
      <c r="C40" s="84"/>
      <c r="D40" s="322"/>
      <c r="E40" s="322"/>
      <c r="F40" s="322"/>
      <c r="G40" s="322"/>
      <c r="H40" s="322"/>
      <c r="I40" s="322"/>
      <c r="J40" s="322"/>
      <c r="K40" s="322"/>
      <c r="L40" s="322"/>
      <c r="M40" s="322"/>
      <c r="N40" s="322"/>
      <c r="O40" s="322"/>
      <c r="P40" s="322"/>
      <c r="Q40" s="322"/>
      <c r="R40" s="322"/>
      <c r="S40" s="322"/>
      <c r="T40" s="322"/>
      <c r="U40" s="322"/>
      <c r="V40" s="322"/>
      <c r="W40" s="322"/>
      <c r="X40" s="322"/>
      <c r="Y40" s="322"/>
      <c r="Z40" s="322"/>
    </row>
    <row r="41" spans="1:38">
      <c r="A41" s="41"/>
      <c r="B41" s="300" t="s">
        <v>158</v>
      </c>
      <c r="C41" s="84"/>
      <c r="D41" s="322"/>
      <c r="E41" s="322"/>
      <c r="F41" s="322"/>
      <c r="G41" s="322"/>
      <c r="H41" s="322"/>
      <c r="I41" s="322"/>
      <c r="J41" s="322"/>
      <c r="K41" s="322"/>
      <c r="L41" s="322"/>
      <c r="M41" s="322"/>
      <c r="N41" s="322"/>
      <c r="O41" s="322"/>
      <c r="P41" s="322"/>
      <c r="Q41" s="322"/>
      <c r="R41" s="322"/>
      <c r="S41" s="322"/>
      <c r="T41" s="322"/>
      <c r="U41" s="322"/>
      <c r="V41" s="322"/>
      <c r="W41" s="322"/>
      <c r="X41" s="322"/>
      <c r="Y41" s="322"/>
      <c r="Z41" s="322"/>
    </row>
  </sheetData>
  <sheetProtection algorithmName="SHA-512" hashValue="JJ6nOufgWCIh0PNXU75tjD065ZnRUJ1h5g6xtxgeAUJenBizXfVwUOF5pYsZ9XVvRrY5F7UF4IjkX94iggbM/w==" saltValue="VrM/IxhBgv2/2EFjtQZoqA==" spinCount="100000" sheet="1" objects="1" scenarios="1"/>
  <autoFilter ref="AA1:AL34" xr:uid="{00000000-0009-0000-0000-000005000000}"/>
  <conditionalFormatting sqref="AA1:AA35">
    <cfRule type="duplicateValues" dxfId="20" priority="1"/>
    <cfRule type="duplicateValues" dxfId="19" priority="2"/>
  </conditionalFormatting>
  <pageMargins left="0.75" right="0.75" top="1" bottom="1" header="0" footer="0"/>
  <pageSetup scale="75" orientation="portrait"/>
  <headerFooter>
    <oddHeader>&amp;LCommon Data Set 2024-2025</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L59"/>
  <sheetViews>
    <sheetView workbookViewId="0"/>
  </sheetViews>
  <sheetFormatPr defaultColWidth="18.28515625" defaultRowHeight="13.5"/>
  <cols>
    <col min="1" max="6" width="18.28515625" style="287"/>
    <col min="7" max="26" width="18.28515625" style="288"/>
    <col min="27" max="38" width="18.28515625" style="287"/>
    <col min="39" max="16384" width="18.28515625" style="288"/>
  </cols>
  <sheetData>
    <row r="1" spans="1:38" ht="36">
      <c r="A1" s="338" t="s">
        <v>1686</v>
      </c>
      <c r="G1" s="322"/>
      <c r="H1" s="322"/>
      <c r="I1" s="322"/>
      <c r="J1" s="322"/>
      <c r="K1" s="322"/>
      <c r="L1" s="322"/>
      <c r="M1" s="322"/>
      <c r="N1" s="322"/>
      <c r="O1" s="322"/>
      <c r="P1" s="322"/>
      <c r="Q1" s="322"/>
      <c r="R1" s="322"/>
      <c r="S1" s="322"/>
      <c r="T1" s="322"/>
      <c r="U1" s="322"/>
      <c r="V1" s="322"/>
      <c r="W1" s="322"/>
      <c r="X1" s="322"/>
      <c r="Y1" s="322"/>
      <c r="AA1" s="191" t="s">
        <v>16</v>
      </c>
      <c r="AB1" s="191" t="s">
        <v>17</v>
      </c>
      <c r="AC1" s="191" t="s">
        <v>18</v>
      </c>
      <c r="AD1" s="191" t="s">
        <v>19</v>
      </c>
      <c r="AE1" s="191" t="s">
        <v>20</v>
      </c>
      <c r="AF1" s="191" t="s">
        <v>21</v>
      </c>
      <c r="AG1" s="191" t="s">
        <v>22</v>
      </c>
      <c r="AH1" s="191" t="s">
        <v>23</v>
      </c>
      <c r="AI1" s="191" t="s">
        <v>24</v>
      </c>
      <c r="AJ1" s="191" t="s">
        <v>25</v>
      </c>
      <c r="AK1" s="191" t="s">
        <v>26</v>
      </c>
      <c r="AL1" s="191" t="s">
        <v>27</v>
      </c>
    </row>
    <row r="2" spans="1:38">
      <c r="A2" s="300"/>
      <c r="B2" s="322"/>
      <c r="C2" s="322"/>
      <c r="D2" s="322"/>
      <c r="E2" s="322"/>
      <c r="F2" s="322"/>
      <c r="G2" s="322"/>
      <c r="H2" s="322"/>
      <c r="I2" s="322"/>
      <c r="J2" s="322"/>
      <c r="K2" s="322"/>
      <c r="L2" s="322"/>
      <c r="M2" s="322"/>
      <c r="N2" s="322"/>
      <c r="O2" s="322"/>
      <c r="P2" s="322"/>
      <c r="Q2" s="322"/>
      <c r="R2" s="322"/>
      <c r="S2" s="322"/>
      <c r="T2" s="322"/>
      <c r="U2" s="322"/>
      <c r="V2" s="322"/>
      <c r="W2" s="322"/>
      <c r="X2" s="322"/>
      <c r="Y2" s="322"/>
      <c r="AA2" s="191" t="s">
        <v>1687</v>
      </c>
      <c r="AB2" s="191" t="s">
        <v>1688</v>
      </c>
      <c r="AC2" s="218">
        <f>IF($C$5&lt;&gt;"",$C$5,"")</f>
        <v>0.14000000000000001</v>
      </c>
      <c r="AD2" s="191" t="s">
        <v>1689</v>
      </c>
      <c r="AE2" s="191" t="s">
        <v>1690</v>
      </c>
      <c r="AF2" s="191" t="s">
        <v>1691</v>
      </c>
      <c r="AG2" s="191" t="s">
        <v>217</v>
      </c>
      <c r="AH2" s="191" t="s">
        <v>218</v>
      </c>
      <c r="AI2" s="191" t="s">
        <v>32</v>
      </c>
      <c r="AJ2" s="191" t="s">
        <v>32</v>
      </c>
      <c r="AK2" s="191" t="s">
        <v>32</v>
      </c>
      <c r="AL2" s="191" t="s">
        <v>1692</v>
      </c>
    </row>
    <row r="3" spans="1:38" ht="127.5">
      <c r="A3" s="302" t="s">
        <v>1693</v>
      </c>
      <c r="B3" s="298" t="s">
        <v>1694</v>
      </c>
      <c r="G3" s="322"/>
      <c r="H3" s="322"/>
      <c r="I3" s="322"/>
      <c r="J3" s="322"/>
      <c r="K3" s="322"/>
      <c r="L3" s="322"/>
      <c r="M3" s="322"/>
      <c r="N3" s="322"/>
      <c r="O3" s="322"/>
      <c r="P3" s="322"/>
      <c r="Q3" s="322"/>
      <c r="R3" s="322"/>
      <c r="S3" s="322"/>
      <c r="T3" s="322"/>
      <c r="U3" s="322"/>
      <c r="V3" s="322"/>
      <c r="W3" s="322"/>
      <c r="X3" s="322"/>
      <c r="Y3" s="322"/>
      <c r="AA3" s="191" t="s">
        <v>1695</v>
      </c>
      <c r="AB3" s="191" t="s">
        <v>1696</v>
      </c>
      <c r="AC3" s="218" t="str">
        <f>IF($C$6&lt;&gt;"",$C$6,"")</f>
        <v/>
      </c>
      <c r="AD3" s="191" t="s">
        <v>1689</v>
      </c>
      <c r="AE3" s="191" t="s">
        <v>1690</v>
      </c>
      <c r="AF3" s="191" t="s">
        <v>1691</v>
      </c>
      <c r="AG3" s="191" t="s">
        <v>217</v>
      </c>
      <c r="AH3" s="191" t="s">
        <v>218</v>
      </c>
      <c r="AI3" s="191" t="s">
        <v>32</v>
      </c>
      <c r="AJ3" s="191" t="s">
        <v>32</v>
      </c>
      <c r="AK3" s="191" t="s">
        <v>32</v>
      </c>
      <c r="AL3" s="191" t="s">
        <v>1692</v>
      </c>
    </row>
    <row r="4" spans="1:38" ht="25.5">
      <c r="A4" s="302"/>
      <c r="B4" s="294"/>
      <c r="C4" s="86" t="s">
        <v>1697</v>
      </c>
      <c r="D4" s="87" t="s">
        <v>217</v>
      </c>
      <c r="G4" s="322"/>
      <c r="H4" s="322"/>
      <c r="I4" s="322"/>
      <c r="J4" s="322"/>
      <c r="K4" s="322"/>
      <c r="L4" s="322"/>
      <c r="M4" s="322"/>
      <c r="N4" s="322"/>
      <c r="O4" s="322"/>
      <c r="P4" s="322"/>
      <c r="Q4" s="322"/>
      <c r="R4" s="322"/>
      <c r="S4" s="322"/>
      <c r="T4" s="322"/>
      <c r="U4" s="322"/>
      <c r="V4" s="322"/>
      <c r="W4" s="322"/>
      <c r="X4" s="322"/>
      <c r="Y4" s="322"/>
      <c r="AA4" s="191" t="s">
        <v>1698</v>
      </c>
      <c r="AB4" s="191" t="s">
        <v>1699</v>
      </c>
      <c r="AC4" s="218" t="str">
        <f>IF($C$7&lt;&gt;"",$C$7,"")</f>
        <v/>
      </c>
      <c r="AD4" s="191" t="s">
        <v>1689</v>
      </c>
      <c r="AE4" s="191" t="s">
        <v>1690</v>
      </c>
      <c r="AF4" s="191" t="s">
        <v>1691</v>
      </c>
      <c r="AG4" s="191" t="s">
        <v>217</v>
      </c>
      <c r="AH4" s="191" t="s">
        <v>218</v>
      </c>
      <c r="AI4" s="191" t="s">
        <v>32</v>
      </c>
      <c r="AJ4" s="191" t="s">
        <v>32</v>
      </c>
      <c r="AK4" s="191" t="s">
        <v>32</v>
      </c>
      <c r="AL4" s="191" t="s">
        <v>1692</v>
      </c>
    </row>
    <row r="5" spans="1:38" ht="89.25">
      <c r="A5" s="302"/>
      <c r="B5" s="304" t="s">
        <v>1688</v>
      </c>
      <c r="C5" s="65">
        <v>0.14000000000000001</v>
      </c>
      <c r="D5" s="88">
        <v>0.1</v>
      </c>
      <c r="G5" s="322"/>
      <c r="H5" s="322"/>
      <c r="I5" s="322"/>
      <c r="J5" s="322"/>
      <c r="K5" s="322"/>
      <c r="L5" s="322"/>
      <c r="M5" s="322"/>
      <c r="N5" s="322"/>
      <c r="O5" s="322"/>
      <c r="P5" s="322"/>
      <c r="Q5" s="322"/>
      <c r="R5" s="322"/>
      <c r="S5" s="322"/>
      <c r="T5" s="322"/>
      <c r="U5" s="322"/>
      <c r="V5" s="322"/>
      <c r="W5" s="322"/>
      <c r="X5" s="322"/>
      <c r="Y5" s="322"/>
      <c r="AA5" s="191" t="s">
        <v>1700</v>
      </c>
      <c r="AB5" s="191" t="s">
        <v>1701</v>
      </c>
      <c r="AC5" s="218">
        <f>IF($C$8&lt;&gt;"",$C$8,"")</f>
        <v>0.76</v>
      </c>
      <c r="AD5" s="191" t="s">
        <v>1689</v>
      </c>
      <c r="AE5" s="191" t="s">
        <v>1690</v>
      </c>
      <c r="AF5" s="191" t="s">
        <v>1691</v>
      </c>
      <c r="AG5" s="191" t="s">
        <v>217</v>
      </c>
      <c r="AH5" s="191" t="s">
        <v>218</v>
      </c>
      <c r="AI5" s="191" t="s">
        <v>32</v>
      </c>
      <c r="AJ5" s="191" t="s">
        <v>32</v>
      </c>
      <c r="AK5" s="191" t="s">
        <v>32</v>
      </c>
      <c r="AL5" s="191" t="s">
        <v>1692</v>
      </c>
    </row>
    <row r="6" spans="1:38" ht="25.5">
      <c r="A6" s="302"/>
      <c r="B6" s="50" t="s">
        <v>1696</v>
      </c>
      <c r="C6" s="88"/>
      <c r="D6" s="88"/>
      <c r="G6" s="322"/>
      <c r="H6" s="322"/>
      <c r="I6" s="322"/>
      <c r="J6" s="322"/>
      <c r="K6" s="322"/>
      <c r="L6" s="322"/>
      <c r="M6" s="322"/>
      <c r="N6" s="322"/>
      <c r="O6" s="322"/>
      <c r="P6" s="322"/>
      <c r="Q6" s="322"/>
      <c r="R6" s="322"/>
      <c r="S6" s="322"/>
      <c r="T6" s="322"/>
      <c r="U6" s="322"/>
      <c r="V6" s="322"/>
      <c r="W6" s="322"/>
      <c r="X6" s="322"/>
      <c r="Y6" s="322"/>
      <c r="AA6" s="191" t="s">
        <v>1702</v>
      </c>
      <c r="AB6" s="191" t="s">
        <v>1703</v>
      </c>
      <c r="AC6" s="218">
        <f>IF($C$9&lt;&gt;"",$C$9,"")</f>
        <v>0.24</v>
      </c>
      <c r="AD6" s="191" t="s">
        <v>1689</v>
      </c>
      <c r="AE6" s="191" t="s">
        <v>1690</v>
      </c>
      <c r="AF6" s="191" t="s">
        <v>1691</v>
      </c>
      <c r="AG6" s="191" t="s">
        <v>217</v>
      </c>
      <c r="AH6" s="191" t="s">
        <v>218</v>
      </c>
      <c r="AI6" s="191" t="s">
        <v>32</v>
      </c>
      <c r="AJ6" s="191" t="s">
        <v>32</v>
      </c>
      <c r="AK6" s="191" t="s">
        <v>32</v>
      </c>
      <c r="AL6" s="191" t="s">
        <v>1692</v>
      </c>
    </row>
    <row r="7" spans="1:38" ht="25.5">
      <c r="A7" s="302"/>
      <c r="B7" s="50" t="s">
        <v>1699</v>
      </c>
      <c r="C7" s="88"/>
      <c r="D7" s="88"/>
      <c r="G7" s="322"/>
      <c r="H7" s="322"/>
      <c r="I7" s="322"/>
      <c r="J7" s="322"/>
      <c r="K7" s="322"/>
      <c r="L7" s="322"/>
      <c r="M7" s="322"/>
      <c r="N7" s="322"/>
      <c r="O7" s="322"/>
      <c r="P7" s="322"/>
      <c r="Q7" s="322"/>
      <c r="R7" s="322"/>
      <c r="S7" s="322"/>
      <c r="T7" s="322"/>
      <c r="U7" s="322"/>
      <c r="V7" s="322"/>
      <c r="W7" s="322"/>
      <c r="X7" s="322"/>
      <c r="Y7" s="322"/>
      <c r="AA7" s="191" t="s">
        <v>1704</v>
      </c>
      <c r="AB7" s="191" t="s">
        <v>1705</v>
      </c>
      <c r="AC7" s="218">
        <f>IF($C$10&lt;&gt;"",$C$10,"")</f>
        <v>0</v>
      </c>
      <c r="AD7" s="191" t="s">
        <v>1689</v>
      </c>
      <c r="AE7" s="191" t="s">
        <v>1690</v>
      </c>
      <c r="AF7" s="191" t="s">
        <v>1691</v>
      </c>
      <c r="AG7" s="191" t="s">
        <v>217</v>
      </c>
      <c r="AH7" s="191" t="s">
        <v>218</v>
      </c>
      <c r="AI7" s="191" t="s">
        <v>32</v>
      </c>
      <c r="AJ7" s="191" t="s">
        <v>32</v>
      </c>
      <c r="AK7" s="191" t="s">
        <v>32</v>
      </c>
      <c r="AL7" s="191" t="s">
        <v>1692</v>
      </c>
    </row>
    <row r="8" spans="1:38" ht="51">
      <c r="A8" s="302"/>
      <c r="B8" s="50" t="s">
        <v>1701</v>
      </c>
      <c r="C8" s="88">
        <v>0.76</v>
      </c>
      <c r="D8" s="88">
        <v>0.35</v>
      </c>
      <c r="G8" s="322"/>
      <c r="H8" s="322"/>
      <c r="I8" s="322"/>
      <c r="J8" s="322"/>
      <c r="K8" s="322"/>
      <c r="L8" s="322"/>
      <c r="M8" s="322"/>
      <c r="N8" s="322"/>
      <c r="O8" s="322"/>
      <c r="P8" s="322"/>
      <c r="Q8" s="322"/>
      <c r="R8" s="322"/>
      <c r="S8" s="322"/>
      <c r="T8" s="322"/>
      <c r="U8" s="322"/>
      <c r="V8" s="322"/>
      <c r="W8" s="322"/>
      <c r="X8" s="322"/>
      <c r="Y8" s="322"/>
      <c r="AA8" s="191" t="s">
        <v>1706</v>
      </c>
      <c r="AB8" s="191" t="s">
        <v>1707</v>
      </c>
      <c r="AC8" s="275">
        <f>IF($C$11&lt;&gt;"",$C$11,"")</f>
        <v>18</v>
      </c>
      <c r="AD8" s="191" t="s">
        <v>1689</v>
      </c>
      <c r="AE8" s="191" t="s">
        <v>1708</v>
      </c>
      <c r="AF8" s="191" t="s">
        <v>1691</v>
      </c>
      <c r="AG8" s="191" t="s">
        <v>217</v>
      </c>
      <c r="AH8" s="191" t="s">
        <v>218</v>
      </c>
      <c r="AI8" s="191" t="s">
        <v>32</v>
      </c>
      <c r="AJ8" s="191" t="s">
        <v>32</v>
      </c>
      <c r="AK8" s="191" t="s">
        <v>32</v>
      </c>
      <c r="AL8" s="191" t="s">
        <v>588</v>
      </c>
    </row>
    <row r="9" spans="1:38" ht="25.5">
      <c r="A9" s="302"/>
      <c r="B9" s="50" t="s">
        <v>1703</v>
      </c>
      <c r="C9" s="88">
        <v>0.24</v>
      </c>
      <c r="D9" s="88">
        <v>0.65</v>
      </c>
      <c r="G9" s="322"/>
      <c r="H9" s="322"/>
      <c r="I9" s="322"/>
      <c r="J9" s="322"/>
      <c r="K9" s="322"/>
      <c r="L9" s="322"/>
      <c r="M9" s="322"/>
      <c r="N9" s="322"/>
      <c r="O9" s="322"/>
      <c r="P9" s="322"/>
      <c r="Q9" s="322"/>
      <c r="R9" s="322"/>
      <c r="S9" s="322"/>
      <c r="T9" s="322"/>
      <c r="U9" s="322"/>
      <c r="V9" s="322"/>
      <c r="W9" s="322"/>
      <c r="X9" s="322"/>
      <c r="Y9" s="322"/>
      <c r="AA9" s="191" t="s">
        <v>1709</v>
      </c>
      <c r="AB9" s="191" t="s">
        <v>1710</v>
      </c>
      <c r="AC9" s="275">
        <f>IF($C$12&lt;&gt;"",$C$12,"")</f>
        <v>18</v>
      </c>
      <c r="AD9" s="191" t="s">
        <v>1689</v>
      </c>
      <c r="AE9" s="191" t="s">
        <v>1708</v>
      </c>
      <c r="AF9" s="191" t="s">
        <v>1691</v>
      </c>
      <c r="AG9" s="191" t="s">
        <v>217</v>
      </c>
      <c r="AH9" s="191" t="s">
        <v>218</v>
      </c>
      <c r="AI9" s="191" t="s">
        <v>32</v>
      </c>
      <c r="AJ9" s="191" t="s">
        <v>32</v>
      </c>
      <c r="AK9" s="191" t="s">
        <v>32</v>
      </c>
      <c r="AL9" s="191" t="s">
        <v>588</v>
      </c>
    </row>
    <row r="10" spans="1:38" ht="25.5">
      <c r="A10" s="302"/>
      <c r="B10" s="50" t="s">
        <v>1705</v>
      </c>
      <c r="C10" s="88">
        <v>0</v>
      </c>
      <c r="D10" s="88">
        <v>0.04</v>
      </c>
      <c r="G10" s="322"/>
      <c r="H10" s="322"/>
      <c r="I10" s="322"/>
      <c r="J10" s="322"/>
      <c r="K10" s="322"/>
      <c r="L10" s="322"/>
      <c r="M10" s="322"/>
      <c r="N10" s="322"/>
      <c r="O10" s="322"/>
      <c r="P10" s="322"/>
      <c r="Q10" s="322"/>
      <c r="R10" s="322"/>
      <c r="S10" s="322"/>
      <c r="T10" s="322"/>
      <c r="U10" s="322"/>
      <c r="V10" s="322"/>
      <c r="W10" s="322"/>
      <c r="X10" s="322"/>
      <c r="Y10" s="322"/>
      <c r="AA10" s="191" t="s">
        <v>1711</v>
      </c>
      <c r="AB10" s="191" t="s">
        <v>1688</v>
      </c>
      <c r="AC10" s="218">
        <f>IF($D$5&lt;&gt;"",$D$5,"")</f>
        <v>0.1</v>
      </c>
      <c r="AD10" s="191" t="s">
        <v>1689</v>
      </c>
      <c r="AE10" s="191" t="s">
        <v>1690</v>
      </c>
      <c r="AF10" s="191" t="s">
        <v>1691</v>
      </c>
      <c r="AG10" s="191" t="s">
        <v>217</v>
      </c>
      <c r="AH10" s="191" t="s">
        <v>217</v>
      </c>
      <c r="AI10" s="191" t="s">
        <v>32</v>
      </c>
      <c r="AJ10" s="191" t="s">
        <v>32</v>
      </c>
      <c r="AK10" s="191" t="s">
        <v>32</v>
      </c>
      <c r="AL10" s="191" t="s">
        <v>1692</v>
      </c>
    </row>
    <row r="11" spans="1:38" ht="25.5">
      <c r="A11" s="302"/>
      <c r="B11" s="50" t="s">
        <v>1707</v>
      </c>
      <c r="C11" s="89">
        <v>18</v>
      </c>
      <c r="D11" s="89">
        <v>19</v>
      </c>
      <c r="G11" s="322"/>
      <c r="H11" s="322"/>
      <c r="I11" s="322"/>
      <c r="J11" s="322"/>
      <c r="K11" s="322"/>
      <c r="L11" s="322"/>
      <c r="M11" s="322"/>
      <c r="N11" s="322"/>
      <c r="O11" s="322"/>
      <c r="P11" s="322"/>
      <c r="Q11" s="322"/>
      <c r="R11" s="322"/>
      <c r="S11" s="322"/>
      <c r="T11" s="322"/>
      <c r="U11" s="322"/>
      <c r="V11" s="322"/>
      <c r="W11" s="322"/>
      <c r="X11" s="322"/>
      <c r="Y11" s="322"/>
      <c r="AA11" s="191" t="s">
        <v>1712</v>
      </c>
      <c r="AB11" s="191" t="s">
        <v>1696</v>
      </c>
      <c r="AC11" s="218" t="str">
        <f>IF($D$6&lt;&gt;"",$D$6,"")</f>
        <v/>
      </c>
      <c r="AD11" s="191" t="s">
        <v>1689</v>
      </c>
      <c r="AE11" s="191" t="s">
        <v>1690</v>
      </c>
      <c r="AF11" s="191" t="s">
        <v>1691</v>
      </c>
      <c r="AG11" s="191" t="s">
        <v>217</v>
      </c>
      <c r="AH11" s="191" t="s">
        <v>217</v>
      </c>
      <c r="AI11" s="191" t="s">
        <v>32</v>
      </c>
      <c r="AJ11" s="191" t="s">
        <v>32</v>
      </c>
      <c r="AK11" s="191" t="s">
        <v>32</v>
      </c>
      <c r="AL11" s="191" t="s">
        <v>1692</v>
      </c>
    </row>
    <row r="12" spans="1:38" ht="38.25">
      <c r="A12" s="302"/>
      <c r="B12" s="50" t="s">
        <v>1710</v>
      </c>
      <c r="C12" s="89">
        <v>18</v>
      </c>
      <c r="D12" s="89">
        <v>20</v>
      </c>
      <c r="G12" s="322"/>
      <c r="H12" s="322"/>
      <c r="I12" s="322"/>
      <c r="J12" s="322"/>
      <c r="K12" s="322"/>
      <c r="L12" s="322"/>
      <c r="M12" s="322"/>
      <c r="N12" s="322"/>
      <c r="O12" s="322"/>
      <c r="P12" s="322"/>
      <c r="Q12" s="322"/>
      <c r="R12" s="322"/>
      <c r="S12" s="322"/>
      <c r="T12" s="322"/>
      <c r="U12" s="322"/>
      <c r="V12" s="322"/>
      <c r="W12" s="322"/>
      <c r="X12" s="322"/>
      <c r="Y12" s="322"/>
      <c r="AA12" s="191" t="s">
        <v>1713</v>
      </c>
      <c r="AB12" s="191" t="s">
        <v>1699</v>
      </c>
      <c r="AC12" s="218" t="str">
        <f>IF($D$7&lt;&gt;"",$D$7,"")</f>
        <v/>
      </c>
      <c r="AD12" s="191" t="s">
        <v>1689</v>
      </c>
      <c r="AE12" s="191" t="s">
        <v>1690</v>
      </c>
      <c r="AF12" s="191" t="s">
        <v>1691</v>
      </c>
      <c r="AG12" s="191" t="s">
        <v>217</v>
      </c>
      <c r="AH12" s="191" t="s">
        <v>217</v>
      </c>
      <c r="AI12" s="191" t="s">
        <v>32</v>
      </c>
      <c r="AJ12" s="191" t="s">
        <v>32</v>
      </c>
      <c r="AK12" s="191" t="s">
        <v>32</v>
      </c>
      <c r="AL12" s="191" t="s">
        <v>1692</v>
      </c>
    </row>
    <row r="13" spans="1:38">
      <c r="A13" s="300"/>
      <c r="B13" s="322"/>
      <c r="C13" s="322"/>
      <c r="D13" s="322"/>
      <c r="E13" s="322"/>
      <c r="F13" s="322"/>
      <c r="G13" s="322"/>
      <c r="H13" s="322"/>
      <c r="I13" s="322"/>
      <c r="J13" s="322"/>
      <c r="K13" s="322"/>
      <c r="L13" s="322"/>
      <c r="M13" s="322"/>
      <c r="N13" s="322"/>
      <c r="O13" s="322"/>
      <c r="P13" s="322"/>
      <c r="Q13" s="322"/>
      <c r="R13" s="322"/>
      <c r="S13" s="322"/>
      <c r="T13" s="322"/>
      <c r="U13" s="322"/>
      <c r="V13" s="322"/>
      <c r="W13" s="322"/>
      <c r="X13" s="322"/>
      <c r="Y13" s="322"/>
      <c r="AA13" s="191" t="s">
        <v>1714</v>
      </c>
      <c r="AB13" s="191" t="s">
        <v>1701</v>
      </c>
      <c r="AC13" s="218">
        <f>IF($D$8&lt;&gt;"",$D$8,"")</f>
        <v>0.35</v>
      </c>
      <c r="AD13" s="191" t="s">
        <v>1689</v>
      </c>
      <c r="AE13" s="191" t="s">
        <v>1690</v>
      </c>
      <c r="AF13" s="191" t="s">
        <v>1691</v>
      </c>
      <c r="AG13" s="191" t="s">
        <v>217</v>
      </c>
      <c r="AH13" s="191" t="s">
        <v>217</v>
      </c>
      <c r="AI13" s="191" t="s">
        <v>32</v>
      </c>
      <c r="AJ13" s="191" t="s">
        <v>32</v>
      </c>
      <c r="AK13" s="191" t="s">
        <v>32</v>
      </c>
      <c r="AL13" s="191" t="s">
        <v>1692</v>
      </c>
    </row>
    <row r="14" spans="1:38" ht="63.75">
      <c r="A14" s="302" t="s">
        <v>1715</v>
      </c>
      <c r="B14" s="311" t="s">
        <v>1716</v>
      </c>
      <c r="G14" s="322"/>
      <c r="H14" s="322"/>
      <c r="I14" s="322"/>
      <c r="J14" s="322"/>
      <c r="K14" s="322"/>
      <c r="L14" s="322"/>
      <c r="M14" s="322"/>
      <c r="N14" s="322"/>
      <c r="O14" s="322"/>
      <c r="P14" s="322"/>
      <c r="Q14" s="322"/>
      <c r="R14" s="322"/>
      <c r="S14" s="322"/>
      <c r="T14" s="322"/>
      <c r="U14" s="322"/>
      <c r="V14" s="322"/>
      <c r="W14" s="322"/>
      <c r="X14" s="322"/>
      <c r="Y14" s="322"/>
      <c r="AA14" s="191" t="s">
        <v>1717</v>
      </c>
      <c r="AB14" s="191" t="s">
        <v>1703</v>
      </c>
      <c r="AC14" s="218">
        <f>IF($D$9&lt;&gt;"",$D$9,"")</f>
        <v>0.65</v>
      </c>
      <c r="AD14" s="191" t="s">
        <v>1689</v>
      </c>
      <c r="AE14" s="191" t="s">
        <v>1690</v>
      </c>
      <c r="AF14" s="191" t="s">
        <v>1691</v>
      </c>
      <c r="AG14" s="191" t="s">
        <v>217</v>
      </c>
      <c r="AH14" s="191" t="s">
        <v>217</v>
      </c>
      <c r="AI14" s="191" t="s">
        <v>32</v>
      </c>
      <c r="AJ14" s="191" t="s">
        <v>32</v>
      </c>
      <c r="AK14" s="191" t="s">
        <v>32</v>
      </c>
      <c r="AL14" s="191" t="s">
        <v>1692</v>
      </c>
    </row>
    <row r="15" spans="1:38">
      <c r="A15" s="302"/>
      <c r="B15" s="298"/>
      <c r="C15" s="282"/>
      <c r="D15" s="282"/>
      <c r="E15" s="309"/>
      <c r="F15" s="309"/>
      <c r="G15" s="322"/>
      <c r="H15" s="322"/>
      <c r="I15" s="322"/>
      <c r="J15" s="322"/>
      <c r="K15" s="322"/>
      <c r="L15" s="322"/>
      <c r="M15" s="322"/>
      <c r="N15" s="322"/>
      <c r="O15" s="322"/>
      <c r="P15" s="322"/>
      <c r="Q15" s="322"/>
      <c r="R15" s="322"/>
      <c r="S15" s="322"/>
      <c r="T15" s="322"/>
      <c r="U15" s="322"/>
      <c r="V15" s="322"/>
      <c r="W15" s="322"/>
      <c r="X15" s="322"/>
      <c r="Y15" s="322"/>
      <c r="AA15" s="191" t="s">
        <v>1718</v>
      </c>
      <c r="AB15" s="191" t="s">
        <v>1705</v>
      </c>
      <c r="AC15" s="218">
        <f>IF($D$10&lt;&gt;"",$D$10,"")</f>
        <v>0.04</v>
      </c>
      <c r="AD15" s="191" t="s">
        <v>1689</v>
      </c>
      <c r="AE15" s="191" t="s">
        <v>1690</v>
      </c>
      <c r="AF15" s="191" t="s">
        <v>1691</v>
      </c>
      <c r="AG15" s="191" t="s">
        <v>217</v>
      </c>
      <c r="AH15" s="191" t="s">
        <v>217</v>
      </c>
      <c r="AI15" s="191" t="s">
        <v>32</v>
      </c>
      <c r="AJ15" s="191" t="s">
        <v>32</v>
      </c>
      <c r="AK15" s="191" t="s">
        <v>32</v>
      </c>
      <c r="AL15" s="191" t="s">
        <v>1692</v>
      </c>
    </row>
    <row r="16" spans="1:38">
      <c r="A16" s="43" t="s">
        <v>190</v>
      </c>
      <c r="B16" s="303" t="s">
        <v>1719</v>
      </c>
      <c r="C16" s="84"/>
      <c r="D16" s="282"/>
      <c r="E16" s="309"/>
      <c r="F16" s="309"/>
      <c r="G16" s="322"/>
      <c r="H16" s="322"/>
      <c r="I16" s="322"/>
      <c r="J16" s="322"/>
      <c r="K16" s="322"/>
      <c r="L16" s="322"/>
      <c r="M16" s="322"/>
      <c r="N16" s="322"/>
      <c r="O16" s="322"/>
      <c r="P16" s="322"/>
      <c r="Q16" s="322"/>
      <c r="R16" s="322"/>
      <c r="S16" s="322"/>
      <c r="T16" s="322"/>
      <c r="U16" s="322"/>
      <c r="V16" s="322"/>
      <c r="W16" s="322"/>
      <c r="X16" s="322"/>
      <c r="Y16" s="322"/>
      <c r="AA16" s="191" t="s">
        <v>1720</v>
      </c>
      <c r="AB16" s="191" t="s">
        <v>1707</v>
      </c>
      <c r="AC16" s="275">
        <f>IF($D$11&lt;&gt;"",$D$11,"")</f>
        <v>19</v>
      </c>
      <c r="AD16" s="191" t="s">
        <v>1689</v>
      </c>
      <c r="AE16" s="191" t="s">
        <v>1708</v>
      </c>
      <c r="AF16" s="191" t="s">
        <v>1691</v>
      </c>
      <c r="AG16" s="191" t="s">
        <v>217</v>
      </c>
      <c r="AH16" s="191" t="s">
        <v>217</v>
      </c>
      <c r="AI16" s="191" t="s">
        <v>32</v>
      </c>
      <c r="AJ16" s="191" t="s">
        <v>32</v>
      </c>
      <c r="AK16" s="191" t="s">
        <v>32</v>
      </c>
      <c r="AL16" s="191" t="s">
        <v>588</v>
      </c>
    </row>
    <row r="17" spans="1:38">
      <c r="A17" s="43" t="s">
        <v>190</v>
      </c>
      <c r="B17" s="282" t="s">
        <v>1721</v>
      </c>
      <c r="C17" s="84"/>
      <c r="D17" s="322"/>
      <c r="E17" s="322"/>
      <c r="F17" s="322"/>
      <c r="G17" s="322"/>
      <c r="H17" s="322"/>
      <c r="I17" s="322"/>
      <c r="J17" s="322"/>
      <c r="K17" s="322"/>
      <c r="L17" s="322"/>
      <c r="M17" s="322"/>
      <c r="N17" s="322"/>
      <c r="O17" s="322"/>
      <c r="P17" s="322"/>
      <c r="Q17" s="322"/>
      <c r="R17" s="322"/>
      <c r="S17" s="322"/>
      <c r="T17" s="322"/>
      <c r="U17" s="322"/>
      <c r="V17" s="322"/>
      <c r="W17" s="322"/>
      <c r="X17" s="322"/>
      <c r="Y17" s="322"/>
      <c r="AA17" s="191" t="s">
        <v>1722</v>
      </c>
      <c r="AB17" s="191" t="s">
        <v>1710</v>
      </c>
      <c r="AC17" s="275">
        <f>IF($D$12&lt;&gt;"",$D$12,"")</f>
        <v>20</v>
      </c>
      <c r="AD17" s="191" t="s">
        <v>1689</v>
      </c>
      <c r="AE17" s="191" t="s">
        <v>1708</v>
      </c>
      <c r="AF17" s="191" t="s">
        <v>1691</v>
      </c>
      <c r="AG17" s="191" t="s">
        <v>217</v>
      </c>
      <c r="AH17" s="191" t="s">
        <v>217</v>
      </c>
      <c r="AI17" s="191" t="s">
        <v>32</v>
      </c>
      <c r="AJ17" s="191" t="s">
        <v>32</v>
      </c>
      <c r="AK17" s="191" t="s">
        <v>32</v>
      </c>
      <c r="AL17" s="191" t="s">
        <v>588</v>
      </c>
    </row>
    <row r="18" spans="1:38">
      <c r="A18" s="43" t="s">
        <v>190</v>
      </c>
      <c r="B18" s="282" t="s">
        <v>1723</v>
      </c>
      <c r="C18" s="84"/>
      <c r="D18" s="322"/>
      <c r="E18" s="322"/>
      <c r="F18" s="322"/>
      <c r="G18" s="322"/>
      <c r="H18" s="322"/>
      <c r="I18" s="322"/>
      <c r="J18" s="322"/>
      <c r="K18" s="322"/>
      <c r="L18" s="322"/>
      <c r="M18" s="322"/>
      <c r="N18" s="322"/>
      <c r="O18" s="322"/>
      <c r="P18" s="322"/>
      <c r="Q18" s="322"/>
      <c r="R18" s="322"/>
      <c r="S18" s="322"/>
      <c r="T18" s="322"/>
      <c r="U18" s="322"/>
      <c r="V18" s="322"/>
      <c r="W18" s="322"/>
      <c r="X18" s="322"/>
      <c r="Y18" s="322"/>
      <c r="AA18" s="191" t="s">
        <v>1724</v>
      </c>
      <c r="AB18" s="191" t="s">
        <v>1719</v>
      </c>
      <c r="AC18" s="275" t="str">
        <f>IF($A$16&lt;&gt;"",$A$16,"")</f>
        <v>X</v>
      </c>
      <c r="AD18" s="191" t="s">
        <v>1689</v>
      </c>
      <c r="AE18" s="191" t="s">
        <v>1725</v>
      </c>
      <c r="AF18" s="191" t="s">
        <v>32</v>
      </c>
      <c r="AG18" s="191" t="s">
        <v>32</v>
      </c>
      <c r="AH18" s="191" t="s">
        <v>32</v>
      </c>
      <c r="AI18" s="191" t="s">
        <v>32</v>
      </c>
      <c r="AJ18" s="191" t="s">
        <v>32</v>
      </c>
      <c r="AK18" s="191" t="s">
        <v>32</v>
      </c>
      <c r="AL18" s="191" t="s">
        <v>161</v>
      </c>
    </row>
    <row r="19" spans="1:38">
      <c r="A19" s="43" t="s">
        <v>190</v>
      </c>
      <c r="B19" s="282" t="s">
        <v>1726</v>
      </c>
      <c r="C19" s="84"/>
      <c r="D19" s="322"/>
      <c r="E19" s="322"/>
      <c r="F19" s="322"/>
      <c r="G19" s="322"/>
      <c r="H19" s="322"/>
      <c r="I19" s="322"/>
      <c r="J19" s="322"/>
      <c r="K19" s="322"/>
      <c r="L19" s="322"/>
      <c r="M19" s="322"/>
      <c r="N19" s="322"/>
      <c r="O19" s="322"/>
      <c r="P19" s="322"/>
      <c r="Q19" s="322"/>
      <c r="R19" s="322"/>
      <c r="S19" s="322"/>
      <c r="T19" s="322"/>
      <c r="U19" s="322"/>
      <c r="V19" s="322"/>
      <c r="W19" s="322"/>
      <c r="X19" s="322"/>
      <c r="Y19" s="322"/>
      <c r="AA19" s="191" t="s">
        <v>1727</v>
      </c>
      <c r="AB19" s="191" t="s">
        <v>1721</v>
      </c>
      <c r="AC19" s="275" t="str">
        <f>IF($A$17&lt;&gt;"",$A$17,"")</f>
        <v>X</v>
      </c>
      <c r="AD19" s="191" t="s">
        <v>1689</v>
      </c>
      <c r="AE19" s="191" t="s">
        <v>1725</v>
      </c>
      <c r="AF19" s="191" t="s">
        <v>32</v>
      </c>
      <c r="AG19" s="191" t="s">
        <v>32</v>
      </c>
      <c r="AH19" s="191" t="s">
        <v>32</v>
      </c>
      <c r="AI19" s="191" t="s">
        <v>32</v>
      </c>
      <c r="AJ19" s="191" t="s">
        <v>32</v>
      </c>
      <c r="AK19" s="191" t="s">
        <v>32</v>
      </c>
      <c r="AL19" s="191" t="s">
        <v>161</v>
      </c>
    </row>
    <row r="20" spans="1:38">
      <c r="A20" s="43" t="s">
        <v>190</v>
      </c>
      <c r="B20" s="282" t="s">
        <v>1728</v>
      </c>
      <c r="C20" s="84"/>
      <c r="D20" s="322"/>
      <c r="E20" s="322"/>
      <c r="F20" s="322"/>
      <c r="G20" s="322"/>
      <c r="H20" s="322"/>
      <c r="I20" s="322"/>
      <c r="J20" s="322"/>
      <c r="K20" s="322"/>
      <c r="L20" s="322"/>
      <c r="M20" s="322"/>
      <c r="N20" s="322"/>
      <c r="O20" s="322"/>
      <c r="P20" s="322"/>
      <c r="Q20" s="322"/>
      <c r="R20" s="322"/>
      <c r="S20" s="322"/>
      <c r="T20" s="322"/>
      <c r="U20" s="322"/>
      <c r="V20" s="322"/>
      <c r="W20" s="322"/>
      <c r="X20" s="322"/>
      <c r="Y20" s="322"/>
      <c r="AA20" s="191" t="s">
        <v>1729</v>
      </c>
      <c r="AB20" s="191" t="s">
        <v>1723</v>
      </c>
      <c r="AC20" s="275" t="str">
        <f>IF($A$18&lt;&gt;"",$A$18,"")</f>
        <v>X</v>
      </c>
      <c r="AD20" s="191" t="s">
        <v>1689</v>
      </c>
      <c r="AE20" s="191" t="s">
        <v>1725</v>
      </c>
      <c r="AF20" s="191" t="s">
        <v>32</v>
      </c>
      <c r="AG20" s="191" t="s">
        <v>32</v>
      </c>
      <c r="AH20" s="191" t="s">
        <v>32</v>
      </c>
      <c r="AI20" s="191" t="s">
        <v>32</v>
      </c>
      <c r="AJ20" s="191" t="s">
        <v>32</v>
      </c>
      <c r="AK20" s="191" t="s">
        <v>32</v>
      </c>
      <c r="AL20" s="191" t="s">
        <v>161</v>
      </c>
    </row>
    <row r="21" spans="1:38" ht="25.5">
      <c r="A21" s="43" t="s">
        <v>190</v>
      </c>
      <c r="B21" s="312" t="s">
        <v>1730</v>
      </c>
      <c r="E21" s="322"/>
      <c r="F21" s="322"/>
      <c r="G21" s="322"/>
      <c r="H21" s="322"/>
      <c r="I21" s="322"/>
      <c r="J21" s="322"/>
      <c r="K21" s="322"/>
      <c r="L21" s="322"/>
      <c r="M21" s="322"/>
      <c r="N21" s="322"/>
      <c r="O21" s="322"/>
      <c r="P21" s="322"/>
      <c r="Q21" s="322"/>
      <c r="R21" s="322"/>
      <c r="S21" s="322"/>
      <c r="T21" s="322"/>
      <c r="U21" s="322"/>
      <c r="V21" s="322"/>
      <c r="W21" s="322"/>
      <c r="X21" s="322"/>
      <c r="Y21" s="322"/>
      <c r="AA21" s="191" t="s">
        <v>1731</v>
      </c>
      <c r="AB21" s="191" t="s">
        <v>1726</v>
      </c>
      <c r="AC21" s="275" t="str">
        <f>IF($A$19&lt;&gt;"",$A$19,"")</f>
        <v>X</v>
      </c>
      <c r="AD21" s="191" t="s">
        <v>1689</v>
      </c>
      <c r="AE21" s="191" t="s">
        <v>1725</v>
      </c>
      <c r="AF21" s="191" t="s">
        <v>32</v>
      </c>
      <c r="AG21" s="191" t="s">
        <v>32</v>
      </c>
      <c r="AH21" s="191" t="s">
        <v>32</v>
      </c>
      <c r="AI21" s="191" t="s">
        <v>32</v>
      </c>
      <c r="AJ21" s="191" t="s">
        <v>32</v>
      </c>
      <c r="AK21" s="191" t="s">
        <v>32</v>
      </c>
      <c r="AL21" s="191" t="s">
        <v>161</v>
      </c>
    </row>
    <row r="22" spans="1:38">
      <c r="A22" s="43" t="s">
        <v>190</v>
      </c>
      <c r="B22" s="282" t="s">
        <v>1732</v>
      </c>
      <c r="C22" s="84"/>
      <c r="D22" s="322"/>
      <c r="E22" s="322"/>
      <c r="F22" s="322"/>
      <c r="G22" s="322"/>
      <c r="H22" s="322"/>
      <c r="I22" s="322"/>
      <c r="J22" s="322"/>
      <c r="K22" s="322"/>
      <c r="L22" s="322"/>
      <c r="M22" s="322"/>
      <c r="N22" s="322"/>
      <c r="O22" s="322"/>
      <c r="P22" s="322"/>
      <c r="Q22" s="322"/>
      <c r="R22" s="322"/>
      <c r="S22" s="322"/>
      <c r="T22" s="322"/>
      <c r="U22" s="322"/>
      <c r="V22" s="322"/>
      <c r="W22" s="322"/>
      <c r="X22" s="322"/>
      <c r="Y22" s="322"/>
      <c r="AA22" s="191" t="s">
        <v>1733</v>
      </c>
      <c r="AB22" s="191" t="s">
        <v>1728</v>
      </c>
      <c r="AC22" s="275" t="str">
        <f>IF($A$20&lt;&gt;"",$A$20,"")</f>
        <v>X</v>
      </c>
      <c r="AD22" s="191" t="s">
        <v>1689</v>
      </c>
      <c r="AE22" s="191" t="s">
        <v>1725</v>
      </c>
      <c r="AF22" s="191" t="s">
        <v>32</v>
      </c>
      <c r="AG22" s="191" t="s">
        <v>32</v>
      </c>
      <c r="AH22" s="191" t="s">
        <v>32</v>
      </c>
      <c r="AI22" s="191" t="s">
        <v>32</v>
      </c>
      <c r="AJ22" s="191" t="s">
        <v>32</v>
      </c>
      <c r="AK22" s="191" t="s">
        <v>32</v>
      </c>
      <c r="AL22" s="191" t="s">
        <v>161</v>
      </c>
    </row>
    <row r="23" spans="1:38">
      <c r="A23" s="43"/>
      <c r="B23" s="282" t="s">
        <v>1734</v>
      </c>
      <c r="C23" s="84"/>
      <c r="D23" s="322"/>
      <c r="E23" s="322"/>
      <c r="F23" s="322"/>
      <c r="G23" s="322"/>
      <c r="H23" s="322"/>
      <c r="I23" s="322"/>
      <c r="J23" s="322"/>
      <c r="K23" s="322"/>
      <c r="L23" s="322"/>
      <c r="M23" s="322"/>
      <c r="N23" s="322"/>
      <c r="O23" s="322"/>
      <c r="P23" s="322"/>
      <c r="Q23" s="322"/>
      <c r="R23" s="322"/>
      <c r="S23" s="322"/>
      <c r="T23" s="322"/>
      <c r="U23" s="322"/>
      <c r="V23" s="322"/>
      <c r="W23" s="322"/>
      <c r="X23" s="322"/>
      <c r="Y23" s="322"/>
      <c r="AA23" s="191" t="s">
        <v>1735</v>
      </c>
      <c r="AB23" s="191" t="s">
        <v>1730</v>
      </c>
      <c r="AC23" s="275" t="str">
        <f>IF($A$21&lt;&gt;"",$A$21,"")</f>
        <v>X</v>
      </c>
      <c r="AD23" s="191" t="s">
        <v>1689</v>
      </c>
      <c r="AE23" s="191" t="s">
        <v>1725</v>
      </c>
      <c r="AF23" s="191" t="s">
        <v>32</v>
      </c>
      <c r="AG23" s="191" t="s">
        <v>32</v>
      </c>
      <c r="AH23" s="191" t="s">
        <v>32</v>
      </c>
      <c r="AI23" s="191" t="s">
        <v>32</v>
      </c>
      <c r="AJ23" s="191" t="s">
        <v>32</v>
      </c>
      <c r="AK23" s="191" t="s">
        <v>32</v>
      </c>
      <c r="AL23" s="191" t="s">
        <v>161</v>
      </c>
    </row>
    <row r="24" spans="1:38">
      <c r="A24" s="43" t="s">
        <v>190</v>
      </c>
      <c r="B24" s="282" t="s">
        <v>1736</v>
      </c>
      <c r="C24" s="84"/>
      <c r="D24" s="322"/>
      <c r="E24" s="322"/>
      <c r="F24" s="322"/>
      <c r="G24" s="322"/>
      <c r="H24" s="322"/>
      <c r="I24" s="322"/>
      <c r="J24" s="322"/>
      <c r="K24" s="322"/>
      <c r="L24" s="322"/>
      <c r="M24" s="322"/>
      <c r="N24" s="322"/>
      <c r="O24" s="322"/>
      <c r="P24" s="322"/>
      <c r="Q24" s="322"/>
      <c r="R24" s="322"/>
      <c r="S24" s="322"/>
      <c r="T24" s="322"/>
      <c r="U24" s="322"/>
      <c r="V24" s="322"/>
      <c r="W24" s="322"/>
      <c r="X24" s="322"/>
      <c r="Y24" s="322"/>
      <c r="AA24" s="191" t="s">
        <v>1737</v>
      </c>
      <c r="AB24" s="191" t="s">
        <v>1732</v>
      </c>
      <c r="AC24" s="275" t="str">
        <f>IF($A$22&lt;&gt;"",$A$22,"")</f>
        <v>X</v>
      </c>
      <c r="AD24" s="191" t="s">
        <v>1689</v>
      </c>
      <c r="AE24" s="191" t="s">
        <v>1725</v>
      </c>
      <c r="AF24" s="191" t="s">
        <v>32</v>
      </c>
      <c r="AG24" s="191" t="s">
        <v>32</v>
      </c>
      <c r="AH24" s="191" t="s">
        <v>32</v>
      </c>
      <c r="AI24" s="191" t="s">
        <v>32</v>
      </c>
      <c r="AJ24" s="191" t="s">
        <v>32</v>
      </c>
      <c r="AK24" s="191" t="s">
        <v>32</v>
      </c>
      <c r="AL24" s="191" t="s">
        <v>161</v>
      </c>
    </row>
    <row r="25" spans="1:38">
      <c r="A25" s="43"/>
      <c r="B25" s="282" t="s">
        <v>1738</v>
      </c>
      <c r="C25" s="84"/>
      <c r="D25" s="322"/>
      <c r="E25" s="322"/>
      <c r="F25" s="322"/>
      <c r="G25" s="322"/>
      <c r="H25" s="322"/>
      <c r="I25" s="322"/>
      <c r="J25" s="322"/>
      <c r="K25" s="322"/>
      <c r="L25" s="322"/>
      <c r="M25" s="322"/>
      <c r="N25" s="322"/>
      <c r="O25" s="322"/>
      <c r="P25" s="322"/>
      <c r="Q25" s="322"/>
      <c r="R25" s="322"/>
      <c r="S25" s="322"/>
      <c r="T25" s="322"/>
      <c r="U25" s="322"/>
      <c r="V25" s="322"/>
      <c r="W25" s="322"/>
      <c r="X25" s="322"/>
      <c r="Y25" s="322"/>
      <c r="AA25" s="191" t="s">
        <v>1739</v>
      </c>
      <c r="AB25" s="191" t="s">
        <v>1734</v>
      </c>
      <c r="AC25" s="275" t="str">
        <f>IF($A$23&lt;&gt;"",$A$23,"")</f>
        <v/>
      </c>
      <c r="AD25" s="191" t="s">
        <v>1689</v>
      </c>
      <c r="AE25" s="191" t="s">
        <v>1725</v>
      </c>
      <c r="AF25" s="191" t="s">
        <v>32</v>
      </c>
      <c r="AG25" s="191" t="s">
        <v>32</v>
      </c>
      <c r="AH25" s="191" t="s">
        <v>32</v>
      </c>
      <c r="AI25" s="191" t="s">
        <v>32</v>
      </c>
      <c r="AJ25" s="191" t="s">
        <v>32</v>
      </c>
      <c r="AK25" s="191" t="s">
        <v>32</v>
      </c>
      <c r="AL25" s="191" t="s">
        <v>161</v>
      </c>
    </row>
    <row r="26" spans="1:38">
      <c r="A26" s="43" t="s">
        <v>190</v>
      </c>
      <c r="B26" s="282" t="s">
        <v>1740</v>
      </c>
      <c r="C26" s="84"/>
      <c r="D26" s="322"/>
      <c r="E26" s="322"/>
      <c r="F26" s="322"/>
      <c r="G26" s="322"/>
      <c r="H26" s="322"/>
      <c r="I26" s="322"/>
      <c r="J26" s="322"/>
      <c r="K26" s="322"/>
      <c r="L26" s="322"/>
      <c r="M26" s="322"/>
      <c r="N26" s="322"/>
      <c r="O26" s="322"/>
      <c r="P26" s="322"/>
      <c r="Q26" s="322"/>
      <c r="R26" s="322"/>
      <c r="S26" s="322"/>
      <c r="T26" s="322"/>
      <c r="U26" s="322"/>
      <c r="V26" s="322"/>
      <c r="W26" s="322"/>
      <c r="X26" s="322"/>
      <c r="Y26" s="322"/>
      <c r="AA26" s="191" t="s">
        <v>1741</v>
      </c>
      <c r="AB26" s="191" t="s">
        <v>1736</v>
      </c>
      <c r="AC26" s="275" t="str">
        <f>IF($A$24&lt;&gt;"",$A$24,"")</f>
        <v>X</v>
      </c>
      <c r="AD26" s="191" t="s">
        <v>1689</v>
      </c>
      <c r="AE26" s="191" t="s">
        <v>1725</v>
      </c>
      <c r="AF26" s="191" t="s">
        <v>32</v>
      </c>
      <c r="AG26" s="191" t="s">
        <v>32</v>
      </c>
      <c r="AH26" s="191" t="s">
        <v>32</v>
      </c>
      <c r="AI26" s="191" t="s">
        <v>32</v>
      </c>
      <c r="AJ26" s="191" t="s">
        <v>32</v>
      </c>
      <c r="AK26" s="191" t="s">
        <v>32</v>
      </c>
      <c r="AL26" s="191" t="s">
        <v>161</v>
      </c>
    </row>
    <row r="27" spans="1:38">
      <c r="A27" s="43"/>
      <c r="B27" s="282" t="s">
        <v>1742</v>
      </c>
      <c r="C27" s="84"/>
      <c r="D27" s="322"/>
      <c r="E27" s="322"/>
      <c r="F27" s="322"/>
      <c r="G27" s="322"/>
      <c r="H27" s="322"/>
      <c r="I27" s="322"/>
      <c r="J27" s="322"/>
      <c r="K27" s="322"/>
      <c r="L27" s="322"/>
      <c r="M27" s="322"/>
      <c r="N27" s="322"/>
      <c r="O27" s="322"/>
      <c r="P27" s="322"/>
      <c r="Q27" s="322"/>
      <c r="R27" s="322"/>
      <c r="S27" s="322"/>
      <c r="T27" s="322"/>
      <c r="U27" s="322"/>
      <c r="V27" s="322"/>
      <c r="W27" s="322"/>
      <c r="X27" s="322"/>
      <c r="Y27" s="322"/>
      <c r="AA27" s="191" t="s">
        <v>1743</v>
      </c>
      <c r="AB27" s="191" t="s">
        <v>1738</v>
      </c>
      <c r="AC27" s="275" t="str">
        <f>IF($A$25&lt;&gt;"",$A$25,"")</f>
        <v/>
      </c>
      <c r="AD27" s="191" t="s">
        <v>1689</v>
      </c>
      <c r="AE27" s="191" t="s">
        <v>1725</v>
      </c>
      <c r="AF27" s="191" t="s">
        <v>32</v>
      </c>
      <c r="AG27" s="191" t="s">
        <v>32</v>
      </c>
      <c r="AH27" s="191" t="s">
        <v>32</v>
      </c>
      <c r="AI27" s="191" t="s">
        <v>32</v>
      </c>
      <c r="AJ27" s="191" t="s">
        <v>32</v>
      </c>
      <c r="AK27" s="191" t="s">
        <v>32</v>
      </c>
      <c r="AL27" s="191" t="s">
        <v>161</v>
      </c>
    </row>
    <row r="28" spans="1:38">
      <c r="A28" s="43" t="s">
        <v>190</v>
      </c>
      <c r="B28" s="282" t="s">
        <v>1744</v>
      </c>
      <c r="C28" s="84"/>
      <c r="D28" s="322"/>
      <c r="E28" s="322"/>
      <c r="F28" s="322"/>
      <c r="G28" s="322"/>
      <c r="H28" s="322"/>
      <c r="I28" s="322"/>
      <c r="J28" s="322"/>
      <c r="K28" s="322"/>
      <c r="L28" s="322"/>
      <c r="M28" s="322"/>
      <c r="N28" s="322"/>
      <c r="O28" s="322"/>
      <c r="P28" s="322"/>
      <c r="Q28" s="322"/>
      <c r="R28" s="322"/>
      <c r="S28" s="322"/>
      <c r="T28" s="322"/>
      <c r="U28" s="322"/>
      <c r="V28" s="322"/>
      <c r="W28" s="322"/>
      <c r="X28" s="322"/>
      <c r="Y28" s="322"/>
      <c r="AA28" s="191" t="s">
        <v>1745</v>
      </c>
      <c r="AB28" s="191" t="s">
        <v>1740</v>
      </c>
      <c r="AC28" s="275" t="str">
        <f>IF($A$26&lt;&gt;"",$A$26,"")</f>
        <v>X</v>
      </c>
      <c r="AD28" s="191" t="s">
        <v>1689</v>
      </c>
      <c r="AE28" s="191" t="s">
        <v>1725</v>
      </c>
      <c r="AF28" s="191" t="s">
        <v>32</v>
      </c>
      <c r="AG28" s="191" t="s">
        <v>32</v>
      </c>
      <c r="AH28" s="191" t="s">
        <v>32</v>
      </c>
      <c r="AI28" s="191" t="s">
        <v>32</v>
      </c>
      <c r="AJ28" s="191" t="s">
        <v>32</v>
      </c>
      <c r="AK28" s="191" t="s">
        <v>32</v>
      </c>
      <c r="AL28" s="191" t="s">
        <v>161</v>
      </c>
    </row>
    <row r="29" spans="1:38">
      <c r="A29" s="43" t="s">
        <v>190</v>
      </c>
      <c r="B29" s="282" t="s">
        <v>1746</v>
      </c>
      <c r="C29" s="84"/>
      <c r="D29" s="322"/>
      <c r="E29" s="322"/>
      <c r="F29" s="322"/>
      <c r="G29" s="322"/>
      <c r="H29" s="322"/>
      <c r="I29" s="322"/>
      <c r="J29" s="322"/>
      <c r="K29" s="322"/>
      <c r="L29" s="322"/>
      <c r="M29" s="322"/>
      <c r="N29" s="322"/>
      <c r="O29" s="322"/>
      <c r="P29" s="322"/>
      <c r="Q29" s="322"/>
      <c r="R29" s="322"/>
      <c r="S29" s="322"/>
      <c r="T29" s="322"/>
      <c r="U29" s="322"/>
      <c r="V29" s="322"/>
      <c r="W29" s="322"/>
      <c r="X29" s="322"/>
      <c r="Y29" s="322"/>
      <c r="AA29" s="191" t="s">
        <v>1747</v>
      </c>
      <c r="AB29" s="191" t="s">
        <v>1742</v>
      </c>
      <c r="AC29" s="275" t="str">
        <f>IF($A$27&lt;&gt;"",$A$27,"")</f>
        <v/>
      </c>
      <c r="AD29" s="191" t="s">
        <v>1689</v>
      </c>
      <c r="AE29" s="191" t="s">
        <v>1725</v>
      </c>
      <c r="AF29" s="191" t="s">
        <v>32</v>
      </c>
      <c r="AG29" s="191" t="s">
        <v>32</v>
      </c>
      <c r="AH29" s="191" t="s">
        <v>32</v>
      </c>
      <c r="AI29" s="191" t="s">
        <v>32</v>
      </c>
      <c r="AJ29" s="191" t="s">
        <v>32</v>
      </c>
      <c r="AK29" s="191" t="s">
        <v>32</v>
      </c>
      <c r="AL29" s="191" t="s">
        <v>161</v>
      </c>
    </row>
    <row r="30" spans="1:38">
      <c r="A30" s="43" t="s">
        <v>190</v>
      </c>
      <c r="B30" s="282" t="s">
        <v>1748</v>
      </c>
      <c r="C30" s="84"/>
      <c r="D30" s="322"/>
      <c r="E30" s="322"/>
      <c r="F30" s="322"/>
      <c r="G30" s="322"/>
      <c r="H30" s="322"/>
      <c r="I30" s="322"/>
      <c r="J30" s="322"/>
      <c r="K30" s="322"/>
      <c r="L30" s="322"/>
      <c r="M30" s="322"/>
      <c r="N30" s="322"/>
      <c r="O30" s="322"/>
      <c r="P30" s="322"/>
      <c r="Q30" s="322"/>
      <c r="R30" s="322"/>
      <c r="S30" s="322"/>
      <c r="T30" s="322"/>
      <c r="U30" s="322"/>
      <c r="V30" s="322"/>
      <c r="W30" s="322"/>
      <c r="X30" s="322"/>
      <c r="Y30" s="322"/>
      <c r="AA30" s="191" t="s">
        <v>1749</v>
      </c>
      <c r="AB30" s="191" t="s">
        <v>1744</v>
      </c>
      <c r="AC30" s="275" t="str">
        <f>IF($A$28&lt;&gt;"",$A$28,"")</f>
        <v>X</v>
      </c>
      <c r="AD30" s="191" t="s">
        <v>1689</v>
      </c>
      <c r="AE30" s="191" t="s">
        <v>1725</v>
      </c>
      <c r="AF30" s="191" t="s">
        <v>32</v>
      </c>
      <c r="AG30" s="191" t="s">
        <v>32</v>
      </c>
      <c r="AH30" s="191" t="s">
        <v>32</v>
      </c>
      <c r="AI30" s="191" t="s">
        <v>32</v>
      </c>
      <c r="AJ30" s="191" t="s">
        <v>32</v>
      </c>
      <c r="AK30" s="191" t="s">
        <v>32</v>
      </c>
      <c r="AL30" s="191" t="s">
        <v>161</v>
      </c>
    </row>
    <row r="31" spans="1:38">
      <c r="A31" s="43" t="s">
        <v>190</v>
      </c>
      <c r="B31" s="282" t="s">
        <v>1750</v>
      </c>
      <c r="C31" s="84"/>
      <c r="D31" s="322"/>
      <c r="E31" s="322"/>
      <c r="F31" s="322"/>
      <c r="G31" s="322"/>
      <c r="H31" s="322"/>
      <c r="I31" s="322"/>
      <c r="J31" s="322"/>
      <c r="K31" s="322"/>
      <c r="L31" s="322"/>
      <c r="M31" s="322"/>
      <c r="N31" s="322"/>
      <c r="O31" s="322"/>
      <c r="P31" s="322"/>
      <c r="Q31" s="322"/>
      <c r="R31" s="322"/>
      <c r="S31" s="322"/>
      <c r="T31" s="322"/>
      <c r="U31" s="322"/>
      <c r="V31" s="322"/>
      <c r="W31" s="322"/>
      <c r="X31" s="322"/>
      <c r="Y31" s="322"/>
      <c r="AA31" s="191" t="s">
        <v>1751</v>
      </c>
      <c r="AB31" s="191" t="s">
        <v>1746</v>
      </c>
      <c r="AC31" s="275" t="str">
        <f>IF($A$29&lt;&gt;"",$A$29,"")</f>
        <v>X</v>
      </c>
      <c r="AD31" s="191" t="s">
        <v>1689</v>
      </c>
      <c r="AE31" s="191" t="s">
        <v>1725</v>
      </c>
      <c r="AF31" s="191" t="s">
        <v>32</v>
      </c>
      <c r="AG31" s="191" t="s">
        <v>32</v>
      </c>
      <c r="AH31" s="191" t="s">
        <v>32</v>
      </c>
      <c r="AI31" s="191" t="s">
        <v>32</v>
      </c>
      <c r="AJ31" s="191" t="s">
        <v>32</v>
      </c>
      <c r="AK31" s="191" t="s">
        <v>32</v>
      </c>
      <c r="AL31" s="191" t="s">
        <v>161</v>
      </c>
    </row>
    <row r="32" spans="1:38">
      <c r="A32" s="43"/>
      <c r="B32" s="282" t="s">
        <v>1752</v>
      </c>
      <c r="C32" s="84"/>
      <c r="D32" s="322"/>
      <c r="E32" s="322"/>
      <c r="F32" s="322"/>
      <c r="G32" s="322"/>
      <c r="H32" s="322"/>
      <c r="I32" s="322"/>
      <c r="J32" s="322"/>
      <c r="K32" s="322"/>
      <c r="L32" s="322"/>
      <c r="M32" s="322"/>
      <c r="N32" s="322"/>
      <c r="O32" s="322"/>
      <c r="P32" s="322"/>
      <c r="Q32" s="322"/>
      <c r="R32" s="322"/>
      <c r="S32" s="322"/>
      <c r="T32" s="322"/>
      <c r="U32" s="322"/>
      <c r="V32" s="322"/>
      <c r="W32" s="322"/>
      <c r="X32" s="322"/>
      <c r="Y32" s="322"/>
      <c r="AA32" s="191" t="s">
        <v>1753</v>
      </c>
      <c r="AB32" s="191" t="s">
        <v>1748</v>
      </c>
      <c r="AC32" s="275" t="str">
        <f>IF($A$30&lt;&gt;"",$A$30,"")</f>
        <v>X</v>
      </c>
      <c r="AD32" s="191" t="s">
        <v>1689</v>
      </c>
      <c r="AE32" s="191" t="s">
        <v>1725</v>
      </c>
      <c r="AF32" s="191" t="s">
        <v>32</v>
      </c>
      <c r="AG32" s="191" t="s">
        <v>32</v>
      </c>
      <c r="AH32" s="191" t="s">
        <v>32</v>
      </c>
      <c r="AI32" s="191" t="s">
        <v>32</v>
      </c>
      <c r="AJ32" s="191" t="s">
        <v>32</v>
      </c>
      <c r="AK32" s="191" t="s">
        <v>32</v>
      </c>
      <c r="AL32" s="191" t="s">
        <v>161</v>
      </c>
    </row>
    <row r="33" spans="1:38" ht="25.5">
      <c r="A33" s="43" t="s">
        <v>190</v>
      </c>
      <c r="B33" s="282" t="s">
        <v>1754</v>
      </c>
      <c r="C33" s="84"/>
      <c r="D33" s="322"/>
      <c r="E33" s="322"/>
      <c r="F33" s="322"/>
      <c r="G33" s="322"/>
      <c r="H33" s="322"/>
      <c r="I33" s="322"/>
      <c r="J33" s="322"/>
      <c r="K33" s="322"/>
      <c r="L33" s="322"/>
      <c r="M33" s="322"/>
      <c r="N33" s="322"/>
      <c r="O33" s="322"/>
      <c r="P33" s="322"/>
      <c r="Q33" s="322"/>
      <c r="R33" s="322"/>
      <c r="S33" s="322"/>
      <c r="T33" s="322"/>
      <c r="U33" s="322"/>
      <c r="V33" s="322"/>
      <c r="W33" s="322"/>
      <c r="X33" s="322"/>
      <c r="Y33" s="322"/>
      <c r="AA33" s="191" t="s">
        <v>1755</v>
      </c>
      <c r="AB33" s="191" t="s">
        <v>1750</v>
      </c>
      <c r="AC33" s="275" t="str">
        <f>IF($A$31&lt;&gt;"",$A$31,"")</f>
        <v>X</v>
      </c>
      <c r="AD33" s="191" t="s">
        <v>1689</v>
      </c>
      <c r="AE33" s="191" t="s">
        <v>1725</v>
      </c>
      <c r="AF33" s="191" t="s">
        <v>32</v>
      </c>
      <c r="AG33" s="191" t="s">
        <v>32</v>
      </c>
      <c r="AH33" s="191" t="s">
        <v>32</v>
      </c>
      <c r="AI33" s="191" t="s">
        <v>32</v>
      </c>
      <c r="AJ33" s="191" t="s">
        <v>32</v>
      </c>
      <c r="AK33" s="191" t="s">
        <v>32</v>
      </c>
      <c r="AL33" s="191" t="s">
        <v>161</v>
      </c>
    </row>
    <row r="34" spans="1:38">
      <c r="A34" s="43"/>
      <c r="B34" s="282" t="s">
        <v>1756</v>
      </c>
      <c r="C34" s="84"/>
      <c r="D34" s="322"/>
      <c r="E34" s="322"/>
      <c r="F34" s="322"/>
      <c r="G34" s="322"/>
      <c r="H34" s="322"/>
      <c r="I34" s="322"/>
      <c r="J34" s="322"/>
      <c r="K34" s="322"/>
      <c r="L34" s="322"/>
      <c r="M34" s="322"/>
      <c r="N34" s="322"/>
      <c r="O34" s="322"/>
      <c r="P34" s="322"/>
      <c r="Q34" s="322"/>
      <c r="R34" s="322"/>
      <c r="S34" s="322"/>
      <c r="T34" s="322"/>
      <c r="U34" s="322"/>
      <c r="V34" s="322"/>
      <c r="W34" s="322"/>
      <c r="X34" s="322"/>
      <c r="Y34" s="322"/>
      <c r="AA34" s="191" t="s">
        <v>1757</v>
      </c>
      <c r="AB34" s="191" t="s">
        <v>1752</v>
      </c>
      <c r="AC34" s="275" t="str">
        <f>IF($A$32&lt;&gt;"",$A$32,"")</f>
        <v/>
      </c>
      <c r="AD34" s="191" t="s">
        <v>1689</v>
      </c>
      <c r="AE34" s="191" t="s">
        <v>1725</v>
      </c>
      <c r="AF34" s="191" t="s">
        <v>32</v>
      </c>
      <c r="AG34" s="191" t="s">
        <v>32</v>
      </c>
      <c r="AH34" s="191" t="s">
        <v>32</v>
      </c>
      <c r="AI34" s="191" t="s">
        <v>32</v>
      </c>
      <c r="AJ34" s="191" t="s">
        <v>32</v>
      </c>
      <c r="AK34" s="191" t="s">
        <v>32</v>
      </c>
      <c r="AL34" s="191" t="s">
        <v>161</v>
      </c>
    </row>
    <row r="35" spans="1:38">
      <c r="A35" s="43"/>
      <c r="B35" s="282" t="s">
        <v>1758</v>
      </c>
      <c r="C35" s="84"/>
      <c r="D35" s="322"/>
      <c r="E35" s="322"/>
      <c r="F35" s="322"/>
      <c r="G35" s="322"/>
      <c r="H35" s="322"/>
      <c r="I35" s="322"/>
      <c r="J35" s="322"/>
      <c r="K35" s="322"/>
      <c r="L35" s="322"/>
      <c r="M35" s="322"/>
      <c r="N35" s="322"/>
      <c r="O35" s="322"/>
      <c r="P35" s="322"/>
      <c r="Q35" s="322"/>
      <c r="R35" s="322"/>
      <c r="S35" s="322"/>
      <c r="T35" s="322"/>
      <c r="U35" s="322"/>
      <c r="V35" s="322"/>
      <c r="W35" s="322"/>
      <c r="X35" s="322"/>
      <c r="Y35" s="322"/>
      <c r="AA35" s="191" t="s">
        <v>1759</v>
      </c>
      <c r="AB35" s="191" t="s">
        <v>1754</v>
      </c>
      <c r="AC35" s="275" t="str">
        <f>IF($A$33&lt;&gt;"",$A$33,"")</f>
        <v>X</v>
      </c>
      <c r="AD35" s="191" t="s">
        <v>1689</v>
      </c>
      <c r="AE35" s="191" t="s">
        <v>1725</v>
      </c>
      <c r="AF35" s="191" t="s">
        <v>32</v>
      </c>
      <c r="AG35" s="191" t="s">
        <v>32</v>
      </c>
      <c r="AH35" s="191" t="s">
        <v>32</v>
      </c>
      <c r="AI35" s="191" t="s">
        <v>32</v>
      </c>
      <c r="AJ35" s="191" t="s">
        <v>32</v>
      </c>
      <c r="AK35" s="191" t="s">
        <v>32</v>
      </c>
      <c r="AL35" s="191" t="s">
        <v>161</v>
      </c>
    </row>
    <row r="36" spans="1:38">
      <c r="A36" s="43" t="s">
        <v>190</v>
      </c>
      <c r="B36" s="282" t="s">
        <v>1760</v>
      </c>
      <c r="C36" s="84"/>
      <c r="D36" s="322"/>
      <c r="E36" s="322"/>
      <c r="F36" s="322"/>
      <c r="G36" s="322"/>
      <c r="H36" s="322"/>
      <c r="I36" s="322"/>
      <c r="J36" s="322"/>
      <c r="K36" s="322"/>
      <c r="L36" s="322"/>
      <c r="M36" s="322"/>
      <c r="N36" s="322"/>
      <c r="O36" s="322"/>
      <c r="P36" s="322"/>
      <c r="Q36" s="322"/>
      <c r="R36" s="322"/>
      <c r="S36" s="322"/>
      <c r="T36" s="322"/>
      <c r="U36" s="322"/>
      <c r="V36" s="322"/>
      <c r="W36" s="322"/>
      <c r="X36" s="322"/>
      <c r="Y36" s="322"/>
      <c r="AA36" s="191" t="s">
        <v>1761</v>
      </c>
      <c r="AB36" s="191" t="s">
        <v>1756</v>
      </c>
      <c r="AC36" s="275" t="str">
        <f>IF($A$34&lt;&gt;"",$A$34,"")</f>
        <v/>
      </c>
      <c r="AD36" s="191" t="s">
        <v>1689</v>
      </c>
      <c r="AE36" s="191" t="s">
        <v>1725</v>
      </c>
      <c r="AF36" s="191" t="s">
        <v>32</v>
      </c>
      <c r="AG36" s="191" t="s">
        <v>32</v>
      </c>
      <c r="AH36" s="191" t="s">
        <v>32</v>
      </c>
      <c r="AI36" s="191" t="s">
        <v>32</v>
      </c>
      <c r="AJ36" s="191" t="s">
        <v>32</v>
      </c>
      <c r="AK36" s="191" t="s">
        <v>32</v>
      </c>
      <c r="AL36" s="191" t="s">
        <v>161</v>
      </c>
    </row>
    <row r="37" spans="1:38">
      <c r="A37" s="300"/>
      <c r="B37" s="322"/>
      <c r="C37" s="322"/>
      <c r="D37" s="322"/>
      <c r="E37" s="322"/>
      <c r="F37" s="322"/>
      <c r="G37" s="322"/>
      <c r="H37" s="322"/>
      <c r="I37" s="322"/>
      <c r="J37" s="322"/>
      <c r="K37" s="322"/>
      <c r="L37" s="322"/>
      <c r="M37" s="322"/>
      <c r="N37" s="322"/>
      <c r="O37" s="322"/>
      <c r="P37" s="322"/>
      <c r="Q37" s="322"/>
      <c r="R37" s="322"/>
      <c r="S37" s="322"/>
      <c r="T37" s="322"/>
      <c r="U37" s="322"/>
      <c r="V37" s="322"/>
      <c r="W37" s="322"/>
      <c r="X37" s="322"/>
      <c r="Y37" s="322"/>
      <c r="AA37" s="191" t="s">
        <v>1762</v>
      </c>
      <c r="AB37" s="191" t="s">
        <v>1758</v>
      </c>
      <c r="AC37" s="275" t="str">
        <f>IF($A$35&lt;&gt;"",$A$35,"")</f>
        <v/>
      </c>
      <c r="AD37" s="191" t="s">
        <v>1689</v>
      </c>
      <c r="AE37" s="191" t="s">
        <v>1725</v>
      </c>
      <c r="AF37" s="191" t="s">
        <v>32</v>
      </c>
      <c r="AG37" s="191" t="s">
        <v>32</v>
      </c>
      <c r="AH37" s="191" t="s">
        <v>32</v>
      </c>
      <c r="AI37" s="191" t="s">
        <v>32</v>
      </c>
      <c r="AJ37" s="191" t="s">
        <v>32</v>
      </c>
      <c r="AK37" s="191" t="s">
        <v>32</v>
      </c>
      <c r="AL37" s="191" t="s">
        <v>161</v>
      </c>
    </row>
    <row r="38" spans="1:38" ht="63.75">
      <c r="A38" s="302" t="s">
        <v>1763</v>
      </c>
      <c r="B38" s="321" t="s">
        <v>1764</v>
      </c>
      <c r="G38" s="322"/>
      <c r="H38" s="322"/>
      <c r="I38" s="322"/>
      <c r="J38" s="322"/>
      <c r="K38" s="322"/>
      <c r="L38" s="322"/>
      <c r="M38" s="322"/>
      <c r="N38" s="322"/>
      <c r="O38" s="322"/>
      <c r="P38" s="322"/>
      <c r="Q38" s="322"/>
      <c r="R38" s="322"/>
      <c r="S38" s="322"/>
      <c r="T38" s="322"/>
      <c r="U38" s="322"/>
      <c r="V38" s="322"/>
      <c r="W38" s="322"/>
      <c r="X38" s="322"/>
      <c r="Y38" s="322"/>
      <c r="AA38" s="191" t="s">
        <v>1765</v>
      </c>
      <c r="AB38" s="191" t="s">
        <v>1760</v>
      </c>
      <c r="AC38" s="275" t="str">
        <f>IF($A$36&lt;&gt;"",$A$36,"")</f>
        <v>X</v>
      </c>
      <c r="AD38" s="191" t="s">
        <v>1689</v>
      </c>
      <c r="AE38" s="191" t="s">
        <v>1725</v>
      </c>
      <c r="AF38" s="191" t="s">
        <v>32</v>
      </c>
      <c r="AG38" s="191" t="s">
        <v>32</v>
      </c>
      <c r="AH38" s="191" t="s">
        <v>32</v>
      </c>
      <c r="AI38" s="191" t="s">
        <v>32</v>
      </c>
      <c r="AJ38" s="191" t="s">
        <v>32</v>
      </c>
      <c r="AK38" s="191" t="s">
        <v>32</v>
      </c>
      <c r="AL38" s="191" t="s">
        <v>161</v>
      </c>
    </row>
    <row r="39" spans="1:38" s="92" customFormat="1" ht="38.25">
      <c r="A39" s="291"/>
      <c r="B39" s="69" t="s">
        <v>1766</v>
      </c>
      <c r="C39" s="328" t="s">
        <v>1767</v>
      </c>
      <c r="D39" s="90" t="s">
        <v>1768</v>
      </c>
      <c r="E39" s="306" t="s">
        <v>1769</v>
      </c>
      <c r="F39" s="91" t="s">
        <v>1770</v>
      </c>
      <c r="G39" s="185"/>
      <c r="H39" s="56"/>
      <c r="I39" s="56"/>
      <c r="J39" s="56"/>
      <c r="K39" s="56"/>
      <c r="L39" s="56"/>
      <c r="M39" s="56"/>
      <c r="N39" s="56"/>
      <c r="O39" s="56"/>
      <c r="P39" s="56"/>
      <c r="Q39" s="56"/>
      <c r="R39" s="56"/>
      <c r="S39" s="56"/>
      <c r="T39" s="56"/>
      <c r="U39" s="56"/>
      <c r="V39" s="56"/>
      <c r="W39" s="56"/>
      <c r="X39" s="56"/>
      <c r="Y39" s="56"/>
      <c r="AA39" s="191" t="s">
        <v>1771</v>
      </c>
      <c r="AB39" s="191" t="s">
        <v>1772</v>
      </c>
      <c r="AC39" s="275" t="str">
        <f>IF($D$40&lt;&gt;"",$D$39,IF($E$40&lt;&gt;"",$E$39,""))</f>
        <v>At Cooperating Institution</v>
      </c>
      <c r="AD39" s="191" t="s">
        <v>1689</v>
      </c>
      <c r="AE39" s="191" t="s">
        <v>1773</v>
      </c>
      <c r="AF39" s="191" t="s">
        <v>1774</v>
      </c>
      <c r="AG39" s="191" t="s">
        <v>32</v>
      </c>
      <c r="AH39" s="191" t="s">
        <v>32</v>
      </c>
      <c r="AI39" s="191" t="s">
        <v>32</v>
      </c>
      <c r="AJ39" s="191" t="s">
        <v>32</v>
      </c>
      <c r="AK39" s="191" t="s">
        <v>32</v>
      </c>
      <c r="AL39" s="191" t="s">
        <v>161</v>
      </c>
    </row>
    <row r="40" spans="1:38" ht="25.5">
      <c r="A40" s="302"/>
      <c r="B40" s="401" t="s">
        <v>1772</v>
      </c>
      <c r="C40" s="93" t="s">
        <v>1775</v>
      </c>
      <c r="D40" s="94"/>
      <c r="E40" s="95" t="s">
        <v>190</v>
      </c>
      <c r="F40" s="96" t="s">
        <v>1776</v>
      </c>
      <c r="G40" s="185"/>
      <c r="H40" s="322"/>
      <c r="I40" s="322"/>
      <c r="J40" s="322"/>
      <c r="K40" s="322"/>
      <c r="L40" s="322"/>
      <c r="M40" s="322"/>
      <c r="N40" s="322"/>
      <c r="O40" s="322"/>
      <c r="P40" s="322"/>
      <c r="Q40" s="322"/>
      <c r="R40" s="322"/>
      <c r="S40" s="322"/>
      <c r="T40" s="322"/>
      <c r="U40" s="322"/>
      <c r="V40" s="322"/>
      <c r="W40" s="322"/>
      <c r="X40" s="322"/>
      <c r="Y40" s="322"/>
      <c r="AA40" s="191" t="s">
        <v>1777</v>
      </c>
      <c r="AB40" s="191" t="s">
        <v>1770</v>
      </c>
      <c r="AC40" s="275" t="str">
        <f>IF($F$40&lt;&gt;"",$F$40,"")</f>
        <v>Grambling State University</v>
      </c>
      <c r="AD40" s="191" t="s">
        <v>1689</v>
      </c>
      <c r="AE40" s="191" t="s">
        <v>1773</v>
      </c>
      <c r="AF40" s="191" t="s">
        <v>1774</v>
      </c>
      <c r="AG40" s="191" t="s">
        <v>32</v>
      </c>
      <c r="AH40" s="191" t="s">
        <v>32</v>
      </c>
      <c r="AI40" s="191" t="s">
        <v>32</v>
      </c>
      <c r="AJ40" s="191" t="s">
        <v>32</v>
      </c>
      <c r="AK40" s="191" t="s">
        <v>32</v>
      </c>
      <c r="AL40" s="191" t="s">
        <v>33</v>
      </c>
    </row>
    <row r="41" spans="1:38" ht="25.5">
      <c r="A41" s="302"/>
      <c r="B41" s="401" t="s">
        <v>1778</v>
      </c>
      <c r="C41" s="97"/>
      <c r="D41" s="94"/>
      <c r="E41" s="95"/>
      <c r="F41" s="96"/>
      <c r="G41" s="185"/>
      <c r="H41" s="322"/>
      <c r="I41" s="322"/>
      <c r="J41" s="322"/>
      <c r="K41" s="322"/>
      <c r="L41" s="322"/>
      <c r="M41" s="322"/>
      <c r="N41" s="322"/>
      <c r="O41" s="322"/>
      <c r="P41" s="322"/>
      <c r="Q41" s="322"/>
      <c r="R41" s="322"/>
      <c r="S41" s="322"/>
      <c r="T41" s="322"/>
      <c r="U41" s="322"/>
      <c r="V41" s="322"/>
      <c r="W41" s="322"/>
      <c r="X41" s="322"/>
      <c r="Y41" s="322"/>
      <c r="AA41" s="191" t="s">
        <v>1779</v>
      </c>
      <c r="AB41" s="287" t="s">
        <v>1778</v>
      </c>
      <c r="AC41" s="275" t="str">
        <f>IF($D$41&lt;&gt;"",$D$39,IF($E$41&lt;&gt;"",$E$39,IF($C$41&lt;&gt;"",$C$39,"")))</f>
        <v/>
      </c>
      <c r="AD41" s="191" t="s">
        <v>1689</v>
      </c>
      <c r="AE41" s="191" t="s">
        <v>1773</v>
      </c>
      <c r="AF41" s="191" t="s">
        <v>1780</v>
      </c>
      <c r="AG41" s="191" t="s">
        <v>32</v>
      </c>
      <c r="AH41" s="191" t="s">
        <v>32</v>
      </c>
      <c r="AI41" s="191" t="s">
        <v>32</v>
      </c>
      <c r="AJ41" s="191" t="s">
        <v>32</v>
      </c>
      <c r="AK41" s="191" t="s">
        <v>32</v>
      </c>
      <c r="AL41" s="191" t="s">
        <v>161</v>
      </c>
    </row>
    <row r="42" spans="1:38" ht="25.5">
      <c r="A42" s="302"/>
      <c r="B42" s="401" t="s">
        <v>1781</v>
      </c>
      <c r="C42" s="93" t="s">
        <v>1775</v>
      </c>
      <c r="D42" s="402" t="s">
        <v>190</v>
      </c>
      <c r="E42" s="95"/>
      <c r="F42" s="96"/>
      <c r="G42" s="185"/>
      <c r="H42" s="322"/>
      <c r="I42" s="322"/>
      <c r="J42" s="322"/>
      <c r="K42" s="322"/>
      <c r="L42" s="322"/>
      <c r="M42" s="322"/>
      <c r="N42" s="322"/>
      <c r="O42" s="322"/>
      <c r="P42" s="322"/>
      <c r="Q42" s="322"/>
      <c r="R42" s="322"/>
      <c r="S42" s="322"/>
      <c r="T42" s="322"/>
      <c r="U42" s="322"/>
      <c r="V42" s="322"/>
      <c r="W42" s="322"/>
      <c r="X42" s="322"/>
      <c r="Y42" s="322"/>
      <c r="AA42" s="191" t="s">
        <v>1782</v>
      </c>
      <c r="AB42" s="287" t="s">
        <v>1767</v>
      </c>
      <c r="AC42" s="275" t="str">
        <f>IF($D$41&lt;&gt;"",$D$39,IF($E$41&lt;&gt;"",$E$39,IF($C$41&lt;&gt;"",$C$39,"")))</f>
        <v/>
      </c>
      <c r="AD42" s="191" t="s">
        <v>1689</v>
      </c>
      <c r="AE42" s="191" t="s">
        <v>1773</v>
      </c>
      <c r="AF42" s="191" t="s">
        <v>1780</v>
      </c>
      <c r="AG42" s="191" t="s">
        <v>32</v>
      </c>
      <c r="AH42" s="191" t="s">
        <v>32</v>
      </c>
      <c r="AI42" s="191" t="s">
        <v>32</v>
      </c>
      <c r="AJ42" s="191" t="s">
        <v>32</v>
      </c>
      <c r="AK42" s="191" t="s">
        <v>32</v>
      </c>
      <c r="AL42" s="191" t="s">
        <v>161</v>
      </c>
    </row>
    <row r="43" spans="1:38" ht="15">
      <c r="A43" s="300"/>
      <c r="B43" s="322"/>
      <c r="C43" s="322"/>
      <c r="D43" s="322"/>
      <c r="E43" s="322"/>
      <c r="F43" s="322"/>
      <c r="G43" s="185"/>
      <c r="H43" s="322"/>
      <c r="I43" s="322"/>
      <c r="J43" s="322"/>
      <c r="K43" s="322"/>
      <c r="L43" s="322"/>
      <c r="M43" s="322"/>
      <c r="N43" s="322"/>
      <c r="O43" s="322"/>
      <c r="P43" s="322"/>
      <c r="Q43" s="322"/>
      <c r="R43" s="322"/>
      <c r="S43" s="322"/>
      <c r="T43" s="322"/>
      <c r="U43" s="322"/>
      <c r="V43" s="322"/>
      <c r="W43" s="322"/>
      <c r="X43" s="322"/>
      <c r="Y43" s="322"/>
      <c r="AA43" s="191" t="s">
        <v>1783</v>
      </c>
      <c r="AB43" s="191" t="s">
        <v>1770</v>
      </c>
      <c r="AC43" s="275" t="str">
        <f>IF($F$41&lt;&gt;"",$F$41,"")</f>
        <v/>
      </c>
      <c r="AD43" s="191" t="s">
        <v>1689</v>
      </c>
      <c r="AE43" s="191" t="s">
        <v>1773</v>
      </c>
      <c r="AF43" s="191" t="s">
        <v>1780</v>
      </c>
      <c r="AG43" s="191" t="s">
        <v>32</v>
      </c>
      <c r="AH43" s="191" t="s">
        <v>32</v>
      </c>
      <c r="AI43" s="191" t="s">
        <v>32</v>
      </c>
      <c r="AJ43" s="191" t="s">
        <v>32</v>
      </c>
      <c r="AK43" s="191" t="s">
        <v>32</v>
      </c>
      <c r="AL43" s="191" t="s">
        <v>33</v>
      </c>
    </row>
    <row r="44" spans="1:38">
      <c r="A44" s="302" t="s">
        <v>1784</v>
      </c>
      <c r="B44" s="127" t="s">
        <v>1785</v>
      </c>
      <c r="G44" s="322"/>
      <c r="H44" s="322"/>
      <c r="I44" s="322"/>
      <c r="J44" s="322"/>
      <c r="K44" s="322"/>
      <c r="L44" s="322"/>
      <c r="M44" s="322"/>
      <c r="N44" s="322"/>
      <c r="O44" s="322"/>
      <c r="P44" s="322"/>
      <c r="Q44" s="322"/>
      <c r="R44" s="322"/>
      <c r="S44" s="322"/>
      <c r="T44" s="322"/>
      <c r="U44" s="322"/>
      <c r="V44" s="322"/>
      <c r="W44" s="322"/>
      <c r="X44" s="322"/>
      <c r="Y44" s="322"/>
      <c r="AA44" s="191" t="s">
        <v>1786</v>
      </c>
      <c r="AB44" s="287" t="s">
        <v>1781</v>
      </c>
      <c r="AC44" s="275" t="str">
        <f>IF($D$42&lt;&gt;"",$D$39,IF($E$42&lt;&gt;"",$E$39,""))</f>
        <v>On Campus</v>
      </c>
      <c r="AD44" s="191" t="s">
        <v>1689</v>
      </c>
      <c r="AE44" s="191" t="s">
        <v>1773</v>
      </c>
      <c r="AF44" s="191" t="s">
        <v>1787</v>
      </c>
      <c r="AG44" s="191" t="s">
        <v>32</v>
      </c>
      <c r="AH44" s="191" t="s">
        <v>32</v>
      </c>
      <c r="AI44" s="191" t="s">
        <v>32</v>
      </c>
      <c r="AJ44" s="191" t="s">
        <v>32</v>
      </c>
      <c r="AK44" s="191" t="s">
        <v>32</v>
      </c>
      <c r="AL44" s="191" t="s">
        <v>161</v>
      </c>
    </row>
    <row r="45" spans="1:38" ht="25.5">
      <c r="A45" s="43" t="s">
        <v>190</v>
      </c>
      <c r="B45" s="282" t="s">
        <v>1788</v>
      </c>
      <c r="C45" s="98"/>
      <c r="D45" s="300"/>
      <c r="E45" s="322"/>
      <c r="F45" s="322"/>
      <c r="G45" s="322"/>
      <c r="H45" s="322"/>
      <c r="I45" s="322"/>
      <c r="J45" s="322"/>
      <c r="K45" s="322"/>
      <c r="L45" s="322"/>
      <c r="M45" s="322"/>
      <c r="N45" s="322"/>
      <c r="O45" s="322"/>
      <c r="P45" s="322"/>
      <c r="Q45" s="322"/>
      <c r="R45" s="322"/>
      <c r="S45" s="322"/>
      <c r="T45" s="322"/>
      <c r="U45" s="322"/>
      <c r="V45" s="322"/>
      <c r="W45" s="322"/>
      <c r="X45" s="322"/>
      <c r="Y45" s="322"/>
      <c r="AA45" s="191" t="s">
        <v>1789</v>
      </c>
      <c r="AB45" s="191" t="s">
        <v>1770</v>
      </c>
      <c r="AC45" s="275" t="str">
        <f>IF($F$42&lt;&gt;"",$F$42,"")</f>
        <v/>
      </c>
      <c r="AD45" s="191" t="s">
        <v>1689</v>
      </c>
      <c r="AE45" s="191" t="s">
        <v>1773</v>
      </c>
      <c r="AF45" s="191" t="s">
        <v>1787</v>
      </c>
      <c r="AG45" s="191" t="s">
        <v>32</v>
      </c>
      <c r="AH45" s="191" t="s">
        <v>32</v>
      </c>
      <c r="AI45" s="191" t="s">
        <v>32</v>
      </c>
      <c r="AJ45" s="191" t="s">
        <v>32</v>
      </c>
      <c r="AK45" s="191" t="s">
        <v>32</v>
      </c>
      <c r="AL45" s="191" t="s">
        <v>33</v>
      </c>
    </row>
    <row r="46" spans="1:38" ht="25.5">
      <c r="A46" s="43" t="s">
        <v>190</v>
      </c>
      <c r="B46" s="282" t="s">
        <v>1790</v>
      </c>
      <c r="C46" s="98"/>
      <c r="D46" s="300"/>
      <c r="E46" s="322"/>
      <c r="F46" s="322"/>
      <c r="G46" s="322"/>
      <c r="H46" s="322"/>
      <c r="I46" s="322"/>
      <c r="J46" s="322"/>
      <c r="K46" s="322"/>
      <c r="L46" s="322"/>
      <c r="M46" s="322"/>
      <c r="N46" s="322"/>
      <c r="O46" s="322"/>
      <c r="P46" s="322"/>
      <c r="Q46" s="322"/>
      <c r="R46" s="322"/>
      <c r="S46" s="322"/>
      <c r="T46" s="322"/>
      <c r="U46" s="322"/>
      <c r="V46" s="322"/>
      <c r="W46" s="322"/>
      <c r="X46" s="322"/>
      <c r="Y46" s="322"/>
      <c r="AA46" s="191" t="s">
        <v>1791</v>
      </c>
      <c r="AB46" s="191" t="s">
        <v>1788</v>
      </c>
      <c r="AC46" s="275" t="str">
        <f>IF($A$45&lt;&gt;"",$A$45,"")</f>
        <v>X</v>
      </c>
      <c r="AD46" s="191" t="s">
        <v>1689</v>
      </c>
      <c r="AE46" s="191" t="s">
        <v>1792</v>
      </c>
      <c r="AF46" s="191" t="s">
        <v>32</v>
      </c>
      <c r="AG46" s="191" t="s">
        <v>32</v>
      </c>
      <c r="AH46" s="191" t="s">
        <v>32</v>
      </c>
      <c r="AI46" s="191" t="s">
        <v>32</v>
      </c>
      <c r="AJ46" s="191" t="s">
        <v>32</v>
      </c>
      <c r="AK46" s="191" t="s">
        <v>32</v>
      </c>
      <c r="AL46" s="191" t="s">
        <v>161</v>
      </c>
    </row>
    <row r="47" spans="1:38" ht="25.5">
      <c r="A47" s="43" t="s">
        <v>190</v>
      </c>
      <c r="B47" s="282" t="s">
        <v>1793</v>
      </c>
      <c r="C47" s="98"/>
      <c r="D47" s="300"/>
      <c r="E47" s="322"/>
      <c r="F47" s="322"/>
      <c r="G47" s="322"/>
      <c r="H47" s="322"/>
      <c r="I47" s="322"/>
      <c r="J47" s="322"/>
      <c r="K47" s="322"/>
      <c r="L47" s="322"/>
      <c r="M47" s="322"/>
      <c r="N47" s="322"/>
      <c r="O47" s="322"/>
      <c r="P47" s="322"/>
      <c r="Q47" s="322"/>
      <c r="R47" s="322"/>
      <c r="S47" s="322"/>
      <c r="T47" s="322"/>
      <c r="U47" s="322"/>
      <c r="V47" s="322"/>
      <c r="W47" s="322"/>
      <c r="X47" s="322"/>
      <c r="Y47" s="322"/>
      <c r="AA47" s="191" t="s">
        <v>1794</v>
      </c>
      <c r="AB47" s="191" t="s">
        <v>1790</v>
      </c>
      <c r="AC47" s="275" t="str">
        <f>IF($A$46&lt;&gt;"",$A$46,"")</f>
        <v>X</v>
      </c>
      <c r="AD47" s="191" t="s">
        <v>1689</v>
      </c>
      <c r="AE47" s="191" t="s">
        <v>1792</v>
      </c>
      <c r="AF47" s="191" t="s">
        <v>32</v>
      </c>
      <c r="AG47" s="191" t="s">
        <v>32</v>
      </c>
      <c r="AH47" s="191" t="s">
        <v>32</v>
      </c>
      <c r="AI47" s="191" t="s">
        <v>32</v>
      </c>
      <c r="AJ47" s="191" t="s">
        <v>32</v>
      </c>
      <c r="AK47" s="191" t="s">
        <v>1795</v>
      </c>
      <c r="AL47" s="191" t="s">
        <v>161</v>
      </c>
    </row>
    <row r="48" spans="1:38" ht="25.5">
      <c r="A48" s="43" t="s">
        <v>190</v>
      </c>
      <c r="B48" s="310" t="s">
        <v>1796</v>
      </c>
      <c r="D48" s="300"/>
      <c r="E48" s="322"/>
      <c r="F48" s="322"/>
      <c r="G48" s="322"/>
      <c r="H48" s="322"/>
      <c r="I48" s="322"/>
      <c r="J48" s="322"/>
      <c r="K48" s="322"/>
      <c r="L48" s="322"/>
      <c r="M48" s="322"/>
      <c r="N48" s="322"/>
      <c r="O48" s="322"/>
      <c r="P48" s="322"/>
      <c r="Q48" s="322"/>
      <c r="R48" s="322"/>
      <c r="S48" s="322"/>
      <c r="T48" s="322"/>
      <c r="U48" s="322"/>
      <c r="V48" s="322"/>
      <c r="W48" s="322"/>
      <c r="X48" s="322"/>
      <c r="Y48" s="322"/>
      <c r="AA48" s="191" t="s">
        <v>1797</v>
      </c>
      <c r="AB48" s="191" t="s">
        <v>1793</v>
      </c>
      <c r="AC48" s="275" t="str">
        <f>IF($A$47&lt;&gt;"",$A$47,"")</f>
        <v>X</v>
      </c>
      <c r="AD48" s="191" t="s">
        <v>1689</v>
      </c>
      <c r="AE48" s="191" t="s">
        <v>1792</v>
      </c>
      <c r="AF48" s="191" t="s">
        <v>32</v>
      </c>
      <c r="AG48" s="191" t="s">
        <v>32</v>
      </c>
      <c r="AH48" s="191" t="s">
        <v>32</v>
      </c>
      <c r="AI48" s="191" t="s">
        <v>32</v>
      </c>
      <c r="AJ48" s="191" t="s">
        <v>32</v>
      </c>
      <c r="AK48" s="191" t="s">
        <v>250</v>
      </c>
      <c r="AL48" s="191" t="s">
        <v>161</v>
      </c>
    </row>
    <row r="49" spans="1:38" ht="25.5">
      <c r="A49" s="43" t="s">
        <v>190</v>
      </c>
      <c r="B49" s="310" t="s">
        <v>1798</v>
      </c>
      <c r="D49" s="300"/>
      <c r="E49" s="322"/>
      <c r="F49" s="322"/>
      <c r="G49" s="322"/>
      <c r="H49" s="322"/>
      <c r="I49" s="322"/>
      <c r="J49" s="322"/>
      <c r="K49" s="322"/>
      <c r="L49" s="322"/>
      <c r="M49" s="322"/>
      <c r="N49" s="322"/>
      <c r="O49" s="322"/>
      <c r="P49" s="322"/>
      <c r="Q49" s="322"/>
      <c r="R49" s="322"/>
      <c r="S49" s="322"/>
      <c r="T49" s="322"/>
      <c r="U49" s="322"/>
      <c r="V49" s="322"/>
      <c r="W49" s="322"/>
      <c r="X49" s="322"/>
      <c r="Y49" s="322"/>
      <c r="AA49" s="191" t="s">
        <v>1799</v>
      </c>
      <c r="AB49" s="191" t="s">
        <v>1796</v>
      </c>
      <c r="AC49" s="275" t="str">
        <f>IF($A$48&lt;&gt;"",$A$48,"")</f>
        <v>X</v>
      </c>
      <c r="AD49" s="191" t="s">
        <v>1689</v>
      </c>
      <c r="AE49" s="191" t="s">
        <v>1792</v>
      </c>
      <c r="AF49" s="191" t="s">
        <v>32</v>
      </c>
      <c r="AG49" s="191" t="s">
        <v>32</v>
      </c>
      <c r="AH49" s="191" t="s">
        <v>32</v>
      </c>
      <c r="AI49" s="191" t="s">
        <v>32</v>
      </c>
      <c r="AJ49" s="191" t="s">
        <v>32</v>
      </c>
      <c r="AK49" s="191" t="s">
        <v>32</v>
      </c>
      <c r="AL49" s="191" t="s">
        <v>161</v>
      </c>
    </row>
    <row r="50" spans="1:38" ht="25.5">
      <c r="A50" s="43" t="s">
        <v>190</v>
      </c>
      <c r="B50" s="310" t="s">
        <v>1800</v>
      </c>
      <c r="D50" s="300"/>
      <c r="E50" s="322"/>
      <c r="F50" s="322"/>
      <c r="G50" s="322"/>
      <c r="H50" s="322"/>
      <c r="I50" s="322"/>
      <c r="J50" s="322"/>
      <c r="K50" s="322"/>
      <c r="L50" s="322"/>
      <c r="M50" s="322"/>
      <c r="N50" s="322"/>
      <c r="O50" s="322"/>
      <c r="P50" s="322"/>
      <c r="Q50" s="322"/>
      <c r="R50" s="322"/>
      <c r="S50" s="322"/>
      <c r="T50" s="322"/>
      <c r="U50" s="322"/>
      <c r="V50" s="322"/>
      <c r="W50" s="322"/>
      <c r="X50" s="322"/>
      <c r="Y50" s="322"/>
      <c r="AA50" s="191" t="s">
        <v>1801</v>
      </c>
      <c r="AB50" s="191" t="s">
        <v>1798</v>
      </c>
      <c r="AC50" s="275" t="str">
        <f>IF($A$49&lt;&gt;"",$A$49,"")</f>
        <v>X</v>
      </c>
      <c r="AD50" s="191" t="s">
        <v>1689</v>
      </c>
      <c r="AE50" s="191" t="s">
        <v>1792</v>
      </c>
      <c r="AF50" s="191" t="s">
        <v>32</v>
      </c>
      <c r="AG50" s="191" t="s">
        <v>32</v>
      </c>
      <c r="AH50" s="191" t="s">
        <v>32</v>
      </c>
      <c r="AI50" s="191" t="s">
        <v>32</v>
      </c>
      <c r="AJ50" s="191" t="s">
        <v>32</v>
      </c>
      <c r="AK50" s="191" t="s">
        <v>32</v>
      </c>
      <c r="AL50" s="191" t="s">
        <v>161</v>
      </c>
    </row>
    <row r="51" spans="1:38" ht="38.25">
      <c r="A51" s="43"/>
      <c r="B51" s="310" t="s">
        <v>1802</v>
      </c>
      <c r="E51" s="322"/>
      <c r="F51" s="322"/>
      <c r="G51" s="322"/>
      <c r="H51" s="322"/>
      <c r="I51" s="322"/>
      <c r="J51" s="322"/>
      <c r="K51" s="322"/>
      <c r="L51" s="322"/>
      <c r="M51" s="322"/>
      <c r="N51" s="322"/>
      <c r="O51" s="322"/>
      <c r="P51" s="322"/>
      <c r="Q51" s="322"/>
      <c r="R51" s="322"/>
      <c r="S51" s="322"/>
      <c r="T51" s="322"/>
      <c r="U51" s="322"/>
      <c r="V51" s="322"/>
      <c r="W51" s="322"/>
      <c r="X51" s="322"/>
      <c r="Y51" s="322"/>
      <c r="AA51" s="191" t="s">
        <v>1803</v>
      </c>
      <c r="AB51" s="191" t="s">
        <v>1800</v>
      </c>
      <c r="AC51" s="275" t="str">
        <f>IF($A$50&lt;&gt;"",$A$50,"")</f>
        <v>X</v>
      </c>
      <c r="AD51" s="191" t="s">
        <v>1689</v>
      </c>
      <c r="AE51" s="191" t="s">
        <v>1792</v>
      </c>
      <c r="AF51" s="191" t="s">
        <v>32</v>
      </c>
      <c r="AG51" s="191" t="s">
        <v>32</v>
      </c>
      <c r="AH51" s="191" t="s">
        <v>32</v>
      </c>
      <c r="AI51" s="191" t="s">
        <v>32</v>
      </c>
      <c r="AJ51" s="191" t="s">
        <v>32</v>
      </c>
      <c r="AK51" s="191" t="s">
        <v>32</v>
      </c>
      <c r="AL51" s="191" t="s">
        <v>161</v>
      </c>
    </row>
    <row r="52" spans="1:38" ht="25.5">
      <c r="A52" s="43"/>
      <c r="B52" s="282" t="s">
        <v>1804</v>
      </c>
      <c r="C52" s="98"/>
      <c r="D52" s="300"/>
      <c r="E52" s="322"/>
      <c r="F52" s="322"/>
      <c r="G52" s="322"/>
      <c r="H52" s="322"/>
      <c r="I52" s="322"/>
      <c r="J52" s="322"/>
      <c r="K52" s="322"/>
      <c r="L52" s="322"/>
      <c r="M52" s="322"/>
      <c r="N52" s="322"/>
      <c r="O52" s="322"/>
      <c r="P52" s="322"/>
      <c r="Q52" s="322"/>
      <c r="R52" s="322"/>
      <c r="S52" s="322"/>
      <c r="T52" s="322"/>
      <c r="U52" s="322"/>
      <c r="V52" s="322"/>
      <c r="W52" s="322"/>
      <c r="X52" s="322"/>
      <c r="Y52" s="322"/>
      <c r="AA52" s="191" t="s">
        <v>1805</v>
      </c>
      <c r="AB52" s="191" t="s">
        <v>1802</v>
      </c>
      <c r="AC52" s="275" t="str">
        <f>IF($A$51&lt;&gt;"",$A$51,"")</f>
        <v/>
      </c>
      <c r="AD52" s="191" t="s">
        <v>1689</v>
      </c>
      <c r="AE52" s="191" t="s">
        <v>1792</v>
      </c>
      <c r="AF52" s="191" t="s">
        <v>32</v>
      </c>
      <c r="AG52" s="191" t="s">
        <v>32</v>
      </c>
      <c r="AH52" s="191" t="s">
        <v>32</v>
      </c>
      <c r="AI52" s="191" t="s">
        <v>32</v>
      </c>
      <c r="AJ52" s="191" t="s">
        <v>32</v>
      </c>
      <c r="AK52" s="191" t="s">
        <v>32</v>
      </c>
      <c r="AL52" s="191" t="s">
        <v>161</v>
      </c>
    </row>
    <row r="53" spans="1:38">
      <c r="A53" s="43" t="s">
        <v>190</v>
      </c>
      <c r="B53" s="282" t="s">
        <v>1806</v>
      </c>
      <c r="C53" s="98"/>
      <c r="D53" s="300"/>
      <c r="E53" s="322"/>
      <c r="F53" s="322"/>
      <c r="G53" s="322"/>
      <c r="H53" s="322"/>
      <c r="I53" s="322"/>
      <c r="J53" s="322"/>
      <c r="K53" s="322"/>
      <c r="L53" s="322"/>
      <c r="M53" s="322"/>
      <c r="N53" s="322"/>
      <c r="O53" s="322"/>
      <c r="P53" s="322"/>
      <c r="Q53" s="322"/>
      <c r="R53" s="322"/>
      <c r="S53" s="322"/>
      <c r="T53" s="322"/>
      <c r="U53" s="322"/>
      <c r="V53" s="322"/>
      <c r="W53" s="322"/>
      <c r="X53" s="322"/>
      <c r="Y53" s="322"/>
      <c r="AA53" s="191" t="s">
        <v>1807</v>
      </c>
      <c r="AB53" s="191" t="s">
        <v>1804</v>
      </c>
      <c r="AC53" s="275" t="str">
        <f>IF($A$52&lt;&gt;"",$A$52,"")</f>
        <v/>
      </c>
      <c r="AD53" s="191" t="s">
        <v>1689</v>
      </c>
      <c r="AE53" s="191" t="s">
        <v>1792</v>
      </c>
      <c r="AF53" s="191" t="s">
        <v>32</v>
      </c>
      <c r="AG53" s="191" t="s">
        <v>32</v>
      </c>
      <c r="AH53" s="191" t="s">
        <v>32</v>
      </c>
      <c r="AI53" s="191" t="s">
        <v>32</v>
      </c>
      <c r="AJ53" s="191" t="s">
        <v>32</v>
      </c>
      <c r="AK53" s="191" t="s">
        <v>32</v>
      </c>
      <c r="AL53" s="191" t="s">
        <v>161</v>
      </c>
    </row>
    <row r="54" spans="1:38">
      <c r="A54" s="43" t="s">
        <v>190</v>
      </c>
      <c r="B54" s="282" t="s">
        <v>1808</v>
      </c>
      <c r="C54" s="98"/>
      <c r="D54" s="300"/>
      <c r="E54" s="322"/>
      <c r="F54" s="322"/>
      <c r="G54" s="322"/>
      <c r="H54" s="322"/>
      <c r="I54" s="322"/>
      <c r="J54" s="322"/>
      <c r="K54" s="322"/>
      <c r="L54" s="322"/>
      <c r="M54" s="322"/>
      <c r="N54" s="322"/>
      <c r="O54" s="322"/>
      <c r="P54" s="322"/>
      <c r="Q54" s="322"/>
      <c r="R54" s="322"/>
      <c r="S54" s="322"/>
      <c r="T54" s="322"/>
      <c r="U54" s="322"/>
      <c r="V54" s="322"/>
      <c r="W54" s="322"/>
      <c r="X54" s="322"/>
      <c r="Y54" s="322"/>
      <c r="AA54" s="191" t="s">
        <v>1809</v>
      </c>
      <c r="AB54" s="191" t="s">
        <v>1806</v>
      </c>
      <c r="AC54" s="275" t="str">
        <f>IF($A$53&lt;&gt;"",$A$53,"")</f>
        <v>X</v>
      </c>
      <c r="AD54" s="191" t="s">
        <v>1689</v>
      </c>
      <c r="AE54" s="191" t="s">
        <v>1792</v>
      </c>
      <c r="AF54" s="191" t="s">
        <v>32</v>
      </c>
      <c r="AG54" s="191" t="s">
        <v>32</v>
      </c>
      <c r="AH54" s="191" t="s">
        <v>32</v>
      </c>
      <c r="AI54" s="191" t="s">
        <v>32</v>
      </c>
      <c r="AJ54" s="191" t="s">
        <v>32</v>
      </c>
      <c r="AK54" s="191" t="s">
        <v>32</v>
      </c>
      <c r="AL54" s="191" t="s">
        <v>161</v>
      </c>
    </row>
    <row r="55" spans="1:38">
      <c r="A55" s="43"/>
      <c r="B55" s="282" t="s">
        <v>1810</v>
      </c>
      <c r="C55" s="98"/>
      <c r="D55" s="300"/>
      <c r="E55" s="322"/>
      <c r="F55" s="322"/>
      <c r="G55" s="322"/>
      <c r="H55" s="322"/>
      <c r="I55" s="322"/>
      <c r="J55" s="322"/>
      <c r="K55" s="322"/>
      <c r="L55" s="322"/>
      <c r="M55" s="322"/>
      <c r="N55" s="322"/>
      <c r="O55" s="322"/>
      <c r="P55" s="322"/>
      <c r="Q55" s="322"/>
      <c r="R55" s="322"/>
      <c r="S55" s="322"/>
      <c r="T55" s="322"/>
      <c r="U55" s="322"/>
      <c r="V55" s="322"/>
      <c r="W55" s="322"/>
      <c r="X55" s="322"/>
      <c r="Y55" s="322"/>
      <c r="AA55" s="191" t="s">
        <v>1811</v>
      </c>
      <c r="AB55" s="191" t="s">
        <v>1808</v>
      </c>
      <c r="AC55" s="275" t="str">
        <f>IF($A$54&lt;&gt;"",$A$54,"")</f>
        <v>X</v>
      </c>
      <c r="AD55" s="191" t="s">
        <v>1689</v>
      </c>
      <c r="AE55" s="191" t="s">
        <v>1792</v>
      </c>
      <c r="AF55" s="191" t="s">
        <v>32</v>
      </c>
      <c r="AG55" s="191" t="s">
        <v>32</v>
      </c>
      <c r="AH55" s="191" t="s">
        <v>32</v>
      </c>
      <c r="AI55" s="191" t="s">
        <v>32</v>
      </c>
      <c r="AJ55" s="191" t="s">
        <v>32</v>
      </c>
      <c r="AK55" s="191" t="s">
        <v>32</v>
      </c>
      <c r="AL55" s="191" t="s">
        <v>161</v>
      </c>
    </row>
    <row r="56" spans="1:38" ht="25.5">
      <c r="A56" s="43"/>
      <c r="B56" s="282" t="s">
        <v>1812</v>
      </c>
      <c r="C56" s="98"/>
      <c r="D56" s="300"/>
      <c r="E56" s="322"/>
      <c r="F56" s="322"/>
      <c r="G56" s="322"/>
      <c r="H56" s="322"/>
      <c r="I56" s="322"/>
      <c r="J56" s="322"/>
      <c r="K56" s="322"/>
      <c r="L56" s="322"/>
      <c r="M56" s="322"/>
      <c r="N56" s="322"/>
      <c r="O56" s="322"/>
      <c r="P56" s="322"/>
      <c r="Q56" s="322"/>
      <c r="R56" s="322"/>
      <c r="S56" s="322"/>
      <c r="T56" s="322"/>
      <c r="U56" s="322"/>
      <c r="V56" s="322"/>
      <c r="W56" s="322"/>
      <c r="X56" s="322"/>
      <c r="Y56" s="322"/>
      <c r="AA56" s="191" t="s">
        <v>1813</v>
      </c>
      <c r="AB56" s="191" t="s">
        <v>1810</v>
      </c>
      <c r="AC56" s="275" t="str">
        <f>IF($A$55&lt;&gt;"",$A$55,"")</f>
        <v/>
      </c>
      <c r="AD56" s="191" t="s">
        <v>1689</v>
      </c>
      <c r="AE56" s="191" t="s">
        <v>1792</v>
      </c>
      <c r="AF56" s="191" t="s">
        <v>32</v>
      </c>
      <c r="AG56" s="191" t="s">
        <v>32</v>
      </c>
      <c r="AH56" s="191" t="s">
        <v>32</v>
      </c>
      <c r="AI56" s="191" t="s">
        <v>32</v>
      </c>
      <c r="AJ56" s="191" t="s">
        <v>32</v>
      </c>
      <c r="AK56" s="191" t="s">
        <v>32</v>
      </c>
      <c r="AL56" s="191" t="s">
        <v>161</v>
      </c>
    </row>
    <row r="57" spans="1:38" ht="25.5">
      <c r="A57" s="43"/>
      <c r="B57" s="282" t="s">
        <v>1814</v>
      </c>
      <c r="C57" s="98"/>
      <c r="D57" s="300"/>
      <c r="E57" s="322"/>
      <c r="F57" s="322"/>
      <c r="G57" s="322"/>
      <c r="H57" s="322"/>
      <c r="I57" s="322"/>
      <c r="J57" s="322"/>
      <c r="K57" s="322"/>
      <c r="L57" s="322"/>
      <c r="M57" s="322"/>
      <c r="N57" s="322"/>
      <c r="O57" s="322"/>
      <c r="P57" s="322"/>
      <c r="Q57" s="322"/>
      <c r="R57" s="322"/>
      <c r="S57" s="322"/>
      <c r="T57" s="322"/>
      <c r="U57" s="322"/>
      <c r="V57" s="322"/>
      <c r="W57" s="322"/>
      <c r="X57" s="322"/>
      <c r="Y57" s="322"/>
      <c r="AA57" s="191" t="s">
        <v>1815</v>
      </c>
      <c r="AB57" s="191" t="s">
        <v>1812</v>
      </c>
      <c r="AC57" s="275" t="str">
        <f>IF($A$56&lt;&gt;"",$A$56,"")</f>
        <v/>
      </c>
      <c r="AD57" s="191" t="s">
        <v>1689</v>
      </c>
      <c r="AE57" s="191" t="s">
        <v>1792</v>
      </c>
      <c r="AF57" s="191" t="s">
        <v>32</v>
      </c>
      <c r="AG57" s="191" t="s">
        <v>32</v>
      </c>
      <c r="AH57" s="191" t="s">
        <v>32</v>
      </c>
      <c r="AI57" s="191" t="s">
        <v>32</v>
      </c>
      <c r="AJ57" s="191" t="s">
        <v>32</v>
      </c>
      <c r="AK57" s="191" t="s">
        <v>32</v>
      </c>
      <c r="AL57" s="191" t="s">
        <v>161</v>
      </c>
    </row>
    <row r="58" spans="1:38">
      <c r="A58" s="302"/>
      <c r="B58" s="219"/>
      <c r="C58" s="84"/>
      <c r="D58" s="47"/>
      <c r="E58" s="322"/>
      <c r="F58" s="322"/>
      <c r="G58" s="322"/>
      <c r="H58" s="322"/>
      <c r="I58" s="322"/>
      <c r="J58" s="322"/>
      <c r="K58" s="322"/>
      <c r="L58" s="322"/>
      <c r="M58" s="322"/>
      <c r="N58" s="322"/>
      <c r="O58" s="322"/>
      <c r="P58" s="322"/>
      <c r="Q58" s="322"/>
      <c r="R58" s="322"/>
      <c r="S58" s="322"/>
      <c r="T58" s="322"/>
      <c r="U58" s="322"/>
      <c r="V58" s="322"/>
      <c r="W58" s="322"/>
      <c r="X58" s="322"/>
      <c r="Y58" s="322"/>
      <c r="AA58" s="191" t="s">
        <v>1816</v>
      </c>
      <c r="AB58" s="191" t="s">
        <v>1814</v>
      </c>
      <c r="AC58" s="275" t="str">
        <f>IF($A$57&lt;&gt;"",$A$57,"")</f>
        <v/>
      </c>
      <c r="AD58" s="191" t="s">
        <v>1689</v>
      </c>
      <c r="AE58" s="191" t="s">
        <v>1792</v>
      </c>
      <c r="AF58" s="191" t="s">
        <v>32</v>
      </c>
      <c r="AG58" s="191" t="s">
        <v>32</v>
      </c>
      <c r="AH58" s="191" t="s">
        <v>32</v>
      </c>
      <c r="AI58" s="191" t="s">
        <v>32</v>
      </c>
      <c r="AJ58" s="191" t="s">
        <v>32</v>
      </c>
      <c r="AK58" s="191" t="s">
        <v>32</v>
      </c>
      <c r="AL58" s="191" t="s">
        <v>161</v>
      </c>
    </row>
    <row r="59" spans="1:38">
      <c r="A59" s="302"/>
      <c r="B59" s="282"/>
      <c r="D59" s="322"/>
      <c r="E59" s="322"/>
      <c r="F59" s="322"/>
      <c r="G59" s="322"/>
      <c r="H59" s="322"/>
      <c r="I59" s="322"/>
      <c r="J59" s="322"/>
      <c r="K59" s="322"/>
      <c r="L59" s="322"/>
      <c r="M59" s="322"/>
      <c r="N59" s="322"/>
      <c r="O59" s="322"/>
      <c r="P59" s="322"/>
      <c r="Q59" s="322"/>
      <c r="R59" s="322"/>
      <c r="S59" s="322"/>
      <c r="T59" s="322"/>
      <c r="U59" s="322"/>
      <c r="V59" s="322"/>
      <c r="W59" s="322"/>
      <c r="X59" s="322"/>
      <c r="Y59" s="322"/>
      <c r="AA59" s="191" t="s">
        <v>1817</v>
      </c>
      <c r="AB59" s="191" t="s">
        <v>917</v>
      </c>
      <c r="AC59" s="275" t="str">
        <f>IF($B$58&lt;&gt;"",$B$58,"")</f>
        <v/>
      </c>
      <c r="AD59" s="191" t="s">
        <v>1689</v>
      </c>
      <c r="AE59" s="191" t="s">
        <v>1792</v>
      </c>
      <c r="AF59" s="191" t="s">
        <v>32</v>
      </c>
      <c r="AG59" s="191" t="s">
        <v>32</v>
      </c>
      <c r="AH59" s="191" t="s">
        <v>32</v>
      </c>
      <c r="AI59" s="191" t="s">
        <v>32</v>
      </c>
      <c r="AJ59" s="191" t="s">
        <v>32</v>
      </c>
      <c r="AK59" s="191" t="s">
        <v>32</v>
      </c>
      <c r="AL59" s="191" t="s">
        <v>33</v>
      </c>
    </row>
  </sheetData>
  <sheetProtection algorithmName="SHA-512" hashValue="0fy7SqktS/poDYxQ9CxXKmhgm8Z9N6uMkS29WiwP3qe0qZVhKKJV2gE9NDhQIuTtHyVIl6r/GjvBceY1Z7WXcA==" saltValue="cUhQEkFaPYE8iotHDXPzdw==" spinCount="100000" sheet="1" objects="1" scenarios="1"/>
  <autoFilter ref="AA1:AL57" xr:uid="{00000000-0009-0000-0000-000006000000}"/>
  <conditionalFormatting sqref="AA1:AA59">
    <cfRule type="duplicateValues" dxfId="18" priority="25"/>
    <cfRule type="duplicateValues" dxfId="17" priority="26"/>
  </conditionalFormatting>
  <pageMargins left="0.75" right="0.75" top="1" bottom="1" header="0" footer="0"/>
  <pageSetup scale="75" orientation="portrait"/>
  <headerFooter>
    <oddHeader>&amp;LCommon Data Set 2024-2025</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L63"/>
  <sheetViews>
    <sheetView workbookViewId="0"/>
  </sheetViews>
  <sheetFormatPr defaultColWidth="15.85546875" defaultRowHeight="13.5"/>
  <cols>
    <col min="1" max="1" width="15.85546875" style="287"/>
    <col min="2" max="2" width="54.85546875" style="287" bestFit="1" customWidth="1"/>
    <col min="3" max="5" width="15.85546875" style="287"/>
    <col min="6" max="16384" width="15.85546875" style="288"/>
  </cols>
  <sheetData>
    <row r="1" spans="1:38" ht="72">
      <c r="A1" s="338" t="s">
        <v>1818</v>
      </c>
      <c r="F1" s="322"/>
      <c r="G1" s="322"/>
      <c r="H1" s="322"/>
      <c r="I1" s="322"/>
      <c r="J1" s="322"/>
      <c r="K1" s="322"/>
      <c r="L1" s="322"/>
      <c r="M1" s="322"/>
      <c r="N1" s="322"/>
      <c r="O1" s="322"/>
      <c r="P1" s="322"/>
      <c r="Q1" s="322"/>
      <c r="R1" s="322"/>
      <c r="S1" s="322"/>
      <c r="T1" s="322"/>
      <c r="U1" s="322"/>
      <c r="V1" s="322"/>
      <c r="W1" s="322"/>
      <c r="X1" s="322"/>
      <c r="Y1" s="322"/>
      <c r="Z1" s="322"/>
      <c r="AA1" s="185" t="s">
        <v>16</v>
      </c>
      <c r="AB1" s="185" t="s">
        <v>17</v>
      </c>
      <c r="AC1" s="185" t="s">
        <v>18</v>
      </c>
      <c r="AD1" s="185" t="s">
        <v>19</v>
      </c>
      <c r="AE1" s="185" t="s">
        <v>20</v>
      </c>
      <c r="AF1" s="185" t="s">
        <v>21</v>
      </c>
      <c r="AG1" s="185" t="s">
        <v>22</v>
      </c>
      <c r="AH1" s="185" t="s">
        <v>23</v>
      </c>
      <c r="AI1" s="185" t="s">
        <v>24</v>
      </c>
      <c r="AJ1" s="185" t="s">
        <v>25</v>
      </c>
      <c r="AK1" s="185" t="s">
        <v>26</v>
      </c>
      <c r="AL1" s="185" t="s">
        <v>27</v>
      </c>
    </row>
    <row r="2" spans="1:38" ht="18">
      <c r="A2" s="85"/>
      <c r="B2" s="85"/>
      <c r="C2" s="85"/>
      <c r="D2" s="85"/>
      <c r="E2" s="85"/>
      <c r="F2" s="322"/>
      <c r="G2" s="322"/>
      <c r="H2" s="322"/>
      <c r="I2" s="322"/>
      <c r="J2" s="322"/>
      <c r="K2" s="322"/>
      <c r="L2" s="322"/>
      <c r="M2" s="322"/>
      <c r="N2" s="322"/>
      <c r="O2" s="322"/>
      <c r="P2" s="322"/>
      <c r="Q2" s="322"/>
      <c r="R2" s="322"/>
      <c r="S2" s="322"/>
      <c r="T2" s="322"/>
      <c r="U2" s="322"/>
      <c r="V2" s="322"/>
      <c r="W2" s="322"/>
      <c r="X2" s="322"/>
      <c r="Y2" s="322"/>
      <c r="Z2" s="322"/>
      <c r="AA2" s="185" t="s">
        <v>1819</v>
      </c>
      <c r="AB2" s="185" t="s">
        <v>1820</v>
      </c>
      <c r="AC2" s="192" t="str">
        <f>IF($B$4&lt;&gt;"",$B$4,"")</f>
        <v>https://www.latech.edu/current-students/financial-aid/resources/net-price-calculator/</v>
      </c>
      <c r="AD2" s="185" t="s">
        <v>1821</v>
      </c>
      <c r="AE2" s="185" t="s">
        <v>1822</v>
      </c>
      <c r="AF2" s="185" t="s">
        <v>32</v>
      </c>
      <c r="AG2" s="185" t="s">
        <v>32</v>
      </c>
      <c r="AH2" s="185" t="s">
        <v>32</v>
      </c>
      <c r="AI2" s="185" t="s">
        <v>32</v>
      </c>
      <c r="AJ2" s="185" t="s">
        <v>32</v>
      </c>
      <c r="AK2" s="185" t="s">
        <v>32</v>
      </c>
      <c r="AL2" s="185" t="s">
        <v>77</v>
      </c>
    </row>
    <row r="3" spans="1:38" ht="15">
      <c r="A3" s="302" t="s">
        <v>1823</v>
      </c>
      <c r="B3" s="300" t="s">
        <v>1820</v>
      </c>
      <c r="C3" s="300"/>
      <c r="D3" s="300"/>
      <c r="E3" s="300"/>
      <c r="F3" s="322"/>
      <c r="G3" s="322"/>
      <c r="H3" s="322"/>
      <c r="I3" s="322"/>
      <c r="J3" s="322"/>
      <c r="K3" s="322"/>
      <c r="L3" s="322"/>
      <c r="M3" s="322"/>
      <c r="N3" s="322"/>
      <c r="O3" s="322"/>
      <c r="P3" s="322"/>
      <c r="Q3" s="322"/>
      <c r="R3" s="322"/>
      <c r="S3" s="322"/>
      <c r="T3" s="322"/>
      <c r="U3" s="322"/>
      <c r="V3" s="322"/>
      <c r="W3" s="322"/>
      <c r="X3" s="322"/>
      <c r="Y3" s="322"/>
      <c r="Z3" s="322"/>
      <c r="AA3" s="185" t="s">
        <v>1824</v>
      </c>
      <c r="AB3" s="185" t="s">
        <v>1825</v>
      </c>
      <c r="AC3" s="192" t="str">
        <f>IF($A$8&lt;&gt;"",$A$8,"")</f>
        <v/>
      </c>
      <c r="AD3" s="185" t="s">
        <v>1821</v>
      </c>
      <c r="AE3" s="185" t="s">
        <v>1822</v>
      </c>
      <c r="AF3" s="185" t="s">
        <v>32</v>
      </c>
      <c r="AG3" s="185" t="s">
        <v>32</v>
      </c>
      <c r="AH3" s="185" t="s">
        <v>32</v>
      </c>
      <c r="AI3" s="185" t="s">
        <v>32</v>
      </c>
      <c r="AJ3" s="185" t="s">
        <v>32</v>
      </c>
      <c r="AK3" s="185" t="s">
        <v>32</v>
      </c>
      <c r="AL3" s="185" t="s">
        <v>161</v>
      </c>
    </row>
    <row r="4" spans="1:38" ht="30">
      <c r="A4" s="300"/>
      <c r="B4" s="359" t="s">
        <v>1826</v>
      </c>
      <c r="F4" s="322"/>
      <c r="G4" s="322"/>
      <c r="H4" s="322"/>
      <c r="I4" s="322"/>
      <c r="J4" s="322"/>
      <c r="K4" s="322"/>
      <c r="L4" s="322"/>
      <c r="M4" s="322"/>
      <c r="N4" s="322"/>
      <c r="O4" s="322"/>
      <c r="P4" s="322"/>
      <c r="Q4" s="322"/>
      <c r="R4" s="322"/>
      <c r="S4" s="322"/>
      <c r="T4" s="322"/>
      <c r="U4" s="322"/>
      <c r="V4" s="322"/>
      <c r="W4" s="322"/>
      <c r="X4" s="322"/>
      <c r="Y4" s="322"/>
      <c r="Z4" s="322"/>
      <c r="AA4" s="185" t="s">
        <v>1827</v>
      </c>
      <c r="AB4" s="185" t="s">
        <v>1828</v>
      </c>
      <c r="AC4" s="192" t="str">
        <f>IF($B$11&lt;&gt;"",$B$11,"")</f>
        <v/>
      </c>
      <c r="AD4" s="185" t="s">
        <v>1821</v>
      </c>
      <c r="AE4" s="185" t="s">
        <v>1822</v>
      </c>
      <c r="AF4" s="185" t="s">
        <v>32</v>
      </c>
      <c r="AG4" s="185" t="s">
        <v>32</v>
      </c>
      <c r="AH4" s="185" t="s">
        <v>32</v>
      </c>
      <c r="AI4" s="185" t="s">
        <v>32</v>
      </c>
      <c r="AJ4" s="185" t="s">
        <v>32</v>
      </c>
      <c r="AK4" s="185" t="s">
        <v>32</v>
      </c>
      <c r="AL4" s="185" t="s">
        <v>33</v>
      </c>
    </row>
    <row r="5" spans="1:38" ht="15">
      <c r="A5" s="300"/>
      <c r="B5" s="47"/>
      <c r="C5" s="47"/>
      <c r="D5" s="47"/>
      <c r="E5" s="47"/>
      <c r="F5" s="322"/>
      <c r="G5" s="322"/>
      <c r="H5" s="322"/>
      <c r="I5" s="322"/>
      <c r="J5" s="322"/>
      <c r="K5" s="322"/>
      <c r="L5" s="322"/>
      <c r="M5" s="322"/>
      <c r="N5" s="322"/>
      <c r="O5" s="322"/>
      <c r="P5" s="322"/>
      <c r="Q5" s="322"/>
      <c r="R5" s="322"/>
      <c r="S5" s="322"/>
      <c r="T5" s="322"/>
      <c r="U5" s="322"/>
      <c r="V5" s="322"/>
      <c r="W5" s="322"/>
      <c r="X5" s="322"/>
      <c r="Y5" s="322"/>
      <c r="Z5" s="322"/>
      <c r="AA5" s="185" t="s">
        <v>1829</v>
      </c>
      <c r="AB5" s="185" t="s">
        <v>1830</v>
      </c>
      <c r="AC5" s="192" t="str">
        <f>IF($C$21&lt;&gt;"",$C$21,"")</f>
        <v/>
      </c>
      <c r="AD5" s="185" t="s">
        <v>1821</v>
      </c>
      <c r="AE5" s="185" t="s">
        <v>1831</v>
      </c>
      <c r="AF5" s="185" t="s">
        <v>274</v>
      </c>
      <c r="AG5" s="185" t="s">
        <v>1832</v>
      </c>
      <c r="AH5" s="185" t="s">
        <v>1833</v>
      </c>
      <c r="AI5" s="185" t="s">
        <v>32</v>
      </c>
      <c r="AJ5" s="185" t="s">
        <v>32</v>
      </c>
      <c r="AK5" s="185" t="s">
        <v>32</v>
      </c>
      <c r="AL5" s="185" t="s">
        <v>1834</v>
      </c>
    </row>
    <row r="6" spans="1:38" ht="38.25">
      <c r="A6" s="300"/>
      <c r="B6" s="298" t="s">
        <v>1835</v>
      </c>
      <c r="G6" s="298"/>
      <c r="H6" s="298"/>
      <c r="I6" s="298"/>
      <c r="J6" s="298"/>
      <c r="K6" s="298"/>
      <c r="L6" s="298"/>
      <c r="M6" s="298"/>
      <c r="N6" s="298"/>
      <c r="O6" s="298"/>
      <c r="P6" s="298"/>
      <c r="Q6" s="298"/>
      <c r="R6" s="298"/>
      <c r="S6" s="298"/>
      <c r="T6" s="298"/>
      <c r="U6" s="298"/>
      <c r="V6" s="298"/>
      <c r="W6" s="298"/>
      <c r="X6" s="298"/>
      <c r="Y6" s="298"/>
      <c r="Z6" s="298"/>
      <c r="AA6" s="185" t="s">
        <v>1836</v>
      </c>
      <c r="AB6" s="185" t="s">
        <v>1830</v>
      </c>
      <c r="AC6" s="192" t="str">
        <f>IF($D$21&lt;&gt;"",$D$21,"")</f>
        <v/>
      </c>
      <c r="AD6" s="185" t="s">
        <v>1821</v>
      </c>
      <c r="AE6" s="185" t="s">
        <v>1831</v>
      </c>
      <c r="AF6" s="185" t="s">
        <v>274</v>
      </c>
      <c r="AG6" s="185" t="s">
        <v>1832</v>
      </c>
      <c r="AH6" s="185" t="s">
        <v>217</v>
      </c>
      <c r="AI6" s="185" t="s">
        <v>32</v>
      </c>
      <c r="AJ6" s="185" t="s">
        <v>32</v>
      </c>
      <c r="AK6" s="185" t="s">
        <v>32</v>
      </c>
      <c r="AL6" s="185" t="s">
        <v>1834</v>
      </c>
    </row>
    <row r="7" spans="1:38" ht="15">
      <c r="A7" s="300"/>
      <c r="B7" s="298"/>
      <c r="C7" s="298"/>
      <c r="D7" s="298"/>
      <c r="E7" s="298"/>
      <c r="F7" s="322"/>
      <c r="G7" s="322"/>
      <c r="H7" s="322"/>
      <c r="I7" s="322"/>
      <c r="J7" s="322"/>
      <c r="K7" s="322"/>
      <c r="L7" s="322"/>
      <c r="M7" s="322"/>
      <c r="N7" s="322"/>
      <c r="O7" s="322"/>
      <c r="P7" s="322"/>
      <c r="Q7" s="322"/>
      <c r="R7" s="322"/>
      <c r="S7" s="322"/>
      <c r="T7" s="322"/>
      <c r="U7" s="322"/>
      <c r="V7" s="322"/>
      <c r="W7" s="322"/>
      <c r="X7" s="322"/>
      <c r="Y7" s="322"/>
      <c r="Z7" s="322"/>
      <c r="AA7" s="185" t="s">
        <v>1837</v>
      </c>
      <c r="AB7" s="185" t="s">
        <v>1838</v>
      </c>
      <c r="AC7" s="192">
        <f>IF($C$24&lt;&gt;"",$C$24,"")</f>
        <v>7010</v>
      </c>
      <c r="AD7" s="185" t="s">
        <v>1821</v>
      </c>
      <c r="AE7" s="185" t="s">
        <v>1839</v>
      </c>
      <c r="AF7" s="185" t="s">
        <v>274</v>
      </c>
      <c r="AG7" s="185" t="s">
        <v>1832</v>
      </c>
      <c r="AH7" s="185" t="s">
        <v>1833</v>
      </c>
      <c r="AI7" s="185" t="s">
        <v>32</v>
      </c>
      <c r="AJ7" s="185" t="s">
        <v>32</v>
      </c>
      <c r="AK7" s="185" t="s">
        <v>32</v>
      </c>
      <c r="AL7" s="185" t="s">
        <v>1834</v>
      </c>
    </row>
    <row r="8" spans="1:38" ht="51">
      <c r="A8" s="43"/>
      <c r="B8" s="282" t="s">
        <v>1840</v>
      </c>
      <c r="G8" s="298"/>
      <c r="H8" s="298"/>
      <c r="I8" s="298"/>
      <c r="J8" s="298"/>
      <c r="K8" s="298"/>
      <c r="L8" s="298"/>
      <c r="M8" s="298"/>
      <c r="N8" s="298"/>
      <c r="O8" s="298"/>
      <c r="P8" s="298"/>
      <c r="Q8" s="298"/>
      <c r="R8" s="298"/>
      <c r="S8" s="298"/>
      <c r="T8" s="298"/>
      <c r="U8" s="298"/>
      <c r="V8" s="298"/>
      <c r="W8" s="298"/>
      <c r="X8" s="298"/>
      <c r="Y8" s="298"/>
      <c r="Z8" s="298"/>
      <c r="AA8" s="185" t="s">
        <v>1841</v>
      </c>
      <c r="AB8" s="185" t="s">
        <v>1842</v>
      </c>
      <c r="AC8" s="192">
        <f>IF($C$25&lt;&gt;"",$C$25,"")</f>
        <v>7010</v>
      </c>
      <c r="AD8" s="185" t="s">
        <v>1821</v>
      </c>
      <c r="AE8" s="185" t="s">
        <v>1839</v>
      </c>
      <c r="AF8" s="185" t="s">
        <v>274</v>
      </c>
      <c r="AG8" s="185" t="s">
        <v>1832</v>
      </c>
      <c r="AH8" s="185" t="s">
        <v>1833</v>
      </c>
      <c r="AI8" s="185" t="s">
        <v>32</v>
      </c>
      <c r="AJ8" s="185" t="s">
        <v>32</v>
      </c>
      <c r="AK8" s="185" t="s">
        <v>32</v>
      </c>
      <c r="AL8" s="185" t="s">
        <v>1834</v>
      </c>
    </row>
    <row r="9" spans="1:38" ht="15">
      <c r="A9" s="300"/>
      <c r="G9" s="298"/>
      <c r="H9" s="298"/>
      <c r="I9" s="298"/>
      <c r="J9" s="298"/>
      <c r="K9" s="298"/>
      <c r="L9" s="298"/>
      <c r="M9" s="298"/>
      <c r="N9" s="298"/>
      <c r="O9" s="298"/>
      <c r="P9" s="298"/>
      <c r="Q9" s="298"/>
      <c r="R9" s="298"/>
      <c r="S9" s="298"/>
      <c r="T9" s="298"/>
      <c r="U9" s="298"/>
      <c r="V9" s="298"/>
      <c r="W9" s="298"/>
      <c r="X9" s="298"/>
      <c r="Y9" s="298"/>
      <c r="Z9" s="298"/>
      <c r="AA9" s="185" t="s">
        <v>1843</v>
      </c>
      <c r="AB9" s="185" t="s">
        <v>1844</v>
      </c>
      <c r="AC9" s="192">
        <f>IF($C$26&lt;&gt;"",$C$26,"")</f>
        <v>13751</v>
      </c>
      <c r="AD9" s="185" t="s">
        <v>1821</v>
      </c>
      <c r="AE9" s="185" t="s">
        <v>1839</v>
      </c>
      <c r="AF9" s="185" t="s">
        <v>274</v>
      </c>
      <c r="AG9" s="185" t="s">
        <v>1832</v>
      </c>
      <c r="AH9" s="185" t="s">
        <v>1833</v>
      </c>
      <c r="AI9" s="185" t="s">
        <v>32</v>
      </c>
      <c r="AJ9" s="185" t="s">
        <v>32</v>
      </c>
      <c r="AK9" s="185" t="s">
        <v>32</v>
      </c>
      <c r="AL9" s="185" t="s">
        <v>1834</v>
      </c>
    </row>
    <row r="10" spans="1:38" ht="15">
      <c r="A10" s="300"/>
      <c r="G10" s="298"/>
      <c r="H10" s="298"/>
      <c r="I10" s="298"/>
      <c r="J10" s="298"/>
      <c r="K10" s="298"/>
      <c r="L10" s="298"/>
      <c r="M10" s="298"/>
      <c r="N10" s="298"/>
      <c r="O10" s="298"/>
      <c r="P10" s="298"/>
      <c r="Q10" s="298"/>
      <c r="R10" s="298"/>
      <c r="S10" s="298"/>
      <c r="T10" s="298"/>
      <c r="U10" s="298"/>
      <c r="V10" s="298"/>
      <c r="W10" s="298"/>
      <c r="X10" s="298"/>
      <c r="Y10" s="298"/>
      <c r="Z10" s="298"/>
      <c r="AA10" s="185" t="s">
        <v>1845</v>
      </c>
      <c r="AB10" s="185" t="s">
        <v>1846</v>
      </c>
      <c r="AC10" s="192" t="str">
        <f>IF($C$27&lt;&gt;"",$C$27,"")</f>
        <v/>
      </c>
      <c r="AD10" s="185" t="s">
        <v>1821</v>
      </c>
      <c r="AE10" s="185" t="s">
        <v>1839</v>
      </c>
      <c r="AF10" s="185" t="s">
        <v>274</v>
      </c>
      <c r="AG10" s="185" t="s">
        <v>1832</v>
      </c>
      <c r="AH10" s="185" t="s">
        <v>1833</v>
      </c>
      <c r="AI10" s="185" t="s">
        <v>32</v>
      </c>
      <c r="AJ10" s="185" t="s">
        <v>32</v>
      </c>
      <c r="AK10" s="185" t="s">
        <v>32</v>
      </c>
      <c r="AL10" s="185" t="s">
        <v>1834</v>
      </c>
    </row>
    <row r="11" spans="1:38" ht="15">
      <c r="A11" s="300"/>
      <c r="B11" s="325"/>
      <c r="F11" s="322"/>
      <c r="G11" s="322"/>
      <c r="H11" s="322"/>
      <c r="I11" s="322"/>
      <c r="J11" s="322"/>
      <c r="K11" s="322"/>
      <c r="L11" s="322"/>
      <c r="M11" s="322"/>
      <c r="N11" s="322"/>
      <c r="O11" s="322"/>
      <c r="P11" s="322"/>
      <c r="Q11" s="322"/>
      <c r="R11" s="322"/>
      <c r="S11" s="322"/>
      <c r="T11" s="322"/>
      <c r="U11" s="322"/>
      <c r="V11" s="322"/>
      <c r="W11" s="322"/>
      <c r="X11" s="322"/>
      <c r="Y11" s="322"/>
      <c r="Z11" s="322"/>
      <c r="AA11" s="185" t="s">
        <v>1847</v>
      </c>
      <c r="AB11" s="185" t="s">
        <v>1838</v>
      </c>
      <c r="AC11" s="192">
        <f>IF($D$24&lt;&gt;"",$D$24,"")</f>
        <v>7010</v>
      </c>
      <c r="AD11" s="185" t="s">
        <v>1821</v>
      </c>
      <c r="AE11" s="185" t="s">
        <v>1839</v>
      </c>
      <c r="AF11" s="185" t="s">
        <v>274</v>
      </c>
      <c r="AG11" s="185" t="s">
        <v>1832</v>
      </c>
      <c r="AH11" s="185" t="s">
        <v>217</v>
      </c>
      <c r="AI11" s="185" t="s">
        <v>32</v>
      </c>
      <c r="AJ11" s="185" t="s">
        <v>32</v>
      </c>
      <c r="AK11" s="185" t="s">
        <v>32</v>
      </c>
      <c r="AL11" s="185" t="s">
        <v>1834</v>
      </c>
    </row>
    <row r="12" spans="1:38" ht="15">
      <c r="A12" s="302"/>
      <c r="B12" s="302"/>
      <c r="C12" s="302"/>
      <c r="D12" s="302"/>
      <c r="E12" s="302"/>
      <c r="F12" s="322"/>
      <c r="G12" s="322"/>
      <c r="H12" s="322"/>
      <c r="I12" s="322"/>
      <c r="J12" s="322"/>
      <c r="K12" s="322"/>
      <c r="L12" s="322"/>
      <c r="M12" s="322"/>
      <c r="N12" s="322"/>
      <c r="O12" s="322"/>
      <c r="P12" s="322"/>
      <c r="Q12" s="322"/>
      <c r="R12" s="322"/>
      <c r="S12" s="322"/>
      <c r="T12" s="322"/>
      <c r="U12" s="322"/>
      <c r="V12" s="322"/>
      <c r="W12" s="322"/>
      <c r="X12" s="322"/>
      <c r="Y12" s="322"/>
      <c r="Z12" s="322"/>
      <c r="AA12" s="185" t="s">
        <v>1848</v>
      </c>
      <c r="AB12" s="185" t="s">
        <v>1842</v>
      </c>
      <c r="AC12" s="192">
        <f>IF($D$25&lt;&gt;"",$D$25,"")</f>
        <v>7010</v>
      </c>
      <c r="AD12" s="185" t="s">
        <v>1821</v>
      </c>
      <c r="AE12" s="185" t="s">
        <v>1839</v>
      </c>
      <c r="AF12" s="185" t="s">
        <v>274</v>
      </c>
      <c r="AG12" s="185" t="s">
        <v>1832</v>
      </c>
      <c r="AH12" s="185" t="s">
        <v>217</v>
      </c>
      <c r="AI12" s="185" t="s">
        <v>32</v>
      </c>
      <c r="AJ12" s="185" t="s">
        <v>32</v>
      </c>
      <c r="AK12" s="185" t="s">
        <v>32</v>
      </c>
      <c r="AL12" s="185" t="s">
        <v>1834</v>
      </c>
    </row>
    <row r="13" spans="1:38" ht="25.5">
      <c r="A13" s="302" t="s">
        <v>1849</v>
      </c>
      <c r="B13" s="305" t="s">
        <v>1850</v>
      </c>
      <c r="F13" s="322"/>
      <c r="G13" s="322"/>
      <c r="H13" s="322"/>
      <c r="I13" s="322"/>
      <c r="J13" s="322"/>
      <c r="K13" s="322"/>
      <c r="L13" s="322"/>
      <c r="M13" s="322"/>
      <c r="N13" s="322"/>
      <c r="O13" s="322"/>
      <c r="P13" s="322"/>
      <c r="Q13" s="322"/>
      <c r="R13" s="322"/>
      <c r="S13" s="322"/>
      <c r="T13" s="322"/>
      <c r="U13" s="322"/>
      <c r="V13" s="322"/>
      <c r="W13" s="322"/>
      <c r="X13" s="322"/>
      <c r="Y13" s="322"/>
      <c r="Z13" s="322"/>
      <c r="AA13" s="185" t="s">
        <v>1851</v>
      </c>
      <c r="AB13" s="185" t="s">
        <v>1844</v>
      </c>
      <c r="AC13" s="192">
        <f>IF($D$26&lt;&gt;"",$D$26,"")</f>
        <v>13751</v>
      </c>
      <c r="AD13" s="185" t="s">
        <v>1821</v>
      </c>
      <c r="AE13" s="185" t="s">
        <v>1839</v>
      </c>
      <c r="AF13" s="185" t="s">
        <v>274</v>
      </c>
      <c r="AG13" s="185" t="s">
        <v>1832</v>
      </c>
      <c r="AH13" s="185" t="s">
        <v>217</v>
      </c>
      <c r="AI13" s="185" t="s">
        <v>32</v>
      </c>
      <c r="AJ13" s="185" t="s">
        <v>32</v>
      </c>
      <c r="AK13" s="185" t="s">
        <v>32</v>
      </c>
      <c r="AL13" s="185" t="s">
        <v>1834</v>
      </c>
    </row>
    <row r="14" spans="1:38" ht="63.75">
      <c r="A14" s="302"/>
      <c r="B14" s="280" t="s">
        <v>1852</v>
      </c>
      <c r="F14" s="322"/>
      <c r="G14" s="322"/>
      <c r="H14" s="322"/>
      <c r="I14" s="322"/>
      <c r="J14" s="322"/>
      <c r="K14" s="322"/>
      <c r="L14" s="322"/>
      <c r="M14" s="322"/>
      <c r="N14" s="322"/>
      <c r="O14" s="322"/>
      <c r="P14" s="322"/>
      <c r="Q14" s="322"/>
      <c r="R14" s="322"/>
      <c r="S14" s="322"/>
      <c r="T14" s="322"/>
      <c r="U14" s="322"/>
      <c r="V14" s="322"/>
      <c r="W14" s="322"/>
      <c r="X14" s="322"/>
      <c r="Y14" s="322"/>
      <c r="Z14" s="322"/>
      <c r="AA14" s="185" t="s">
        <v>1853</v>
      </c>
      <c r="AB14" s="185" t="s">
        <v>1846</v>
      </c>
      <c r="AC14" s="192" t="str">
        <f>IF($D$27&lt;&gt;"",$D$27,"")</f>
        <v/>
      </c>
      <c r="AD14" s="185" t="s">
        <v>1821</v>
      </c>
      <c r="AE14" s="185" t="s">
        <v>1839</v>
      </c>
      <c r="AF14" s="185" t="s">
        <v>274</v>
      </c>
      <c r="AG14" s="185" t="s">
        <v>1832</v>
      </c>
      <c r="AH14" s="185" t="s">
        <v>217</v>
      </c>
      <c r="AI14" s="185" t="s">
        <v>32</v>
      </c>
      <c r="AJ14" s="185" t="s">
        <v>32</v>
      </c>
      <c r="AK14" s="185" t="s">
        <v>32</v>
      </c>
      <c r="AL14" s="185" t="s">
        <v>1834</v>
      </c>
    </row>
    <row r="15" spans="1:38" ht="51">
      <c r="A15" s="302"/>
      <c r="B15" s="305" t="s">
        <v>1854</v>
      </c>
      <c r="G15" s="305"/>
      <c r="H15" s="305"/>
      <c r="I15" s="305"/>
      <c r="J15" s="305"/>
      <c r="K15" s="305"/>
      <c r="L15" s="305"/>
      <c r="M15" s="305"/>
      <c r="N15" s="305"/>
      <c r="O15" s="305"/>
      <c r="P15" s="305"/>
      <c r="Q15" s="305"/>
      <c r="R15" s="305"/>
      <c r="S15" s="305"/>
      <c r="T15" s="305"/>
      <c r="U15" s="305"/>
      <c r="V15" s="305"/>
      <c r="W15" s="305"/>
      <c r="X15" s="305"/>
      <c r="Y15" s="305"/>
      <c r="Z15" s="305"/>
      <c r="AA15" s="185" t="s">
        <v>1855</v>
      </c>
      <c r="AB15" s="185" t="s">
        <v>1856</v>
      </c>
      <c r="AC15" s="192">
        <f>IF($C$30&lt;&gt;"",$C$30,"")</f>
        <v>3724</v>
      </c>
      <c r="AD15" s="185" t="s">
        <v>1821</v>
      </c>
      <c r="AE15" s="185" t="s">
        <v>1857</v>
      </c>
      <c r="AF15" s="185" t="s">
        <v>274</v>
      </c>
      <c r="AG15" s="185" t="s">
        <v>1832</v>
      </c>
      <c r="AH15" s="185" t="s">
        <v>1833</v>
      </c>
      <c r="AI15" s="185" t="s">
        <v>32</v>
      </c>
      <c r="AJ15" s="185" t="s">
        <v>32</v>
      </c>
      <c r="AK15" s="185" t="s">
        <v>32</v>
      </c>
      <c r="AL15" s="185" t="s">
        <v>1834</v>
      </c>
    </row>
    <row r="16" spans="1:38" ht="25.5">
      <c r="A16" s="302"/>
      <c r="B16" s="280" t="s">
        <v>1858</v>
      </c>
      <c r="G16" s="305"/>
      <c r="H16" s="305"/>
      <c r="I16" s="305"/>
      <c r="J16" s="305"/>
      <c r="K16" s="305"/>
      <c r="L16" s="305"/>
      <c r="M16" s="305"/>
      <c r="N16" s="305"/>
      <c r="O16" s="305"/>
      <c r="P16" s="305"/>
      <c r="Q16" s="305"/>
      <c r="R16" s="305"/>
      <c r="S16" s="305"/>
      <c r="T16" s="305"/>
      <c r="U16" s="305"/>
      <c r="V16" s="305"/>
      <c r="W16" s="305"/>
      <c r="X16" s="305"/>
      <c r="Y16" s="305"/>
      <c r="Z16" s="305"/>
      <c r="AA16" s="185" t="s">
        <v>1859</v>
      </c>
      <c r="AB16" s="185" t="s">
        <v>1860</v>
      </c>
      <c r="AC16" s="192">
        <f>IF($C$31&lt;&gt;"",$C$31,"")</f>
        <v>11487</v>
      </c>
      <c r="AD16" s="185" t="s">
        <v>1821</v>
      </c>
      <c r="AE16" s="185" t="s">
        <v>1857</v>
      </c>
      <c r="AF16" s="185" t="s">
        <v>274</v>
      </c>
      <c r="AG16" s="185" t="s">
        <v>1832</v>
      </c>
      <c r="AH16" s="185" t="s">
        <v>1833</v>
      </c>
      <c r="AI16" s="185" t="s">
        <v>32</v>
      </c>
      <c r="AJ16" s="185" t="s">
        <v>32</v>
      </c>
      <c r="AK16" s="185" t="s">
        <v>32</v>
      </c>
      <c r="AL16" s="185" t="s">
        <v>1834</v>
      </c>
    </row>
    <row r="17" spans="1:38" ht="38.25">
      <c r="A17" s="302"/>
      <c r="B17" s="305" t="s">
        <v>1861</v>
      </c>
      <c r="G17" s="305"/>
      <c r="H17" s="305"/>
      <c r="I17" s="305"/>
      <c r="J17" s="305"/>
      <c r="K17" s="305"/>
      <c r="L17" s="305"/>
      <c r="M17" s="305"/>
      <c r="N17" s="305"/>
      <c r="O17" s="305"/>
      <c r="P17" s="305"/>
      <c r="Q17" s="305"/>
      <c r="R17" s="305"/>
      <c r="S17" s="305"/>
      <c r="T17" s="305"/>
      <c r="U17" s="305"/>
      <c r="V17" s="305"/>
      <c r="W17" s="305"/>
      <c r="X17" s="305"/>
      <c r="Y17" s="305"/>
      <c r="Z17" s="305"/>
      <c r="AA17" s="185" t="s">
        <v>1862</v>
      </c>
      <c r="AB17" s="185" t="s">
        <v>1863</v>
      </c>
      <c r="AC17" s="192" t="str">
        <f>IF($C$32&lt;&gt;"",$C$32,"")</f>
        <v/>
      </c>
      <c r="AD17" s="185" t="s">
        <v>1821</v>
      </c>
      <c r="AE17" s="185" t="s">
        <v>1857</v>
      </c>
      <c r="AF17" s="185" t="s">
        <v>274</v>
      </c>
      <c r="AG17" s="185" t="s">
        <v>1832</v>
      </c>
      <c r="AH17" s="185" t="s">
        <v>1833</v>
      </c>
      <c r="AI17" s="185" t="s">
        <v>32</v>
      </c>
      <c r="AJ17" s="185" t="s">
        <v>32</v>
      </c>
      <c r="AK17" s="185" t="s">
        <v>32</v>
      </c>
      <c r="AL17" s="185" t="s">
        <v>1834</v>
      </c>
    </row>
    <row r="18" spans="1:38" ht="15">
      <c r="A18" s="302"/>
      <c r="B18" s="280" t="s">
        <v>1864</v>
      </c>
      <c r="G18" s="305"/>
      <c r="H18" s="305"/>
      <c r="I18" s="305"/>
      <c r="J18" s="305"/>
      <c r="K18" s="305"/>
      <c r="L18" s="305"/>
      <c r="M18" s="305"/>
      <c r="N18" s="305"/>
      <c r="O18" s="305"/>
      <c r="P18" s="305"/>
      <c r="Q18" s="305"/>
      <c r="R18" s="305"/>
      <c r="S18" s="305"/>
      <c r="T18" s="305"/>
      <c r="U18" s="305"/>
      <c r="V18" s="305"/>
      <c r="W18" s="305"/>
      <c r="X18" s="305"/>
      <c r="Y18" s="305"/>
      <c r="Z18" s="305"/>
      <c r="AA18" s="185" t="s">
        <v>1865</v>
      </c>
      <c r="AB18" s="185" t="s">
        <v>1866</v>
      </c>
      <c r="AC18" s="192" t="str">
        <f>IF($C$33&lt;&gt;"",$C$33,"")</f>
        <v/>
      </c>
      <c r="AD18" s="185" t="s">
        <v>1821</v>
      </c>
      <c r="AE18" s="185" t="s">
        <v>1857</v>
      </c>
      <c r="AF18" s="185" t="s">
        <v>274</v>
      </c>
      <c r="AG18" s="185" t="s">
        <v>1832</v>
      </c>
      <c r="AH18" s="185" t="s">
        <v>1833</v>
      </c>
      <c r="AI18" s="185" t="s">
        <v>32</v>
      </c>
      <c r="AJ18" s="185" t="s">
        <v>32</v>
      </c>
      <c r="AK18" s="185" t="s">
        <v>32</v>
      </c>
      <c r="AL18" s="185" t="s">
        <v>1834</v>
      </c>
    </row>
    <row r="19" spans="1:38" ht="15">
      <c r="A19" s="302"/>
      <c r="B19" s="322"/>
      <c r="D19" s="302"/>
      <c r="E19" s="302"/>
      <c r="F19" s="322"/>
      <c r="G19" s="322"/>
      <c r="H19" s="322"/>
      <c r="I19" s="322"/>
      <c r="J19" s="322"/>
      <c r="K19" s="322"/>
      <c r="L19" s="322"/>
      <c r="M19" s="322"/>
      <c r="N19" s="322"/>
      <c r="O19" s="322"/>
      <c r="P19" s="322"/>
      <c r="Q19" s="322"/>
      <c r="R19" s="322"/>
      <c r="S19" s="322"/>
      <c r="T19" s="322"/>
      <c r="U19" s="322"/>
      <c r="V19" s="322"/>
      <c r="W19" s="322"/>
      <c r="X19" s="322"/>
      <c r="Y19" s="322"/>
      <c r="Z19" s="322"/>
      <c r="AA19" s="185" t="s">
        <v>1867</v>
      </c>
      <c r="AB19" s="185" t="s">
        <v>1856</v>
      </c>
      <c r="AC19" s="192">
        <f>IF($D$30&lt;&gt;"",$D$30,"")</f>
        <v>3724</v>
      </c>
      <c r="AD19" s="185" t="s">
        <v>1821</v>
      </c>
      <c r="AE19" s="185" t="s">
        <v>1857</v>
      </c>
      <c r="AF19" s="185" t="s">
        <v>274</v>
      </c>
      <c r="AG19" s="185" t="s">
        <v>1832</v>
      </c>
      <c r="AH19" s="185" t="s">
        <v>217</v>
      </c>
      <c r="AI19" s="185" t="s">
        <v>32</v>
      </c>
      <c r="AJ19" s="185" t="s">
        <v>32</v>
      </c>
      <c r="AK19" s="185" t="s">
        <v>32</v>
      </c>
      <c r="AL19" s="185" t="s">
        <v>1834</v>
      </c>
    </row>
    <row r="20" spans="1:38" ht="15">
      <c r="A20" s="302" t="s">
        <v>1849</v>
      </c>
      <c r="B20" s="220" t="s">
        <v>1868</v>
      </c>
      <c r="C20" s="221" t="s">
        <v>1869</v>
      </c>
      <c r="D20" s="221" t="s">
        <v>217</v>
      </c>
      <c r="E20" s="322"/>
      <c r="F20" s="322"/>
      <c r="G20" s="322"/>
      <c r="H20" s="322"/>
      <c r="I20" s="322"/>
      <c r="J20" s="322"/>
      <c r="K20" s="322"/>
      <c r="L20" s="322"/>
      <c r="M20" s="322"/>
      <c r="N20" s="322"/>
      <c r="O20" s="322"/>
      <c r="P20" s="322"/>
      <c r="Q20" s="322"/>
      <c r="R20" s="322"/>
      <c r="S20" s="322"/>
      <c r="T20" s="322"/>
      <c r="U20" s="322"/>
      <c r="V20" s="322"/>
      <c r="W20" s="322"/>
      <c r="X20" s="322"/>
      <c r="Y20" s="322"/>
      <c r="Z20" s="322"/>
      <c r="AA20" s="185" t="s">
        <v>1870</v>
      </c>
      <c r="AB20" s="185" t="s">
        <v>1860</v>
      </c>
      <c r="AC20" s="192">
        <f>IF($D$31&lt;&gt;"",$D$31,"")</f>
        <v>11487</v>
      </c>
      <c r="AD20" s="185" t="s">
        <v>1821</v>
      </c>
      <c r="AE20" s="185" t="s">
        <v>1857</v>
      </c>
      <c r="AF20" s="185" t="s">
        <v>274</v>
      </c>
      <c r="AG20" s="185" t="s">
        <v>1832</v>
      </c>
      <c r="AH20" s="185" t="s">
        <v>217</v>
      </c>
      <c r="AI20" s="185" t="s">
        <v>32</v>
      </c>
      <c r="AJ20" s="185" t="s">
        <v>32</v>
      </c>
      <c r="AK20" s="185" t="s">
        <v>32</v>
      </c>
      <c r="AL20" s="185" t="s">
        <v>1834</v>
      </c>
    </row>
    <row r="21" spans="1:38" ht="15">
      <c r="A21" s="302"/>
      <c r="B21" s="129" t="s">
        <v>1871</v>
      </c>
      <c r="C21" s="361"/>
      <c r="D21" s="361"/>
      <c r="E21" s="322"/>
      <c r="F21" s="322"/>
      <c r="G21" s="322"/>
      <c r="H21" s="322"/>
      <c r="I21" s="322"/>
      <c r="J21" s="322"/>
      <c r="K21" s="322"/>
      <c r="L21" s="322"/>
      <c r="M21" s="322"/>
      <c r="N21" s="322"/>
      <c r="O21" s="322"/>
      <c r="P21" s="322"/>
      <c r="Q21" s="322"/>
      <c r="R21" s="322"/>
      <c r="S21" s="322"/>
      <c r="T21" s="322"/>
      <c r="U21" s="322"/>
      <c r="V21" s="322"/>
      <c r="W21" s="322"/>
      <c r="X21" s="322"/>
      <c r="Y21" s="322"/>
      <c r="Z21" s="322"/>
      <c r="AA21" s="185" t="s">
        <v>1872</v>
      </c>
      <c r="AB21" s="185" t="s">
        <v>1863</v>
      </c>
      <c r="AC21" s="192" t="str">
        <f>IF($D$32&lt;&gt;"",$D$32,"")</f>
        <v/>
      </c>
      <c r="AD21" s="185" t="s">
        <v>1821</v>
      </c>
      <c r="AE21" s="185" t="s">
        <v>1857</v>
      </c>
      <c r="AF21" s="185" t="s">
        <v>274</v>
      </c>
      <c r="AG21" s="185" t="s">
        <v>1832</v>
      </c>
      <c r="AH21" s="185" t="s">
        <v>217</v>
      </c>
      <c r="AI21" s="185" t="s">
        <v>32</v>
      </c>
      <c r="AJ21" s="185" t="s">
        <v>32</v>
      </c>
      <c r="AK21" s="185" t="s">
        <v>32</v>
      </c>
      <c r="AL21" s="185" t="s">
        <v>1834</v>
      </c>
    </row>
    <row r="22" spans="1:38" ht="15">
      <c r="AA22" s="185" t="s">
        <v>1873</v>
      </c>
      <c r="AB22" s="185" t="s">
        <v>1866</v>
      </c>
      <c r="AC22" s="192" t="str">
        <f>IF($D$33&lt;&gt;"",$D$33,"")</f>
        <v/>
      </c>
      <c r="AD22" s="185" t="s">
        <v>1821</v>
      </c>
      <c r="AE22" s="185" t="s">
        <v>1857</v>
      </c>
      <c r="AF22" s="185" t="s">
        <v>274</v>
      </c>
      <c r="AG22" s="185" t="s">
        <v>1832</v>
      </c>
      <c r="AH22" s="185" t="s">
        <v>217</v>
      </c>
      <c r="AI22" s="185" t="s">
        <v>32</v>
      </c>
      <c r="AJ22" s="185" t="s">
        <v>32</v>
      </c>
      <c r="AK22" s="185" t="s">
        <v>32</v>
      </c>
      <c r="AL22" s="185" t="s">
        <v>1834</v>
      </c>
    </row>
    <row r="23" spans="1:38" ht="15">
      <c r="A23" s="302"/>
      <c r="B23" s="222" t="s">
        <v>1874</v>
      </c>
      <c r="C23" s="221" t="s">
        <v>1869</v>
      </c>
      <c r="D23" s="221" t="s">
        <v>217</v>
      </c>
      <c r="E23" s="322"/>
      <c r="F23" s="322"/>
      <c r="G23" s="322"/>
      <c r="H23" s="322"/>
      <c r="I23" s="322"/>
      <c r="J23" s="322"/>
      <c r="K23" s="322"/>
      <c r="L23" s="322"/>
      <c r="M23" s="322"/>
      <c r="N23" s="322"/>
      <c r="O23" s="322"/>
      <c r="P23" s="322"/>
      <c r="Q23" s="322"/>
      <c r="R23" s="322"/>
      <c r="S23" s="322"/>
      <c r="T23" s="322"/>
      <c r="U23" s="322"/>
      <c r="V23" s="322"/>
      <c r="W23" s="322"/>
      <c r="X23" s="322"/>
      <c r="Y23" s="322"/>
      <c r="Z23" s="322"/>
      <c r="AA23" s="185" t="s">
        <v>1875</v>
      </c>
      <c r="AB23" s="185" t="s">
        <v>1876</v>
      </c>
      <c r="AC23" s="192" t="str">
        <f>IF($E$35&lt;&gt;"",$E$35,"")</f>
        <v/>
      </c>
      <c r="AD23" s="185" t="s">
        <v>1821</v>
      </c>
      <c r="AE23" s="185" t="s">
        <v>1877</v>
      </c>
      <c r="AF23" s="185" t="s">
        <v>274</v>
      </c>
      <c r="AG23" s="185" t="s">
        <v>1832</v>
      </c>
      <c r="AH23" s="185" t="s">
        <v>32</v>
      </c>
      <c r="AI23" s="185" t="s">
        <v>32</v>
      </c>
      <c r="AJ23" s="185" t="s">
        <v>32</v>
      </c>
      <c r="AK23" s="185" t="s">
        <v>32</v>
      </c>
      <c r="AL23" s="185" t="s">
        <v>1834</v>
      </c>
    </row>
    <row r="24" spans="1:38" ht="15">
      <c r="A24" s="302"/>
      <c r="B24" s="129" t="s">
        <v>1838</v>
      </c>
      <c r="C24" s="361">
        <v>7010</v>
      </c>
      <c r="D24" s="361">
        <v>7010</v>
      </c>
      <c r="E24" s="322"/>
      <c r="F24" s="322"/>
      <c r="G24" s="322"/>
      <c r="H24" s="322"/>
      <c r="I24" s="322"/>
      <c r="J24" s="322"/>
      <c r="K24" s="322"/>
      <c r="L24" s="322"/>
      <c r="M24" s="322"/>
      <c r="N24" s="322"/>
      <c r="O24" s="322"/>
      <c r="P24" s="322"/>
      <c r="Q24" s="322"/>
      <c r="R24" s="322"/>
      <c r="S24" s="322"/>
      <c r="T24" s="322"/>
      <c r="U24" s="322"/>
      <c r="V24" s="322"/>
      <c r="W24" s="322"/>
      <c r="X24" s="322"/>
      <c r="Y24" s="322"/>
      <c r="Z24" s="322"/>
      <c r="AA24" s="185" t="s">
        <v>1878</v>
      </c>
      <c r="AB24" s="185" t="s">
        <v>1274</v>
      </c>
      <c r="AC24" s="192" t="str">
        <f>IF($C$37&lt;&gt;"",$C$37,"")</f>
        <v/>
      </c>
      <c r="AD24" s="185" t="s">
        <v>1821</v>
      </c>
      <c r="AE24" s="185" t="s">
        <v>1877</v>
      </c>
      <c r="AF24" s="185" t="s">
        <v>274</v>
      </c>
      <c r="AG24" s="185" t="s">
        <v>1832</v>
      </c>
      <c r="AH24" s="185" t="s">
        <v>32</v>
      </c>
      <c r="AI24" s="185" t="s">
        <v>32</v>
      </c>
      <c r="AJ24" s="185" t="s">
        <v>32</v>
      </c>
      <c r="AK24" s="185" t="s">
        <v>32</v>
      </c>
      <c r="AL24" s="185" t="s">
        <v>1834</v>
      </c>
    </row>
    <row r="25" spans="1:38" ht="15">
      <c r="A25" s="302"/>
      <c r="B25" s="129" t="s">
        <v>1842</v>
      </c>
      <c r="C25" s="361">
        <v>7010</v>
      </c>
      <c r="D25" s="361">
        <v>7010</v>
      </c>
      <c r="E25" s="322"/>
      <c r="F25" s="322"/>
      <c r="G25" s="322"/>
      <c r="H25" s="322"/>
      <c r="I25" s="322"/>
      <c r="J25" s="322"/>
      <c r="K25" s="322"/>
      <c r="L25" s="322"/>
      <c r="M25" s="322"/>
      <c r="N25" s="322"/>
      <c r="O25" s="322"/>
      <c r="P25" s="322"/>
      <c r="Q25" s="322"/>
      <c r="R25" s="322"/>
      <c r="S25" s="322"/>
      <c r="T25" s="322"/>
      <c r="U25" s="322"/>
      <c r="V25" s="322"/>
      <c r="W25" s="322"/>
      <c r="X25" s="322"/>
      <c r="Y25" s="322"/>
      <c r="Z25" s="322"/>
      <c r="AA25" s="185" t="s">
        <v>1879</v>
      </c>
      <c r="AB25" s="185" t="s">
        <v>1880</v>
      </c>
      <c r="AC25" s="192">
        <f>IF($D$40&lt;&gt;"",$D$40,"")</f>
        <v>8</v>
      </c>
      <c r="AD25" s="185" t="s">
        <v>1821</v>
      </c>
      <c r="AE25" s="185" t="s">
        <v>1881</v>
      </c>
      <c r="AF25" s="185" t="s">
        <v>274</v>
      </c>
      <c r="AG25" s="185" t="s">
        <v>1832</v>
      </c>
      <c r="AH25" s="185" t="s">
        <v>32</v>
      </c>
      <c r="AI25" s="185" t="s">
        <v>32</v>
      </c>
      <c r="AJ25" s="185" t="s">
        <v>32</v>
      </c>
      <c r="AK25" s="185" t="s">
        <v>32</v>
      </c>
      <c r="AL25" s="185" t="s">
        <v>221</v>
      </c>
    </row>
    <row r="26" spans="1:38" ht="15">
      <c r="A26" s="302"/>
      <c r="B26" s="129" t="s">
        <v>1844</v>
      </c>
      <c r="C26" s="361">
        <v>13751</v>
      </c>
      <c r="D26" s="361">
        <v>13751</v>
      </c>
      <c r="E26" s="322"/>
      <c r="F26" s="322"/>
      <c r="G26" s="322"/>
      <c r="H26" s="322"/>
      <c r="I26" s="322"/>
      <c r="J26" s="322"/>
      <c r="K26" s="322"/>
      <c r="L26" s="322"/>
      <c r="M26" s="322"/>
      <c r="N26" s="322"/>
      <c r="O26" s="322"/>
      <c r="P26" s="322"/>
      <c r="Q26" s="322"/>
      <c r="R26" s="322"/>
      <c r="S26" s="322"/>
      <c r="T26" s="322"/>
      <c r="U26" s="322"/>
      <c r="V26" s="322"/>
      <c r="W26" s="322"/>
      <c r="X26" s="322"/>
      <c r="Y26" s="322"/>
      <c r="Z26" s="322"/>
      <c r="AA26" s="185" t="s">
        <v>1882</v>
      </c>
      <c r="AB26" s="185" t="s">
        <v>1883</v>
      </c>
      <c r="AC26" s="192">
        <f>IF($E$40&lt;&gt;"",$E$40,"")</f>
        <v>12</v>
      </c>
      <c r="AD26" s="185" t="s">
        <v>1821</v>
      </c>
      <c r="AE26" s="185" t="s">
        <v>1881</v>
      </c>
      <c r="AF26" s="185" t="s">
        <v>274</v>
      </c>
      <c r="AG26" s="185" t="s">
        <v>1832</v>
      </c>
      <c r="AH26" s="185" t="s">
        <v>32</v>
      </c>
      <c r="AI26" s="185" t="s">
        <v>32</v>
      </c>
      <c r="AJ26" s="185" t="s">
        <v>32</v>
      </c>
      <c r="AK26" s="185" t="s">
        <v>32</v>
      </c>
      <c r="AL26" s="185" t="s">
        <v>221</v>
      </c>
    </row>
    <row r="27" spans="1:38" ht="15">
      <c r="A27" s="302"/>
      <c r="B27" s="25" t="s">
        <v>1846</v>
      </c>
      <c r="C27" s="361"/>
      <c r="D27" s="361"/>
      <c r="E27" s="322"/>
      <c r="F27" s="322"/>
      <c r="G27" s="322"/>
      <c r="H27" s="322"/>
      <c r="I27" s="322"/>
      <c r="J27" s="322"/>
      <c r="K27" s="322"/>
      <c r="L27" s="322"/>
      <c r="M27" s="322"/>
      <c r="N27" s="322"/>
      <c r="O27" s="322"/>
      <c r="P27" s="322"/>
      <c r="Q27" s="322"/>
      <c r="R27" s="322"/>
      <c r="S27" s="322"/>
      <c r="T27" s="322"/>
      <c r="U27" s="322"/>
      <c r="V27" s="322"/>
      <c r="W27" s="322"/>
      <c r="X27" s="322"/>
      <c r="Y27" s="322"/>
      <c r="Z27" s="322"/>
      <c r="AA27" s="185" t="s">
        <v>1884</v>
      </c>
      <c r="AB27" s="185" t="s">
        <v>1885</v>
      </c>
      <c r="AC27" s="192" t="str">
        <f>IF($D$43&lt;&gt;"",$D$43,"")</f>
        <v>No</v>
      </c>
      <c r="AD27" s="185" t="s">
        <v>1821</v>
      </c>
      <c r="AE27" s="185" t="s">
        <v>1886</v>
      </c>
      <c r="AF27" s="185" t="s">
        <v>32</v>
      </c>
      <c r="AG27" s="185" t="s">
        <v>32</v>
      </c>
      <c r="AH27" s="185" t="s">
        <v>32</v>
      </c>
      <c r="AI27" s="185" t="s">
        <v>32</v>
      </c>
      <c r="AJ27" s="185" t="s">
        <v>32</v>
      </c>
      <c r="AK27" s="185" t="s">
        <v>32</v>
      </c>
      <c r="AL27" s="185" t="s">
        <v>73</v>
      </c>
    </row>
    <row r="28" spans="1:38" ht="15">
      <c r="A28" s="302"/>
      <c r="B28" s="304"/>
      <c r="C28" s="362"/>
      <c r="D28" s="363"/>
      <c r="E28" s="322"/>
      <c r="F28" s="322"/>
      <c r="G28" s="322"/>
      <c r="H28" s="322"/>
      <c r="I28" s="322"/>
      <c r="J28" s="322"/>
      <c r="K28" s="322"/>
      <c r="L28" s="322"/>
      <c r="M28" s="322"/>
      <c r="N28" s="322"/>
      <c r="O28" s="322"/>
      <c r="P28" s="322"/>
      <c r="Q28" s="322"/>
      <c r="R28" s="322"/>
      <c r="S28" s="322"/>
      <c r="T28" s="322"/>
      <c r="U28" s="322"/>
      <c r="V28" s="322"/>
      <c r="W28" s="322"/>
      <c r="X28" s="322"/>
      <c r="Y28" s="322"/>
      <c r="Z28" s="322"/>
      <c r="AA28" s="185" t="s">
        <v>1887</v>
      </c>
      <c r="AB28" s="185" t="s">
        <v>1888</v>
      </c>
      <c r="AC28" s="192" t="str">
        <f>IF($D$44&lt;&gt;"",$D$44,"")</f>
        <v>No</v>
      </c>
      <c r="AD28" s="185" t="s">
        <v>1821</v>
      </c>
      <c r="AE28" s="185" t="s">
        <v>1886</v>
      </c>
      <c r="AF28" s="185" t="s">
        <v>32</v>
      </c>
      <c r="AG28" s="185" t="s">
        <v>32</v>
      </c>
      <c r="AH28" s="185" t="s">
        <v>32</v>
      </c>
      <c r="AI28" s="185" t="s">
        <v>32</v>
      </c>
      <c r="AJ28" s="185" t="s">
        <v>32</v>
      </c>
      <c r="AK28" s="185" t="s">
        <v>32</v>
      </c>
      <c r="AL28" s="185" t="s">
        <v>73</v>
      </c>
    </row>
    <row r="29" spans="1:38" ht="15">
      <c r="A29" s="302"/>
      <c r="B29" s="223" t="s">
        <v>1889</v>
      </c>
      <c r="C29" s="221" t="s">
        <v>1869</v>
      </c>
      <c r="D29" s="221" t="s">
        <v>217</v>
      </c>
      <c r="E29" s="322"/>
      <c r="F29" s="322"/>
      <c r="G29" s="322"/>
      <c r="H29" s="322"/>
      <c r="I29" s="322"/>
      <c r="J29" s="322"/>
      <c r="K29" s="322"/>
      <c r="L29" s="322"/>
      <c r="M29" s="322"/>
      <c r="N29" s="322"/>
      <c r="O29" s="322"/>
      <c r="P29" s="322"/>
      <c r="Q29" s="322"/>
      <c r="R29" s="322"/>
      <c r="S29" s="322"/>
      <c r="T29" s="322"/>
      <c r="U29" s="322"/>
      <c r="V29" s="322"/>
      <c r="W29" s="322"/>
      <c r="X29" s="322"/>
      <c r="Y29" s="322"/>
      <c r="Z29" s="322"/>
      <c r="AA29" s="185" t="s">
        <v>1890</v>
      </c>
      <c r="AB29" s="185" t="s">
        <v>1891</v>
      </c>
      <c r="AC29" s="192">
        <f>IF($D$45&lt;&gt;"",$D$45,"")</f>
        <v>0</v>
      </c>
      <c r="AD29" s="185" t="s">
        <v>1821</v>
      </c>
      <c r="AE29" s="185" t="s">
        <v>1886</v>
      </c>
      <c r="AF29" s="185" t="s">
        <v>32</v>
      </c>
      <c r="AG29" s="185" t="s">
        <v>32</v>
      </c>
      <c r="AH29" s="185" t="s">
        <v>32</v>
      </c>
      <c r="AI29" s="185" t="s">
        <v>32</v>
      </c>
      <c r="AJ29" s="185" t="s">
        <v>32</v>
      </c>
      <c r="AK29" s="185" t="s">
        <v>32</v>
      </c>
      <c r="AL29" s="185" t="s">
        <v>1692</v>
      </c>
    </row>
    <row r="30" spans="1:38" ht="15">
      <c r="A30" s="302"/>
      <c r="B30" s="25" t="s">
        <v>1856</v>
      </c>
      <c r="C30" s="361">
        <v>3724</v>
      </c>
      <c r="D30" s="361">
        <v>3724</v>
      </c>
      <c r="E30" s="322"/>
      <c r="F30" s="322"/>
      <c r="G30" s="322"/>
      <c r="H30" s="322"/>
      <c r="I30" s="322"/>
      <c r="J30" s="322"/>
      <c r="K30" s="322"/>
      <c r="L30" s="322"/>
      <c r="M30" s="322"/>
      <c r="N30" s="322"/>
      <c r="O30" s="322"/>
      <c r="P30" s="322"/>
      <c r="Q30" s="322"/>
      <c r="R30" s="322"/>
      <c r="S30" s="322"/>
      <c r="T30" s="322"/>
      <c r="U30" s="322"/>
      <c r="V30" s="322"/>
      <c r="W30" s="322"/>
      <c r="X30" s="322"/>
      <c r="Y30" s="322"/>
      <c r="Z30" s="322"/>
      <c r="AA30" s="185" t="s">
        <v>1892</v>
      </c>
      <c r="AB30" s="185" t="s">
        <v>1893</v>
      </c>
      <c r="AC30" s="192">
        <f>IF($C$49&lt;&gt;"",$C$49,"")</f>
        <v>1641</v>
      </c>
      <c r="AD30" s="185" t="s">
        <v>1821</v>
      </c>
      <c r="AE30" s="185" t="s">
        <v>1894</v>
      </c>
      <c r="AF30" s="185" t="s">
        <v>274</v>
      </c>
      <c r="AG30" s="185" t="s">
        <v>1832</v>
      </c>
      <c r="AH30" s="185" t="s">
        <v>1895</v>
      </c>
      <c r="AI30" s="185" t="s">
        <v>32</v>
      </c>
      <c r="AJ30" s="185" t="s">
        <v>32</v>
      </c>
      <c r="AK30" s="185" t="s">
        <v>32</v>
      </c>
      <c r="AL30" s="185" t="s">
        <v>1834</v>
      </c>
    </row>
    <row r="31" spans="1:38" ht="15">
      <c r="A31" s="302"/>
      <c r="B31" s="25" t="s">
        <v>1860</v>
      </c>
      <c r="C31" s="361">
        <v>11487</v>
      </c>
      <c r="D31" s="361">
        <v>11487</v>
      </c>
      <c r="E31" s="322"/>
      <c r="F31" s="322"/>
      <c r="G31" s="322"/>
      <c r="H31" s="322"/>
      <c r="I31" s="322"/>
      <c r="J31" s="322"/>
      <c r="K31" s="322"/>
      <c r="L31" s="322"/>
      <c r="M31" s="322"/>
      <c r="N31" s="322"/>
      <c r="O31" s="322"/>
      <c r="P31" s="322"/>
      <c r="Q31" s="322"/>
      <c r="R31" s="322"/>
      <c r="S31" s="322"/>
      <c r="T31" s="322"/>
      <c r="U31" s="322"/>
      <c r="V31" s="322"/>
      <c r="W31" s="322"/>
      <c r="X31" s="322"/>
      <c r="Y31" s="322"/>
      <c r="Z31" s="322"/>
      <c r="AA31" s="185" t="s">
        <v>1896</v>
      </c>
      <c r="AB31" s="185" t="s">
        <v>1897</v>
      </c>
      <c r="AC31" s="192" t="str">
        <f>IF($C$53&lt;&gt;"",$C$53,"")</f>
        <v xml:space="preserve"> </v>
      </c>
      <c r="AD31" s="185" t="s">
        <v>1821</v>
      </c>
      <c r="AE31" s="185" t="s">
        <v>1894</v>
      </c>
      <c r="AF31" s="185" t="s">
        <v>274</v>
      </c>
      <c r="AG31" s="185" t="s">
        <v>1832</v>
      </c>
      <c r="AH31" s="185" t="s">
        <v>1895</v>
      </c>
      <c r="AI31" s="185" t="s">
        <v>32</v>
      </c>
      <c r="AJ31" s="185" t="s">
        <v>32</v>
      </c>
      <c r="AK31" s="185" t="s">
        <v>32</v>
      </c>
      <c r="AL31" s="185" t="s">
        <v>1834</v>
      </c>
    </row>
    <row r="32" spans="1:38" ht="15">
      <c r="A32" s="302"/>
      <c r="B32" s="25" t="s">
        <v>1863</v>
      </c>
      <c r="C32" s="361"/>
      <c r="D32" s="361"/>
      <c r="E32" s="322"/>
      <c r="F32" s="322"/>
      <c r="G32" s="322"/>
      <c r="H32" s="322"/>
      <c r="I32" s="322"/>
      <c r="J32" s="322"/>
      <c r="K32" s="322"/>
      <c r="L32" s="322"/>
      <c r="M32" s="322"/>
      <c r="N32" s="322"/>
      <c r="O32" s="322"/>
      <c r="P32" s="322"/>
      <c r="Q32" s="322"/>
      <c r="R32" s="322"/>
      <c r="S32" s="322"/>
      <c r="T32" s="322"/>
      <c r="U32" s="322"/>
      <c r="V32" s="322"/>
      <c r="W32" s="322"/>
      <c r="X32" s="322"/>
      <c r="Y32" s="322"/>
      <c r="Z32" s="322"/>
      <c r="AA32" s="185" t="s">
        <v>1898</v>
      </c>
      <c r="AB32" s="185" t="s">
        <v>1899</v>
      </c>
      <c r="AC32" s="192" t="str">
        <f>IF($C$54&lt;&gt;"",$C$54,"")</f>
        <v/>
      </c>
      <c r="AD32" s="185" t="s">
        <v>1821</v>
      </c>
      <c r="AE32" s="185" t="s">
        <v>1894</v>
      </c>
      <c r="AF32" s="185" t="s">
        <v>274</v>
      </c>
      <c r="AG32" s="185" t="s">
        <v>1832</v>
      </c>
      <c r="AH32" s="185" t="s">
        <v>1895</v>
      </c>
      <c r="AI32" s="185" t="s">
        <v>32</v>
      </c>
      <c r="AJ32" s="185" t="s">
        <v>32</v>
      </c>
      <c r="AK32" s="185" t="s">
        <v>32</v>
      </c>
      <c r="AL32" s="185" t="s">
        <v>1834</v>
      </c>
    </row>
    <row r="33" spans="1:38" ht="15">
      <c r="A33" s="302"/>
      <c r="B33" s="25" t="s">
        <v>1866</v>
      </c>
      <c r="C33" s="361"/>
      <c r="D33" s="361"/>
      <c r="E33" s="322"/>
      <c r="F33" s="322"/>
      <c r="G33" s="322"/>
      <c r="H33" s="322"/>
      <c r="I33" s="322"/>
      <c r="J33" s="322"/>
      <c r="K33" s="322"/>
      <c r="L33" s="322"/>
      <c r="M33" s="322"/>
      <c r="N33" s="322"/>
      <c r="O33" s="322"/>
      <c r="P33" s="322"/>
      <c r="Q33" s="322"/>
      <c r="R33" s="322"/>
      <c r="S33" s="322"/>
      <c r="T33" s="322"/>
      <c r="U33" s="322"/>
      <c r="V33" s="322"/>
      <c r="W33" s="322"/>
      <c r="X33" s="322"/>
      <c r="Y33" s="322"/>
      <c r="Z33" s="322"/>
      <c r="AA33" s="185" t="s">
        <v>1900</v>
      </c>
      <c r="AB33" s="185" t="s">
        <v>1893</v>
      </c>
      <c r="AC33" s="192">
        <f>IF($D$49&lt;&gt;"",$D$49,"")</f>
        <v>1641</v>
      </c>
      <c r="AD33" s="185" t="s">
        <v>1821</v>
      </c>
      <c r="AE33" s="185" t="s">
        <v>1894</v>
      </c>
      <c r="AF33" s="185" t="s">
        <v>274</v>
      </c>
      <c r="AG33" s="185" t="s">
        <v>1832</v>
      </c>
      <c r="AH33" s="185" t="s">
        <v>1901</v>
      </c>
      <c r="AI33" s="185" t="s">
        <v>32</v>
      </c>
      <c r="AJ33" s="185" t="s">
        <v>32</v>
      </c>
      <c r="AK33" s="185" t="s">
        <v>32</v>
      </c>
      <c r="AL33" s="185" t="s">
        <v>1834</v>
      </c>
    </row>
    <row r="34" spans="1:38" ht="15">
      <c r="A34" s="300"/>
      <c r="B34" s="322"/>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185" t="s">
        <v>1902</v>
      </c>
      <c r="AB34" s="185" t="s">
        <v>1903</v>
      </c>
      <c r="AC34" s="192" t="str">
        <f>IF($D$51&lt;&gt;"",$D$51,"")</f>
        <v/>
      </c>
      <c r="AD34" s="185" t="s">
        <v>1821</v>
      </c>
      <c r="AE34" s="185" t="s">
        <v>1894</v>
      </c>
      <c r="AF34" s="185" t="s">
        <v>274</v>
      </c>
      <c r="AG34" s="185" t="s">
        <v>1832</v>
      </c>
      <c r="AH34" s="185" t="s">
        <v>1901</v>
      </c>
      <c r="AI34" s="185" t="s">
        <v>32</v>
      </c>
      <c r="AJ34" s="185" t="s">
        <v>32</v>
      </c>
      <c r="AK34" s="185" t="s">
        <v>32</v>
      </c>
      <c r="AL34" s="185" t="s">
        <v>1834</v>
      </c>
    </row>
    <row r="35" spans="1:38" s="254" customFormat="1" ht="38.25">
      <c r="A35" s="19"/>
      <c r="B35" s="323" t="s">
        <v>1904</v>
      </c>
      <c r="E35" s="251"/>
      <c r="F35" s="21"/>
      <c r="G35" s="21"/>
      <c r="H35" s="21"/>
      <c r="I35" s="21"/>
      <c r="J35" s="21"/>
      <c r="K35" s="21"/>
      <c r="L35" s="21"/>
      <c r="M35" s="21"/>
      <c r="N35" s="21"/>
      <c r="O35" s="21"/>
      <c r="P35" s="21"/>
      <c r="Q35" s="21"/>
      <c r="R35" s="21"/>
      <c r="S35" s="21"/>
      <c r="T35" s="21"/>
      <c r="U35" s="21"/>
      <c r="V35" s="21"/>
      <c r="W35" s="21"/>
      <c r="X35" s="21"/>
      <c r="Y35" s="21"/>
      <c r="Z35" s="21"/>
      <c r="AA35" s="252" t="s">
        <v>1905</v>
      </c>
      <c r="AB35" s="252" t="s">
        <v>1906</v>
      </c>
      <c r="AC35" s="253" t="str">
        <f>IF($D$53&lt;&gt;"",$D$53,"")</f>
        <v/>
      </c>
      <c r="AD35" s="252" t="s">
        <v>1821</v>
      </c>
      <c r="AE35" s="252" t="s">
        <v>1894</v>
      </c>
      <c r="AF35" s="252" t="s">
        <v>274</v>
      </c>
      <c r="AG35" s="252" t="s">
        <v>1832</v>
      </c>
      <c r="AH35" s="252" t="s">
        <v>1901</v>
      </c>
      <c r="AI35" s="252" t="s">
        <v>32</v>
      </c>
      <c r="AJ35" s="252" t="s">
        <v>32</v>
      </c>
      <c r="AK35" s="252" t="s">
        <v>32</v>
      </c>
      <c r="AL35" s="252" t="s">
        <v>1834</v>
      </c>
    </row>
    <row r="36" spans="1:38" ht="15">
      <c r="A36" s="302"/>
      <c r="B36" s="282"/>
      <c r="C36" s="282"/>
      <c r="D36" s="364"/>
      <c r="E36" s="322"/>
      <c r="F36" s="322"/>
      <c r="G36" s="322"/>
      <c r="H36" s="322"/>
      <c r="I36" s="322"/>
      <c r="J36" s="322"/>
      <c r="K36" s="322"/>
      <c r="L36" s="322"/>
      <c r="M36" s="322"/>
      <c r="N36" s="322"/>
      <c r="O36" s="322"/>
      <c r="P36" s="322"/>
      <c r="Q36" s="322"/>
      <c r="R36" s="322"/>
      <c r="S36" s="322"/>
      <c r="T36" s="322"/>
      <c r="U36" s="322"/>
      <c r="V36" s="322"/>
      <c r="W36" s="322"/>
      <c r="X36" s="322"/>
      <c r="Y36" s="322"/>
      <c r="Z36" s="322"/>
      <c r="AA36" s="185" t="s">
        <v>1907</v>
      </c>
      <c r="AB36" s="185" t="s">
        <v>1899</v>
      </c>
      <c r="AC36" s="192" t="str">
        <f>IF($D$54&lt;&gt;"",$D$54,"")</f>
        <v/>
      </c>
      <c r="AD36" s="185" t="s">
        <v>1821</v>
      </c>
      <c r="AE36" s="185" t="s">
        <v>1894</v>
      </c>
      <c r="AF36" s="185" t="s">
        <v>274</v>
      </c>
      <c r="AG36" s="185" t="s">
        <v>1832</v>
      </c>
      <c r="AH36" s="185" t="s">
        <v>1901</v>
      </c>
      <c r="AI36" s="185" t="s">
        <v>32</v>
      </c>
      <c r="AJ36" s="185" t="s">
        <v>32</v>
      </c>
      <c r="AK36" s="185" t="s">
        <v>32</v>
      </c>
      <c r="AL36" s="185" t="s">
        <v>1834</v>
      </c>
    </row>
    <row r="37" spans="1:38" ht="15">
      <c r="A37" s="302"/>
      <c r="B37" s="282" t="s">
        <v>1274</v>
      </c>
      <c r="C37" s="326"/>
      <c r="D37" s="293"/>
      <c r="E37" s="293"/>
      <c r="F37" s="322"/>
      <c r="G37" s="322"/>
      <c r="H37" s="322"/>
      <c r="I37" s="322"/>
      <c r="J37" s="322"/>
      <c r="K37" s="322"/>
      <c r="L37" s="322"/>
      <c r="M37" s="322"/>
      <c r="N37" s="322"/>
      <c r="O37" s="322"/>
      <c r="P37" s="322"/>
      <c r="Q37" s="322"/>
      <c r="R37" s="322"/>
      <c r="S37" s="322"/>
      <c r="T37" s="322"/>
      <c r="U37" s="322"/>
      <c r="V37" s="322"/>
      <c r="W37" s="322"/>
      <c r="X37" s="322"/>
      <c r="Y37" s="322"/>
      <c r="Z37" s="322"/>
      <c r="AA37" s="185" t="s">
        <v>1908</v>
      </c>
      <c r="AB37" s="185" t="s">
        <v>1893</v>
      </c>
      <c r="AC37" s="192">
        <f>IF($E$49&lt;&gt;"",$E$49,"")</f>
        <v>1641</v>
      </c>
      <c r="AD37" s="185" t="s">
        <v>1821</v>
      </c>
      <c r="AE37" s="185" t="s">
        <v>1894</v>
      </c>
      <c r="AF37" s="185" t="s">
        <v>274</v>
      </c>
      <c r="AG37" s="185" t="s">
        <v>1832</v>
      </c>
      <c r="AH37" s="185" t="s">
        <v>1909</v>
      </c>
      <c r="AI37" s="185" t="s">
        <v>32</v>
      </c>
      <c r="AJ37" s="185" t="s">
        <v>32</v>
      </c>
      <c r="AK37" s="185" t="s">
        <v>32</v>
      </c>
      <c r="AL37" s="185" t="s">
        <v>1834</v>
      </c>
    </row>
    <row r="38" spans="1:38" ht="15">
      <c r="A38" s="302"/>
      <c r="B38" s="282"/>
      <c r="G38" s="282"/>
      <c r="H38" s="282"/>
      <c r="I38" s="282"/>
      <c r="J38" s="282"/>
      <c r="K38" s="282"/>
      <c r="L38" s="282"/>
      <c r="M38" s="282"/>
      <c r="N38" s="282"/>
      <c r="O38" s="282"/>
      <c r="P38" s="282"/>
      <c r="Q38" s="282"/>
      <c r="R38" s="282"/>
      <c r="S38" s="282"/>
      <c r="T38" s="282"/>
      <c r="U38" s="282"/>
      <c r="V38" s="282"/>
      <c r="W38" s="282"/>
      <c r="X38" s="282"/>
      <c r="Y38" s="282"/>
      <c r="Z38" s="282"/>
      <c r="AA38" s="185" t="s">
        <v>1910</v>
      </c>
      <c r="AB38" s="185" t="s">
        <v>1911</v>
      </c>
      <c r="AC38" s="192" t="str">
        <f>IF($E$50&lt;&gt;"",$E$50,"")</f>
        <v xml:space="preserve"> </v>
      </c>
      <c r="AD38" s="185" t="s">
        <v>1821</v>
      </c>
      <c r="AE38" s="185" t="s">
        <v>1894</v>
      </c>
      <c r="AF38" s="185" t="s">
        <v>274</v>
      </c>
      <c r="AG38" s="185" t="s">
        <v>1832</v>
      </c>
      <c r="AH38" s="185" t="s">
        <v>1909</v>
      </c>
      <c r="AI38" s="185" t="s">
        <v>32</v>
      </c>
      <c r="AJ38" s="185" t="s">
        <v>32</v>
      </c>
      <c r="AK38" s="185" t="s">
        <v>32</v>
      </c>
      <c r="AL38" s="185" t="s">
        <v>1834</v>
      </c>
    </row>
    <row r="39" spans="1:38" ht="15">
      <c r="A39" s="300"/>
      <c r="B39" s="305"/>
      <c r="D39" s="46" t="s">
        <v>1880</v>
      </c>
      <c r="E39" s="46" t="s">
        <v>1883</v>
      </c>
      <c r="F39" s="322"/>
      <c r="G39" s="322"/>
      <c r="H39" s="322"/>
      <c r="I39" s="322"/>
      <c r="J39" s="322"/>
      <c r="K39" s="322"/>
      <c r="L39" s="322"/>
      <c r="M39" s="322"/>
      <c r="N39" s="322"/>
      <c r="O39" s="322"/>
      <c r="P39" s="322"/>
      <c r="Q39" s="322"/>
      <c r="R39" s="322"/>
      <c r="S39" s="322"/>
      <c r="T39" s="322"/>
      <c r="U39" s="322"/>
      <c r="V39" s="322"/>
      <c r="W39" s="322"/>
      <c r="X39" s="322"/>
      <c r="Y39" s="322"/>
      <c r="Z39" s="322"/>
      <c r="AA39" s="185" t="s">
        <v>1912</v>
      </c>
      <c r="AB39" s="185" t="s">
        <v>1903</v>
      </c>
      <c r="AC39" s="192" t="str">
        <f>IF($E$51&lt;&gt;"",$E$51,"")</f>
        <v/>
      </c>
      <c r="AD39" s="185" t="s">
        <v>1821</v>
      </c>
      <c r="AE39" s="185" t="s">
        <v>1894</v>
      </c>
      <c r="AF39" s="185" t="s">
        <v>274</v>
      </c>
      <c r="AG39" s="185" t="s">
        <v>1832</v>
      </c>
      <c r="AH39" s="185" t="s">
        <v>1909</v>
      </c>
      <c r="AI39" s="185" t="s">
        <v>32</v>
      </c>
      <c r="AJ39" s="185" t="s">
        <v>32</v>
      </c>
      <c r="AK39" s="185" t="s">
        <v>32</v>
      </c>
      <c r="AL39" s="185" t="s">
        <v>1834</v>
      </c>
    </row>
    <row r="40" spans="1:38" ht="25.5">
      <c r="A40" s="302" t="s">
        <v>1913</v>
      </c>
      <c r="B40" s="365" t="s">
        <v>1914</v>
      </c>
      <c r="D40" s="89">
        <v>8</v>
      </c>
      <c r="E40" s="89">
        <v>12</v>
      </c>
      <c r="F40" s="322"/>
      <c r="G40" s="322"/>
      <c r="H40" s="322"/>
      <c r="I40" s="322"/>
      <c r="J40" s="322"/>
      <c r="K40" s="322"/>
      <c r="L40" s="322"/>
      <c r="M40" s="322"/>
      <c r="N40" s="322"/>
      <c r="O40" s="322"/>
      <c r="P40" s="322"/>
      <c r="Q40" s="322"/>
      <c r="R40" s="322"/>
      <c r="S40" s="322"/>
      <c r="T40" s="322"/>
      <c r="U40" s="322"/>
      <c r="V40" s="322"/>
      <c r="W40" s="322"/>
      <c r="X40" s="322"/>
      <c r="Y40" s="322"/>
      <c r="Z40" s="322"/>
      <c r="AA40" s="185" t="s">
        <v>1915</v>
      </c>
      <c r="AB40" s="185" t="s">
        <v>1916</v>
      </c>
      <c r="AC40" s="192" t="str">
        <f>IF($E$52&lt;&gt;"",$E$52,"")</f>
        <v/>
      </c>
      <c r="AD40" s="185" t="s">
        <v>1821</v>
      </c>
      <c r="AE40" s="185" t="s">
        <v>1894</v>
      </c>
      <c r="AF40" s="185" t="s">
        <v>274</v>
      </c>
      <c r="AG40" s="185" t="s">
        <v>1832</v>
      </c>
      <c r="AH40" s="185" t="s">
        <v>1909</v>
      </c>
      <c r="AI40" s="185" t="s">
        <v>32</v>
      </c>
      <c r="AJ40" s="185" t="s">
        <v>32</v>
      </c>
      <c r="AK40" s="185" t="s">
        <v>32</v>
      </c>
      <c r="AL40" s="185" t="s">
        <v>1834</v>
      </c>
    </row>
    <row r="41" spans="1:38" ht="15">
      <c r="A41" s="300"/>
      <c r="B41" s="322"/>
      <c r="C41" s="322"/>
      <c r="D41" s="322"/>
      <c r="E41" s="322"/>
      <c r="F41" s="322"/>
      <c r="G41" s="322"/>
      <c r="H41" s="322"/>
      <c r="I41" s="322"/>
      <c r="J41" s="322"/>
      <c r="K41" s="322"/>
      <c r="L41" s="322"/>
      <c r="M41" s="322"/>
      <c r="N41" s="322"/>
      <c r="O41" s="322"/>
      <c r="P41" s="322"/>
      <c r="Q41" s="322"/>
      <c r="R41" s="322"/>
      <c r="S41" s="322"/>
      <c r="T41" s="322"/>
      <c r="U41" s="322"/>
      <c r="V41" s="322"/>
      <c r="W41" s="322"/>
      <c r="X41" s="322"/>
      <c r="Y41" s="322"/>
      <c r="Z41" s="322"/>
      <c r="AA41" s="185" t="s">
        <v>1917</v>
      </c>
      <c r="AB41" s="185" t="s">
        <v>1897</v>
      </c>
      <c r="AC41" s="192" t="str">
        <f>IF($E$53&lt;&gt;"",$E$53,"")</f>
        <v/>
      </c>
      <c r="AD41" s="185" t="s">
        <v>1821</v>
      </c>
      <c r="AE41" s="185" t="s">
        <v>1894</v>
      </c>
      <c r="AF41" s="185" t="s">
        <v>274</v>
      </c>
      <c r="AG41" s="185" t="s">
        <v>1832</v>
      </c>
      <c r="AH41" s="185" t="s">
        <v>1909</v>
      </c>
      <c r="AI41" s="185" t="s">
        <v>32</v>
      </c>
      <c r="AJ41" s="185" t="s">
        <v>32</v>
      </c>
      <c r="AK41" s="185" t="s">
        <v>32</v>
      </c>
      <c r="AL41" s="185" t="s">
        <v>1834</v>
      </c>
    </row>
    <row r="42" spans="1:38" ht="15">
      <c r="A42" s="300"/>
      <c r="B42" s="305"/>
      <c r="D42" s="46" t="s">
        <v>86</v>
      </c>
      <c r="E42" s="125"/>
      <c r="F42" s="322"/>
      <c r="G42" s="322"/>
      <c r="H42" s="322"/>
      <c r="I42" s="322"/>
      <c r="J42" s="322"/>
      <c r="K42" s="322"/>
      <c r="L42" s="322"/>
      <c r="M42" s="322"/>
      <c r="N42" s="322"/>
      <c r="O42" s="322"/>
      <c r="P42" s="322"/>
      <c r="Q42" s="322"/>
      <c r="R42" s="322"/>
      <c r="S42" s="322"/>
      <c r="T42" s="322"/>
      <c r="U42" s="322"/>
      <c r="V42" s="322"/>
      <c r="W42" s="322"/>
      <c r="X42" s="322"/>
      <c r="Y42" s="322"/>
      <c r="Z42" s="322"/>
      <c r="AA42" s="185" t="s">
        <v>1918</v>
      </c>
      <c r="AB42" s="185" t="s">
        <v>1899</v>
      </c>
      <c r="AC42" s="192" t="str">
        <f>IF($E$54&lt;&gt;"",$E$54,"")</f>
        <v/>
      </c>
      <c r="AD42" s="185" t="s">
        <v>1821</v>
      </c>
      <c r="AE42" s="185" t="s">
        <v>1894</v>
      </c>
      <c r="AF42" s="185" t="s">
        <v>274</v>
      </c>
      <c r="AG42" s="185" t="s">
        <v>1832</v>
      </c>
      <c r="AH42" s="185" t="s">
        <v>1909</v>
      </c>
      <c r="AI42" s="185" t="s">
        <v>32</v>
      </c>
      <c r="AJ42" s="185" t="s">
        <v>32</v>
      </c>
      <c r="AK42" s="185" t="s">
        <v>32</v>
      </c>
      <c r="AL42" s="185" t="s">
        <v>1834</v>
      </c>
    </row>
    <row r="43" spans="1:38" ht="25.5">
      <c r="A43" s="302" t="s">
        <v>1919</v>
      </c>
      <c r="B43" s="365" t="s">
        <v>1885</v>
      </c>
      <c r="D43" s="83" t="s">
        <v>777</v>
      </c>
      <c r="E43" s="125"/>
      <c r="F43" s="322"/>
      <c r="G43" s="322"/>
      <c r="H43" s="322"/>
      <c r="I43" s="322"/>
      <c r="J43" s="322"/>
      <c r="K43" s="322"/>
      <c r="L43" s="322"/>
      <c r="M43" s="322"/>
      <c r="N43" s="322"/>
      <c r="O43" s="322"/>
      <c r="P43" s="322"/>
      <c r="Q43" s="322"/>
      <c r="R43" s="322"/>
      <c r="S43" s="322"/>
      <c r="T43" s="322"/>
      <c r="U43" s="322"/>
      <c r="V43" s="322"/>
      <c r="W43" s="322"/>
      <c r="X43" s="322"/>
      <c r="Y43" s="322"/>
      <c r="Z43" s="322"/>
      <c r="AA43" s="185" t="s">
        <v>1920</v>
      </c>
      <c r="AB43" s="185" t="s">
        <v>1921</v>
      </c>
      <c r="AC43" s="192" t="str">
        <f>IF($C$58&lt;&gt;"",$C$58,"")</f>
        <v/>
      </c>
      <c r="AD43" s="185" t="s">
        <v>1821</v>
      </c>
      <c r="AE43" s="185" t="s">
        <v>1922</v>
      </c>
      <c r="AF43" s="185" t="s">
        <v>274</v>
      </c>
      <c r="AG43" s="185" t="s">
        <v>1832</v>
      </c>
      <c r="AH43" s="185" t="s">
        <v>32</v>
      </c>
      <c r="AI43" s="185" t="s">
        <v>32</v>
      </c>
      <c r="AJ43" s="185" t="s">
        <v>32</v>
      </c>
      <c r="AK43" s="185" t="s">
        <v>32</v>
      </c>
      <c r="AL43" s="185" t="s">
        <v>1834</v>
      </c>
    </row>
    <row r="44" spans="1:38" ht="25.5">
      <c r="A44" s="302" t="s">
        <v>1923</v>
      </c>
      <c r="B44" s="282" t="s">
        <v>1924</v>
      </c>
      <c r="D44" s="83" t="s">
        <v>777</v>
      </c>
      <c r="E44" s="125"/>
      <c r="F44" s="322"/>
      <c r="G44" s="322"/>
      <c r="H44" s="322"/>
      <c r="I44" s="322"/>
      <c r="J44" s="322"/>
      <c r="K44" s="322"/>
      <c r="L44" s="322"/>
      <c r="M44" s="322"/>
      <c r="N44" s="322"/>
      <c r="O44" s="322"/>
      <c r="P44" s="322"/>
      <c r="Q44" s="322"/>
      <c r="R44" s="322"/>
      <c r="S44" s="322"/>
      <c r="T44" s="322"/>
      <c r="U44" s="322"/>
      <c r="V44" s="322"/>
      <c r="W44" s="322"/>
      <c r="X44" s="322"/>
      <c r="Y44" s="322"/>
      <c r="Z44" s="322"/>
      <c r="AA44" s="185" t="s">
        <v>1925</v>
      </c>
      <c r="AB44" s="185" t="s">
        <v>1926</v>
      </c>
      <c r="AC44" s="192" t="str">
        <f>IF($C$60&lt;&gt;"",$C$60,"")</f>
        <v/>
      </c>
      <c r="AD44" s="185" t="s">
        <v>1821</v>
      </c>
      <c r="AE44" s="185" t="s">
        <v>1922</v>
      </c>
      <c r="AF44" s="185" t="s">
        <v>274</v>
      </c>
      <c r="AG44" s="185" t="s">
        <v>1832</v>
      </c>
      <c r="AH44" s="185" t="s">
        <v>32</v>
      </c>
      <c r="AI44" s="185" t="s">
        <v>32</v>
      </c>
      <c r="AJ44" s="185" t="s">
        <v>32</v>
      </c>
      <c r="AK44" s="185" t="s">
        <v>32</v>
      </c>
      <c r="AL44" s="185" t="s">
        <v>1834</v>
      </c>
    </row>
    <row r="45" spans="1:38" ht="25.5">
      <c r="A45" s="302"/>
      <c r="B45" s="282" t="s">
        <v>1927</v>
      </c>
      <c r="D45" s="224">
        <v>0</v>
      </c>
      <c r="E45" s="125"/>
      <c r="F45" s="322"/>
      <c r="G45" s="322"/>
      <c r="H45" s="322"/>
      <c r="I45" s="322"/>
      <c r="J45" s="322"/>
      <c r="K45" s="322"/>
      <c r="L45" s="322"/>
      <c r="M45" s="322"/>
      <c r="N45" s="322"/>
      <c r="O45" s="322"/>
      <c r="P45" s="322"/>
      <c r="Q45" s="322"/>
      <c r="R45" s="322"/>
      <c r="S45" s="322"/>
      <c r="T45" s="322"/>
      <c r="U45" s="322"/>
      <c r="V45" s="322"/>
      <c r="W45" s="322"/>
      <c r="X45" s="322"/>
      <c r="Y45" s="322"/>
      <c r="Z45" s="322"/>
      <c r="AA45" s="185" t="s">
        <v>1928</v>
      </c>
      <c r="AB45" s="185" t="s">
        <v>1929</v>
      </c>
      <c r="AC45" s="192" t="str">
        <f>IF($C$61&lt;&gt;"",$C$61,"")</f>
        <v/>
      </c>
      <c r="AD45" s="185" t="s">
        <v>1821</v>
      </c>
      <c r="AE45" s="185" t="s">
        <v>1922</v>
      </c>
      <c r="AF45" s="185" t="s">
        <v>274</v>
      </c>
      <c r="AG45" s="185" t="s">
        <v>1832</v>
      </c>
      <c r="AH45" s="185" t="s">
        <v>32</v>
      </c>
      <c r="AI45" s="185" t="s">
        <v>32</v>
      </c>
      <c r="AJ45" s="185" t="s">
        <v>32</v>
      </c>
      <c r="AK45" s="185" t="s">
        <v>32</v>
      </c>
      <c r="AL45" s="185" t="s">
        <v>1834</v>
      </c>
    </row>
    <row r="46" spans="1:38" ht="15">
      <c r="A46" s="300"/>
      <c r="B46" s="282"/>
      <c r="F46" s="322"/>
      <c r="G46" s="322"/>
      <c r="H46" s="322"/>
      <c r="I46" s="322"/>
      <c r="J46" s="322"/>
      <c r="K46" s="322"/>
      <c r="L46" s="322"/>
      <c r="M46" s="322"/>
      <c r="N46" s="322"/>
      <c r="O46" s="322"/>
      <c r="P46" s="322"/>
      <c r="Q46" s="322"/>
      <c r="R46" s="322"/>
      <c r="S46" s="322"/>
      <c r="T46" s="322"/>
      <c r="U46" s="322"/>
      <c r="V46" s="322"/>
      <c r="W46" s="322"/>
      <c r="X46" s="322"/>
      <c r="Y46" s="322"/>
      <c r="Z46" s="322"/>
      <c r="AA46" s="185" t="s">
        <v>1930</v>
      </c>
      <c r="AB46" s="185" t="s">
        <v>1931</v>
      </c>
      <c r="AC46" s="192" t="str">
        <f>IF($C$62&lt;&gt;"",$C$62,"")</f>
        <v/>
      </c>
      <c r="AD46" s="185" t="s">
        <v>1821</v>
      </c>
      <c r="AE46" s="185" t="s">
        <v>1922</v>
      </c>
      <c r="AF46" s="185" t="s">
        <v>274</v>
      </c>
      <c r="AG46" s="185" t="s">
        <v>1832</v>
      </c>
      <c r="AH46" s="185" t="s">
        <v>32</v>
      </c>
      <c r="AI46" s="185" t="s">
        <v>32</v>
      </c>
      <c r="AJ46" s="185" t="s">
        <v>32</v>
      </c>
      <c r="AK46" s="185" t="s">
        <v>32</v>
      </c>
      <c r="AL46" s="185" t="s">
        <v>1834</v>
      </c>
    </row>
    <row r="47" spans="1:38" ht="25.5">
      <c r="A47" s="302" t="s">
        <v>1932</v>
      </c>
      <c r="B47" s="283" t="s">
        <v>1933</v>
      </c>
      <c r="F47" s="322"/>
      <c r="G47" s="322"/>
      <c r="H47" s="322"/>
      <c r="I47" s="322"/>
      <c r="J47" s="322"/>
      <c r="K47" s="322"/>
      <c r="L47" s="322"/>
      <c r="M47" s="322"/>
      <c r="N47" s="322"/>
      <c r="O47" s="322"/>
      <c r="P47" s="322"/>
      <c r="Q47" s="322"/>
      <c r="R47" s="322"/>
      <c r="S47" s="322"/>
      <c r="T47" s="322"/>
      <c r="U47" s="322"/>
      <c r="V47" s="322"/>
      <c r="W47" s="322"/>
      <c r="X47" s="322"/>
      <c r="Y47" s="322"/>
      <c r="Z47" s="322"/>
      <c r="AA47" s="185" t="s">
        <v>1934</v>
      </c>
      <c r="AB47" s="185" t="s">
        <v>1935</v>
      </c>
      <c r="AC47" s="192" t="str">
        <f>IF($C$63&lt;&gt;"",$C$63,"")</f>
        <v/>
      </c>
      <c r="AD47" s="185" t="s">
        <v>1821</v>
      </c>
      <c r="AE47" s="185" t="s">
        <v>1922</v>
      </c>
      <c r="AF47" s="185" t="s">
        <v>274</v>
      </c>
      <c r="AG47" s="185" t="s">
        <v>1832</v>
      </c>
      <c r="AH47" s="185" t="s">
        <v>32</v>
      </c>
      <c r="AI47" s="185" t="s">
        <v>32</v>
      </c>
      <c r="AJ47" s="185" t="s">
        <v>32</v>
      </c>
      <c r="AK47" s="185" t="s">
        <v>32</v>
      </c>
      <c r="AL47" s="185" t="s">
        <v>1834</v>
      </c>
    </row>
    <row r="48" spans="1:38" ht="38.25">
      <c r="A48" s="302"/>
      <c r="B48" s="225"/>
      <c r="C48" s="69" t="s">
        <v>1895</v>
      </c>
      <c r="D48" s="69" t="s">
        <v>1936</v>
      </c>
      <c r="E48" s="69" t="s">
        <v>1937</v>
      </c>
      <c r="F48" s="322"/>
      <c r="G48" s="322"/>
      <c r="H48" s="322"/>
      <c r="I48" s="322"/>
      <c r="J48" s="322"/>
      <c r="K48" s="322"/>
      <c r="L48" s="322"/>
      <c r="M48" s="322"/>
      <c r="N48" s="322"/>
      <c r="O48" s="322"/>
      <c r="P48" s="322"/>
      <c r="Q48" s="322"/>
      <c r="R48" s="322"/>
      <c r="S48" s="322"/>
      <c r="T48" s="322"/>
      <c r="U48" s="322"/>
      <c r="V48" s="322"/>
      <c r="W48" s="322"/>
      <c r="X48" s="322"/>
      <c r="Y48" s="322"/>
      <c r="Z48" s="322"/>
    </row>
    <row r="49" spans="1:5">
      <c r="A49" s="302"/>
      <c r="B49" s="75" t="s">
        <v>1893</v>
      </c>
      <c r="C49" s="361">
        <v>1641</v>
      </c>
      <c r="D49" s="361">
        <v>1641</v>
      </c>
      <c r="E49" s="361">
        <v>1641</v>
      </c>
    </row>
    <row r="50" spans="1:5">
      <c r="A50" s="302"/>
      <c r="B50" s="75" t="s">
        <v>1911</v>
      </c>
      <c r="C50" s="68" t="s">
        <v>1775</v>
      </c>
      <c r="D50" s="68" t="s">
        <v>1775</v>
      </c>
      <c r="E50" s="361" t="s">
        <v>1938</v>
      </c>
    </row>
    <row r="51" spans="1:5">
      <c r="A51" s="302"/>
      <c r="B51" s="75" t="s">
        <v>1903</v>
      </c>
      <c r="C51" s="68" t="s">
        <v>1775</v>
      </c>
      <c r="D51" s="361"/>
      <c r="E51" s="361"/>
    </row>
    <row r="52" spans="1:5">
      <c r="A52" s="302"/>
      <c r="B52" s="137" t="s">
        <v>1916</v>
      </c>
      <c r="C52" s="68" t="s">
        <v>1775</v>
      </c>
      <c r="D52" s="68" t="s">
        <v>1775</v>
      </c>
      <c r="E52" s="361"/>
    </row>
    <row r="53" spans="1:5">
      <c r="A53" s="302"/>
      <c r="B53" s="75" t="s">
        <v>1897</v>
      </c>
      <c r="C53" s="361" t="s">
        <v>1938</v>
      </c>
      <c r="D53" s="361"/>
      <c r="E53" s="361"/>
    </row>
    <row r="54" spans="1:5">
      <c r="A54" s="302"/>
      <c r="B54" s="75" t="s">
        <v>1899</v>
      </c>
      <c r="C54" s="361"/>
      <c r="D54" s="361"/>
      <c r="E54" s="361"/>
    </row>
    <row r="55" spans="1:5" ht="25.5">
      <c r="A55" s="300"/>
      <c r="B55" s="282" t="s">
        <v>1939</v>
      </c>
    </row>
    <row r="56" spans="1:5">
      <c r="A56" s="300"/>
      <c r="B56" s="322"/>
      <c r="C56" s="322"/>
      <c r="D56" s="322"/>
      <c r="E56" s="322"/>
    </row>
    <row r="57" spans="1:5">
      <c r="A57" s="302" t="s">
        <v>1940</v>
      </c>
      <c r="B57" s="283" t="s">
        <v>1941</v>
      </c>
      <c r="D57" s="322"/>
      <c r="E57" s="322"/>
    </row>
    <row r="58" spans="1:5">
      <c r="A58" s="302"/>
      <c r="B58" s="129" t="s">
        <v>1921</v>
      </c>
      <c r="C58" s="366"/>
      <c r="D58" s="322"/>
      <c r="E58" s="322"/>
    </row>
    <row r="59" spans="1:5">
      <c r="A59" s="302"/>
      <c r="B59" s="129" t="s">
        <v>1942</v>
      </c>
      <c r="C59" s="68" t="s">
        <v>1775</v>
      </c>
      <c r="D59" s="322"/>
      <c r="E59" s="322"/>
    </row>
    <row r="60" spans="1:5">
      <c r="A60" s="302"/>
      <c r="B60" s="129" t="s">
        <v>1926</v>
      </c>
      <c r="C60" s="366"/>
      <c r="D60" s="322"/>
      <c r="E60" s="322"/>
    </row>
    <row r="61" spans="1:5">
      <c r="A61" s="302"/>
      <c r="B61" s="129" t="s">
        <v>1929</v>
      </c>
      <c r="C61" s="366"/>
      <c r="D61" s="322"/>
      <c r="E61" s="322"/>
    </row>
    <row r="62" spans="1:5">
      <c r="A62" s="302"/>
      <c r="B62" s="129" t="s">
        <v>1931</v>
      </c>
      <c r="C62" s="366"/>
      <c r="D62" s="322"/>
      <c r="E62" s="322"/>
    </row>
    <row r="63" spans="1:5">
      <c r="A63" s="302"/>
      <c r="B63" s="129" t="s">
        <v>1935</v>
      </c>
      <c r="C63" s="366"/>
      <c r="D63" s="322"/>
      <c r="E63" s="322"/>
    </row>
  </sheetData>
  <sheetProtection algorithmName="SHA-512" hashValue="QS3nwaP+kNcITtbPZN2mgQUocVMhRz2rMkpOzZ2Wwt+Kzk3fITczF44IhKMKT1qgDlZ61kF0xU6dNa4gPJ+y9w==" saltValue="fhh2oe3zdSxGyvS3VLcnHg==" spinCount="100000" sheet="1" objects="1" scenarios="1"/>
  <autoFilter ref="AA1:AL48" xr:uid="{00000000-0009-0000-0000-000007000000}"/>
  <conditionalFormatting sqref="AA1:AA47">
    <cfRule type="duplicateValues" dxfId="16" priority="1"/>
    <cfRule type="duplicateValues" dxfId="15" priority="2"/>
  </conditionalFormatting>
  <hyperlinks>
    <hyperlink ref="B4" r:id="rId1" xr:uid="{00000000-0004-0000-0700-000000000000}"/>
  </hyperlinks>
  <pageMargins left="0.75" right="0.75" top="1" bottom="1" header="0" footer="0"/>
  <pageSetup scale="75" orientation="portrait"/>
  <headerFooter>
    <oddHeader>&amp;LCommon Data Set 2024-2025</oddHeader>
    <oddFooter>&amp;LCDS-G&amp;RPage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L216"/>
  <sheetViews>
    <sheetView zoomScale="80" zoomScaleNormal="80" workbookViewId="0"/>
  </sheetViews>
  <sheetFormatPr defaultColWidth="12.5703125" defaultRowHeight="12.75"/>
  <cols>
    <col min="1" max="1" width="27.140625" style="287" customWidth="1"/>
    <col min="2" max="2" width="123.42578125" style="287" bestFit="1" customWidth="1"/>
    <col min="3" max="3" width="90.5703125" style="287" bestFit="1" customWidth="1"/>
    <col min="4" max="4" width="25.5703125" style="287" bestFit="1" customWidth="1"/>
    <col min="5" max="5" width="26.7109375" style="287" bestFit="1" customWidth="1"/>
    <col min="6" max="6" width="30" style="287" bestFit="1" customWidth="1"/>
    <col min="7" max="7" width="9.140625" style="287" customWidth="1"/>
    <col min="8" max="26" width="8.5703125" style="287" customWidth="1"/>
    <col min="27" max="27" width="19.140625" style="287" bestFit="1" customWidth="1"/>
    <col min="28" max="28" width="255.7109375" style="287" bestFit="1" customWidth="1"/>
    <col min="29" max="29" width="32.7109375" style="287" bestFit="1" customWidth="1"/>
    <col min="30" max="30" width="12.140625" style="287" bestFit="1" customWidth="1"/>
    <col min="31" max="31" width="37.140625" style="287" bestFit="1" customWidth="1"/>
    <col min="32" max="32" width="22.85546875" style="287" bestFit="1" customWidth="1"/>
    <col min="33" max="33" width="16.5703125" style="287" bestFit="1" customWidth="1"/>
    <col min="34" max="34" width="18.42578125" style="287" bestFit="1" customWidth="1"/>
    <col min="35" max="35" width="13.140625" style="287" bestFit="1" customWidth="1"/>
    <col min="36" max="36" width="11.42578125" style="287" bestFit="1" customWidth="1"/>
    <col min="37" max="37" width="10.5703125" style="287" bestFit="1" customWidth="1"/>
    <col min="38" max="38" width="13.42578125" style="287" bestFit="1" customWidth="1"/>
    <col min="39" max="16384" width="12.5703125" style="287"/>
  </cols>
  <sheetData>
    <row r="1" spans="1:38" ht="18">
      <c r="A1" s="338" t="s">
        <v>1943</v>
      </c>
      <c r="G1" s="322"/>
      <c r="H1" s="322"/>
      <c r="I1" s="322"/>
      <c r="J1" s="322"/>
      <c r="K1" s="322"/>
      <c r="L1" s="322"/>
      <c r="M1" s="322"/>
      <c r="N1" s="322"/>
      <c r="O1" s="322"/>
      <c r="P1" s="322"/>
      <c r="Q1" s="322"/>
      <c r="R1" s="322"/>
      <c r="S1" s="322"/>
      <c r="T1" s="322"/>
      <c r="U1" s="322"/>
      <c r="V1" s="322"/>
      <c r="W1" s="322"/>
      <c r="X1" s="322"/>
      <c r="Y1" s="322"/>
      <c r="Z1" s="322"/>
      <c r="AA1" s="20" t="s">
        <v>16</v>
      </c>
      <c r="AB1" s="20" t="s">
        <v>17</v>
      </c>
      <c r="AC1" s="20" t="s">
        <v>18</v>
      </c>
      <c r="AD1" s="20" t="s">
        <v>19</v>
      </c>
      <c r="AE1" s="20" t="s">
        <v>20</v>
      </c>
      <c r="AF1" s="20" t="s">
        <v>21</v>
      </c>
      <c r="AG1" s="20" t="s">
        <v>22</v>
      </c>
      <c r="AH1" s="20" t="s">
        <v>23</v>
      </c>
      <c r="AI1" s="20" t="s">
        <v>24</v>
      </c>
      <c r="AJ1" s="20" t="s">
        <v>25</v>
      </c>
      <c r="AK1" s="20" t="s">
        <v>26</v>
      </c>
      <c r="AL1" s="20" t="s">
        <v>27</v>
      </c>
    </row>
    <row r="2" spans="1:38">
      <c r="A2" s="300"/>
      <c r="B2" s="322"/>
      <c r="C2" s="322"/>
      <c r="D2" s="322"/>
      <c r="E2" s="322"/>
      <c r="F2" s="322"/>
      <c r="G2" s="322"/>
      <c r="H2" s="322"/>
      <c r="I2" s="322"/>
      <c r="J2" s="322"/>
      <c r="K2" s="322"/>
      <c r="L2" s="322"/>
      <c r="M2" s="322"/>
      <c r="N2" s="322"/>
      <c r="O2" s="322"/>
      <c r="P2" s="322"/>
      <c r="Q2" s="322"/>
      <c r="R2" s="322"/>
      <c r="S2" s="322"/>
      <c r="T2" s="322"/>
      <c r="U2" s="322"/>
      <c r="V2" s="322"/>
      <c r="W2" s="322"/>
      <c r="X2" s="322"/>
      <c r="Y2" s="322"/>
      <c r="Z2" s="322"/>
      <c r="AA2" s="20" t="s">
        <v>1944</v>
      </c>
      <c r="AB2" s="20" t="s">
        <v>153</v>
      </c>
      <c r="AC2" s="14" t="str">
        <f>IF($E$37&lt;&gt;"",$E$36,IF($F$37&lt;&gt;"",$F$36,""))</f>
        <v>2024-2025 Final</v>
      </c>
      <c r="AD2" s="20" t="s">
        <v>1945</v>
      </c>
      <c r="AE2" s="20" t="s">
        <v>1946</v>
      </c>
      <c r="AF2" s="20" t="s">
        <v>32</v>
      </c>
      <c r="AG2" s="20" t="s">
        <v>32</v>
      </c>
      <c r="AH2" s="20" t="s">
        <v>32</v>
      </c>
      <c r="AI2" s="20" t="s">
        <v>32</v>
      </c>
      <c r="AJ2" s="20" t="s">
        <v>32</v>
      </c>
      <c r="AK2" s="20" t="s">
        <v>32</v>
      </c>
      <c r="AL2" s="20" t="s">
        <v>33</v>
      </c>
    </row>
    <row r="3" spans="1:38" ht="15">
      <c r="A3" s="300"/>
      <c r="B3" s="33" t="s">
        <v>1947</v>
      </c>
      <c r="G3" s="322"/>
      <c r="H3" s="322"/>
      <c r="I3" s="322"/>
      <c r="J3" s="322"/>
      <c r="K3" s="322"/>
      <c r="L3" s="322"/>
      <c r="M3" s="322"/>
      <c r="N3" s="322"/>
      <c r="O3" s="322"/>
      <c r="P3" s="322"/>
      <c r="Q3" s="322"/>
      <c r="R3" s="322"/>
      <c r="S3" s="322"/>
      <c r="T3" s="322"/>
      <c r="U3" s="322"/>
      <c r="V3" s="322"/>
      <c r="W3" s="322"/>
      <c r="X3" s="322"/>
      <c r="Y3" s="322"/>
      <c r="Z3" s="322"/>
      <c r="AA3" s="20" t="s">
        <v>1948</v>
      </c>
      <c r="AB3" s="20" t="s">
        <v>1949</v>
      </c>
      <c r="AC3" s="14" t="str">
        <f>IF($A$40&lt;&gt;"",$A$40,"")</f>
        <v>X</v>
      </c>
      <c r="AD3" s="20" t="s">
        <v>1945</v>
      </c>
      <c r="AE3" s="20" t="s">
        <v>1950</v>
      </c>
      <c r="AF3" s="20" t="s">
        <v>32</v>
      </c>
      <c r="AG3" s="20" t="s">
        <v>32</v>
      </c>
      <c r="AH3" s="20" t="s">
        <v>32</v>
      </c>
      <c r="AI3" s="20" t="s">
        <v>32</v>
      </c>
      <c r="AJ3" s="20" t="s">
        <v>32</v>
      </c>
      <c r="AK3" s="20" t="s">
        <v>32</v>
      </c>
      <c r="AL3" s="20" t="s">
        <v>161</v>
      </c>
    </row>
    <row r="4" spans="1:38">
      <c r="A4" s="302"/>
      <c r="B4" s="280"/>
      <c r="G4" s="322"/>
      <c r="H4" s="322"/>
      <c r="I4" s="322"/>
      <c r="J4" s="322"/>
      <c r="K4" s="322"/>
      <c r="L4" s="322"/>
      <c r="M4" s="322"/>
      <c r="N4" s="322"/>
      <c r="O4" s="322"/>
      <c r="P4" s="322"/>
      <c r="Q4" s="322"/>
      <c r="R4" s="322"/>
      <c r="S4" s="322"/>
      <c r="T4" s="322"/>
      <c r="U4" s="322"/>
      <c r="V4" s="322"/>
      <c r="W4" s="322"/>
      <c r="X4" s="322"/>
      <c r="Y4" s="322"/>
      <c r="Z4" s="322"/>
      <c r="AA4" s="20" t="s">
        <v>1951</v>
      </c>
      <c r="AB4" s="20" t="s">
        <v>1952</v>
      </c>
      <c r="AC4" s="14" t="str">
        <f>IF($A$41&lt;&gt;"",$A$41,"")</f>
        <v/>
      </c>
      <c r="AD4" s="20" t="s">
        <v>1945</v>
      </c>
      <c r="AE4" s="20" t="s">
        <v>1950</v>
      </c>
      <c r="AF4" s="20" t="s">
        <v>32</v>
      </c>
      <c r="AG4" s="20" t="s">
        <v>32</v>
      </c>
      <c r="AH4" s="20" t="s">
        <v>32</v>
      </c>
      <c r="AI4" s="20" t="s">
        <v>32</v>
      </c>
      <c r="AJ4" s="20" t="s">
        <v>32</v>
      </c>
      <c r="AK4" s="20" t="s">
        <v>32</v>
      </c>
      <c r="AL4" s="20" t="s">
        <v>161</v>
      </c>
    </row>
    <row r="5" spans="1:38">
      <c r="A5" s="302"/>
      <c r="B5" s="280" t="s">
        <v>1953</v>
      </c>
      <c r="G5" s="322"/>
      <c r="H5" s="322"/>
      <c r="I5" s="322"/>
      <c r="J5" s="322"/>
      <c r="K5" s="322"/>
      <c r="L5" s="322"/>
      <c r="M5" s="322"/>
      <c r="N5" s="322"/>
      <c r="O5" s="322"/>
      <c r="P5" s="322"/>
      <c r="Q5" s="322"/>
      <c r="R5" s="322"/>
      <c r="S5" s="322"/>
      <c r="T5" s="322"/>
      <c r="U5" s="322"/>
      <c r="V5" s="322"/>
      <c r="W5" s="322"/>
      <c r="X5" s="322"/>
      <c r="Y5" s="322"/>
      <c r="Z5" s="322"/>
      <c r="AA5" s="20" t="s">
        <v>1954</v>
      </c>
      <c r="AB5" s="20" t="s">
        <v>1955</v>
      </c>
      <c r="AC5" s="14" t="str">
        <f>IF($A$42&lt;&gt;"",$A$42,"")</f>
        <v/>
      </c>
      <c r="AD5" s="20" t="s">
        <v>1945</v>
      </c>
      <c r="AE5" s="20" t="s">
        <v>1950</v>
      </c>
      <c r="AF5" s="20" t="s">
        <v>32</v>
      </c>
      <c r="AG5" s="20" t="s">
        <v>32</v>
      </c>
      <c r="AH5" s="20" t="s">
        <v>32</v>
      </c>
      <c r="AI5" s="20" t="s">
        <v>32</v>
      </c>
      <c r="AJ5" s="20" t="s">
        <v>32</v>
      </c>
      <c r="AK5" s="20" t="s">
        <v>32</v>
      </c>
      <c r="AL5" s="20" t="s">
        <v>161</v>
      </c>
    </row>
    <row r="6" spans="1:38">
      <c r="A6" s="302"/>
      <c r="B6" s="280" t="s">
        <v>1956</v>
      </c>
      <c r="G6" s="322"/>
      <c r="H6" s="322"/>
      <c r="I6" s="322"/>
      <c r="J6" s="322"/>
      <c r="K6" s="322"/>
      <c r="L6" s="322"/>
      <c r="M6" s="322"/>
      <c r="N6" s="322"/>
      <c r="O6" s="322"/>
      <c r="P6" s="322"/>
      <c r="Q6" s="322"/>
      <c r="R6" s="322"/>
      <c r="S6" s="322"/>
      <c r="T6" s="322"/>
      <c r="U6" s="322"/>
      <c r="V6" s="322"/>
      <c r="W6" s="322"/>
      <c r="X6" s="322"/>
      <c r="Y6" s="322"/>
      <c r="Z6" s="322"/>
      <c r="AA6" s="20" t="s">
        <v>1957</v>
      </c>
      <c r="AB6" s="20" t="s">
        <v>1958</v>
      </c>
      <c r="AC6" s="14">
        <f>IF($E$46&lt;&gt;"",$E$46,"")</f>
        <v>17400406</v>
      </c>
      <c r="AD6" s="20" t="s">
        <v>1945</v>
      </c>
      <c r="AE6" s="20" t="s">
        <v>1959</v>
      </c>
      <c r="AF6" s="20" t="s">
        <v>216</v>
      </c>
      <c r="AG6" s="20" t="s">
        <v>1832</v>
      </c>
      <c r="AH6" s="20" t="s">
        <v>217</v>
      </c>
      <c r="AI6" s="20" t="s">
        <v>32</v>
      </c>
      <c r="AJ6" s="20" t="s">
        <v>32</v>
      </c>
      <c r="AK6" s="20" t="s">
        <v>32</v>
      </c>
      <c r="AL6" s="20" t="s">
        <v>1834</v>
      </c>
    </row>
    <row r="7" spans="1:38" ht="38.25">
      <c r="A7" s="302"/>
      <c r="B7" s="280" t="s">
        <v>1960</v>
      </c>
      <c r="G7" s="322"/>
      <c r="H7" s="322"/>
      <c r="I7" s="322"/>
      <c r="J7" s="322"/>
      <c r="K7" s="322"/>
      <c r="L7" s="322"/>
      <c r="M7" s="322"/>
      <c r="N7" s="322"/>
      <c r="O7" s="322"/>
      <c r="P7" s="322"/>
      <c r="Q7" s="322"/>
      <c r="R7" s="322"/>
      <c r="S7" s="322"/>
      <c r="T7" s="322"/>
      <c r="U7" s="322"/>
      <c r="V7" s="322"/>
      <c r="W7" s="322"/>
      <c r="X7" s="322"/>
      <c r="Y7" s="322"/>
      <c r="Z7" s="322"/>
      <c r="AA7" s="20" t="s">
        <v>1961</v>
      </c>
      <c r="AB7" s="20" t="s">
        <v>1962</v>
      </c>
      <c r="AC7" s="14">
        <f>IF($E$47&lt;&gt;"",$E$47,"")</f>
        <v>18038538</v>
      </c>
      <c r="AD7" s="20" t="s">
        <v>1945</v>
      </c>
      <c r="AE7" s="20" t="s">
        <v>1959</v>
      </c>
      <c r="AF7" s="20" t="s">
        <v>216</v>
      </c>
      <c r="AG7" s="20" t="s">
        <v>1832</v>
      </c>
      <c r="AH7" s="20" t="s">
        <v>217</v>
      </c>
      <c r="AI7" s="20" t="s">
        <v>32</v>
      </c>
      <c r="AJ7" s="20" t="s">
        <v>32</v>
      </c>
      <c r="AK7" s="20" t="s">
        <v>32</v>
      </c>
      <c r="AL7" s="20" t="s">
        <v>1834</v>
      </c>
    </row>
    <row r="8" spans="1:38" ht="25.5">
      <c r="A8" s="302"/>
      <c r="B8" s="280" t="s">
        <v>1963</v>
      </c>
      <c r="G8" s="322"/>
      <c r="H8" s="322"/>
      <c r="I8" s="322"/>
      <c r="J8" s="322"/>
      <c r="K8" s="322"/>
      <c r="L8" s="322"/>
      <c r="M8" s="322"/>
      <c r="N8" s="322"/>
      <c r="O8" s="322"/>
      <c r="P8" s="322"/>
      <c r="Q8" s="322"/>
      <c r="R8" s="322"/>
      <c r="S8" s="322"/>
      <c r="T8" s="322"/>
      <c r="U8" s="322"/>
      <c r="V8" s="322"/>
      <c r="W8" s="322"/>
      <c r="X8" s="322"/>
      <c r="Y8" s="322"/>
      <c r="Z8" s="322"/>
      <c r="AA8" s="20" t="s">
        <v>1964</v>
      </c>
      <c r="AB8" s="20" t="s">
        <v>1965</v>
      </c>
      <c r="AC8" s="14">
        <f>IF($E$48&lt;&gt;"",$E$48,"")</f>
        <v>11020875</v>
      </c>
      <c r="AD8" s="20" t="s">
        <v>1945</v>
      </c>
      <c r="AE8" s="20" t="s">
        <v>1959</v>
      </c>
      <c r="AF8" s="20" t="s">
        <v>216</v>
      </c>
      <c r="AG8" s="20" t="s">
        <v>1832</v>
      </c>
      <c r="AH8" s="20" t="s">
        <v>217</v>
      </c>
      <c r="AI8" s="20" t="s">
        <v>32</v>
      </c>
      <c r="AJ8" s="20" t="s">
        <v>32</v>
      </c>
      <c r="AK8" s="20" t="s">
        <v>32</v>
      </c>
      <c r="AL8" s="20" t="s">
        <v>1834</v>
      </c>
    </row>
    <row r="9" spans="1:38">
      <c r="A9" s="302"/>
      <c r="B9" s="280" t="s">
        <v>1966</v>
      </c>
      <c r="G9" s="322"/>
      <c r="H9" s="322"/>
      <c r="I9" s="322"/>
      <c r="J9" s="322"/>
      <c r="K9" s="322"/>
      <c r="L9" s="322"/>
      <c r="M9" s="322"/>
      <c r="N9" s="322"/>
      <c r="O9" s="322"/>
      <c r="P9" s="322"/>
      <c r="Q9" s="322"/>
      <c r="R9" s="322"/>
      <c r="S9" s="322"/>
      <c r="T9" s="322"/>
      <c r="U9" s="322"/>
      <c r="V9" s="322"/>
      <c r="W9" s="322"/>
      <c r="X9" s="322"/>
      <c r="Y9" s="322"/>
      <c r="Z9" s="322"/>
      <c r="AA9" s="20" t="s">
        <v>1967</v>
      </c>
      <c r="AB9" s="20" t="s">
        <v>1968</v>
      </c>
      <c r="AC9" s="14">
        <f>IF($E$49&lt;&gt;"",$E$49,"")</f>
        <v>1285932</v>
      </c>
      <c r="AD9" s="20" t="s">
        <v>1945</v>
      </c>
      <c r="AE9" s="20" t="s">
        <v>1959</v>
      </c>
      <c r="AF9" s="20" t="s">
        <v>216</v>
      </c>
      <c r="AG9" s="20" t="s">
        <v>1832</v>
      </c>
      <c r="AH9" s="20" t="s">
        <v>217</v>
      </c>
      <c r="AI9" s="20" t="s">
        <v>32</v>
      </c>
      <c r="AJ9" s="20" t="s">
        <v>32</v>
      </c>
      <c r="AK9" s="20" t="s">
        <v>32</v>
      </c>
      <c r="AL9" s="20" t="s">
        <v>1834</v>
      </c>
    </row>
    <row r="10" spans="1:38" ht="25.5">
      <c r="A10" s="302"/>
      <c r="B10" s="280" t="s">
        <v>1969</v>
      </c>
      <c r="G10" s="322"/>
      <c r="H10" s="322"/>
      <c r="I10" s="322"/>
      <c r="J10" s="322"/>
      <c r="K10" s="322"/>
      <c r="L10" s="322"/>
      <c r="M10" s="322"/>
      <c r="N10" s="322"/>
      <c r="O10" s="322"/>
      <c r="P10" s="322"/>
      <c r="Q10" s="322"/>
      <c r="R10" s="322"/>
      <c r="S10" s="322"/>
      <c r="T10" s="322"/>
      <c r="U10" s="322"/>
      <c r="V10" s="322"/>
      <c r="W10" s="322"/>
      <c r="X10" s="322"/>
      <c r="Y10" s="322"/>
      <c r="Z10" s="322"/>
      <c r="AA10" s="20" t="s">
        <v>1970</v>
      </c>
      <c r="AB10" s="20" t="s">
        <v>1971</v>
      </c>
      <c r="AC10" s="14">
        <f>IF($E$50&lt;&gt;"",$E$50,"")</f>
        <v>47745751</v>
      </c>
      <c r="AD10" s="20" t="s">
        <v>1945</v>
      </c>
      <c r="AE10" s="20" t="s">
        <v>1959</v>
      </c>
      <c r="AF10" s="20" t="s">
        <v>216</v>
      </c>
      <c r="AG10" s="20" t="s">
        <v>1832</v>
      </c>
      <c r="AH10" s="20" t="s">
        <v>217</v>
      </c>
      <c r="AI10" s="20" t="s">
        <v>32</v>
      </c>
      <c r="AJ10" s="20" t="s">
        <v>32</v>
      </c>
      <c r="AK10" s="20" t="s">
        <v>32</v>
      </c>
      <c r="AL10" s="20" t="s">
        <v>1834</v>
      </c>
    </row>
    <row r="11" spans="1:38" ht="25.5">
      <c r="A11" s="302"/>
      <c r="B11" s="280" t="s">
        <v>1972</v>
      </c>
      <c r="G11" s="322"/>
      <c r="H11" s="322"/>
      <c r="I11" s="322"/>
      <c r="J11" s="322"/>
      <c r="K11" s="322"/>
      <c r="L11" s="322"/>
      <c r="M11" s="322"/>
      <c r="N11" s="322"/>
      <c r="O11" s="322"/>
      <c r="P11" s="322"/>
      <c r="Q11" s="322"/>
      <c r="R11" s="322"/>
      <c r="S11" s="322"/>
      <c r="T11" s="322"/>
      <c r="U11" s="322"/>
      <c r="V11" s="322"/>
      <c r="W11" s="322"/>
      <c r="X11" s="322"/>
      <c r="Y11" s="322"/>
      <c r="Z11" s="322"/>
      <c r="AA11" s="20" t="s">
        <v>1973</v>
      </c>
      <c r="AB11" s="20" t="s">
        <v>1974</v>
      </c>
      <c r="AC11" s="14">
        <f>IF($E$52&lt;&gt;"",$E$52,"")</f>
        <v>12872404</v>
      </c>
      <c r="AD11" s="20" t="s">
        <v>1945</v>
      </c>
      <c r="AE11" s="20" t="s">
        <v>1959</v>
      </c>
      <c r="AF11" s="20" t="s">
        <v>216</v>
      </c>
      <c r="AG11" s="20" t="s">
        <v>1832</v>
      </c>
      <c r="AH11" s="20" t="s">
        <v>217</v>
      </c>
      <c r="AI11" s="20" t="s">
        <v>32</v>
      </c>
      <c r="AJ11" s="20" t="s">
        <v>32</v>
      </c>
      <c r="AK11" s="20" t="s">
        <v>32</v>
      </c>
      <c r="AL11" s="20" t="s">
        <v>1834</v>
      </c>
    </row>
    <row r="12" spans="1:38" ht="25.5">
      <c r="A12" s="302"/>
      <c r="B12" s="280" t="s">
        <v>1975</v>
      </c>
      <c r="G12" s="322"/>
      <c r="H12" s="322"/>
      <c r="I12" s="322"/>
      <c r="J12" s="322"/>
      <c r="K12" s="322"/>
      <c r="L12" s="322"/>
      <c r="M12" s="322"/>
      <c r="N12" s="322"/>
      <c r="O12" s="322"/>
      <c r="P12" s="322"/>
      <c r="Q12" s="322"/>
      <c r="R12" s="322"/>
      <c r="S12" s="322"/>
      <c r="T12" s="322"/>
      <c r="U12" s="322"/>
      <c r="V12" s="322"/>
      <c r="W12" s="322"/>
      <c r="X12" s="322"/>
      <c r="Y12" s="322"/>
      <c r="Z12" s="322"/>
      <c r="AA12" s="20" t="s">
        <v>1976</v>
      </c>
      <c r="AB12" s="20" t="s">
        <v>1977</v>
      </c>
      <c r="AC12" s="14">
        <f>IF($E$53&lt;&gt;"",$E$53,"")</f>
        <v>525303</v>
      </c>
      <c r="AD12" s="20" t="s">
        <v>1945</v>
      </c>
      <c r="AE12" s="20" t="s">
        <v>1959</v>
      </c>
      <c r="AF12" s="20" t="s">
        <v>216</v>
      </c>
      <c r="AG12" s="20" t="s">
        <v>1832</v>
      </c>
      <c r="AH12" s="20" t="s">
        <v>217</v>
      </c>
      <c r="AI12" s="20" t="s">
        <v>32</v>
      </c>
      <c r="AJ12" s="20" t="s">
        <v>32</v>
      </c>
      <c r="AK12" s="20" t="s">
        <v>32</v>
      </c>
      <c r="AL12" s="20" t="s">
        <v>1834</v>
      </c>
    </row>
    <row r="13" spans="1:38" ht="38.25">
      <c r="A13" s="302"/>
      <c r="B13" s="280" t="s">
        <v>1978</v>
      </c>
      <c r="G13" s="322"/>
      <c r="H13" s="322"/>
      <c r="I13" s="322"/>
      <c r="J13" s="322"/>
      <c r="K13" s="322"/>
      <c r="L13" s="322"/>
      <c r="M13" s="322"/>
      <c r="N13" s="322"/>
      <c r="O13" s="322"/>
      <c r="P13" s="322"/>
      <c r="Q13" s="322"/>
      <c r="R13" s="322"/>
      <c r="S13" s="322"/>
      <c r="T13" s="322"/>
      <c r="U13" s="322"/>
      <c r="V13" s="322"/>
      <c r="W13" s="322"/>
      <c r="X13" s="322"/>
      <c r="Y13" s="322"/>
      <c r="Z13" s="322"/>
      <c r="AA13" s="20" t="s">
        <v>1979</v>
      </c>
      <c r="AB13" s="20" t="s">
        <v>1980</v>
      </c>
      <c r="AC13" s="14" t="str">
        <f>IF($E$54&lt;&gt;"",$E$54,"")</f>
        <v/>
      </c>
      <c r="AD13" s="20" t="s">
        <v>1945</v>
      </c>
      <c r="AE13" s="20" t="s">
        <v>1959</v>
      </c>
      <c r="AF13" s="20" t="s">
        <v>216</v>
      </c>
      <c r="AG13" s="20" t="s">
        <v>1832</v>
      </c>
      <c r="AH13" s="20" t="s">
        <v>217</v>
      </c>
      <c r="AI13" s="20" t="s">
        <v>32</v>
      </c>
      <c r="AJ13" s="20" t="s">
        <v>32</v>
      </c>
      <c r="AK13" s="20" t="s">
        <v>32</v>
      </c>
      <c r="AL13" s="20" t="s">
        <v>1834</v>
      </c>
    </row>
    <row r="14" spans="1:38">
      <c r="A14" s="302"/>
      <c r="B14" s="305" t="s">
        <v>1981</v>
      </c>
      <c r="G14" s="322"/>
      <c r="H14" s="322"/>
      <c r="I14" s="322"/>
      <c r="J14" s="322"/>
      <c r="K14" s="322"/>
      <c r="L14" s="322"/>
      <c r="M14" s="322"/>
      <c r="N14" s="322"/>
      <c r="O14" s="322"/>
      <c r="P14" s="322"/>
      <c r="Q14" s="322"/>
      <c r="R14" s="322"/>
      <c r="S14" s="322"/>
      <c r="T14" s="322"/>
      <c r="U14" s="322"/>
      <c r="V14" s="322"/>
      <c r="W14" s="322"/>
      <c r="X14" s="322"/>
      <c r="Y14" s="322"/>
      <c r="Z14" s="322"/>
      <c r="AA14" s="20" t="s">
        <v>1982</v>
      </c>
      <c r="AB14" s="20" t="s">
        <v>1983</v>
      </c>
      <c r="AC14" s="14">
        <f>IF($E$55&lt;&gt;"",$E$55,"")</f>
        <v>13397707</v>
      </c>
      <c r="AD14" s="20" t="s">
        <v>1945</v>
      </c>
      <c r="AE14" s="20" t="s">
        <v>1959</v>
      </c>
      <c r="AF14" s="20" t="s">
        <v>216</v>
      </c>
      <c r="AG14" s="20" t="s">
        <v>1832</v>
      </c>
      <c r="AH14" s="20" t="s">
        <v>217</v>
      </c>
      <c r="AI14" s="20" t="s">
        <v>32</v>
      </c>
      <c r="AJ14" s="20" t="s">
        <v>32</v>
      </c>
      <c r="AK14" s="20" t="s">
        <v>32</v>
      </c>
      <c r="AL14" s="20" t="s">
        <v>1834</v>
      </c>
    </row>
    <row r="15" spans="1:38">
      <c r="A15" s="302"/>
      <c r="B15" s="280"/>
      <c r="C15" s="280" t="s">
        <v>1984</v>
      </c>
      <c r="D15" s="280" t="s">
        <v>1985</v>
      </c>
      <c r="F15" s="280"/>
      <c r="G15" s="322"/>
      <c r="H15" s="322"/>
      <c r="I15" s="322"/>
      <c r="J15" s="322"/>
      <c r="K15" s="322"/>
      <c r="L15" s="322"/>
      <c r="M15" s="322"/>
      <c r="N15" s="322"/>
      <c r="O15" s="322"/>
      <c r="P15" s="322"/>
      <c r="Q15" s="322"/>
      <c r="R15" s="322"/>
      <c r="S15" s="322"/>
      <c r="T15" s="322"/>
      <c r="U15" s="322"/>
      <c r="V15" s="322"/>
      <c r="W15" s="322"/>
      <c r="X15" s="322"/>
      <c r="Y15" s="322"/>
      <c r="Z15" s="322"/>
      <c r="AA15" s="20" t="s">
        <v>1986</v>
      </c>
      <c r="AB15" s="20" t="s">
        <v>1987</v>
      </c>
      <c r="AC15" s="14">
        <f>IF($E$56&lt;&gt;"",$E$56,"")</f>
        <v>3654508</v>
      </c>
      <c r="AD15" s="20" t="s">
        <v>1945</v>
      </c>
      <c r="AE15" s="20" t="s">
        <v>1959</v>
      </c>
      <c r="AF15" s="20" t="s">
        <v>216</v>
      </c>
      <c r="AG15" s="20" t="s">
        <v>1832</v>
      </c>
      <c r="AH15" s="20" t="s">
        <v>217</v>
      </c>
      <c r="AI15" s="20" t="s">
        <v>32</v>
      </c>
      <c r="AJ15" s="20" t="s">
        <v>32</v>
      </c>
      <c r="AK15" s="20" t="s">
        <v>32</v>
      </c>
      <c r="AL15" s="20" t="s">
        <v>1834</v>
      </c>
    </row>
    <row r="16" spans="1:38">
      <c r="A16" s="302"/>
      <c r="B16" s="280"/>
      <c r="C16" s="280" t="s">
        <v>1988</v>
      </c>
      <c r="D16" s="280" t="s">
        <v>1989</v>
      </c>
      <c r="F16" s="280"/>
      <c r="G16" s="322"/>
      <c r="H16" s="322"/>
      <c r="I16" s="322"/>
      <c r="J16" s="322"/>
      <c r="K16" s="322"/>
      <c r="L16" s="322"/>
      <c r="M16" s="322"/>
      <c r="N16" s="322"/>
      <c r="O16" s="322"/>
      <c r="P16" s="322"/>
      <c r="Q16" s="322"/>
      <c r="R16" s="322"/>
      <c r="S16" s="322"/>
      <c r="T16" s="322"/>
      <c r="U16" s="322"/>
      <c r="V16" s="322"/>
      <c r="W16" s="322"/>
      <c r="X16" s="322"/>
      <c r="Y16" s="322"/>
      <c r="Z16" s="322"/>
      <c r="AA16" s="20" t="s">
        <v>1990</v>
      </c>
      <c r="AB16" s="20" t="s">
        <v>1991</v>
      </c>
      <c r="AC16" s="14">
        <f>IF($E$57&lt;&gt;"",$E$57,"")</f>
        <v>3978400</v>
      </c>
      <c r="AD16" s="20" t="s">
        <v>1945</v>
      </c>
      <c r="AE16" s="20" t="s">
        <v>1959</v>
      </c>
      <c r="AF16" s="20" t="s">
        <v>216</v>
      </c>
      <c r="AG16" s="20" t="s">
        <v>1832</v>
      </c>
      <c r="AH16" s="20" t="s">
        <v>217</v>
      </c>
      <c r="AI16" s="20" t="s">
        <v>32</v>
      </c>
      <c r="AJ16" s="20" t="s">
        <v>32</v>
      </c>
      <c r="AK16" s="20" t="s">
        <v>32</v>
      </c>
      <c r="AL16" s="20" t="s">
        <v>1834</v>
      </c>
    </row>
    <row r="17" spans="1:38">
      <c r="A17" s="302"/>
      <c r="B17" s="280"/>
      <c r="C17" s="280" t="s">
        <v>1992</v>
      </c>
      <c r="D17" s="280" t="s">
        <v>1993</v>
      </c>
      <c r="F17" s="280"/>
      <c r="G17" s="322"/>
      <c r="H17" s="322"/>
      <c r="I17" s="322"/>
      <c r="J17" s="322"/>
      <c r="K17" s="322"/>
      <c r="L17" s="322"/>
      <c r="M17" s="322"/>
      <c r="N17" s="322"/>
      <c r="O17" s="322"/>
      <c r="P17" s="322"/>
      <c r="Q17" s="322"/>
      <c r="R17" s="322"/>
      <c r="S17" s="322"/>
      <c r="T17" s="322"/>
      <c r="U17" s="322"/>
      <c r="V17" s="322"/>
      <c r="W17" s="322"/>
      <c r="X17" s="322"/>
      <c r="Y17" s="322"/>
      <c r="Z17" s="322"/>
      <c r="AA17" s="20" t="s">
        <v>1994</v>
      </c>
      <c r="AB17" s="20" t="s">
        <v>1995</v>
      </c>
      <c r="AC17" s="14">
        <f>IF($E$58&lt;&gt;"",$E$58,"")</f>
        <v>1069554</v>
      </c>
      <c r="AD17" s="20" t="s">
        <v>1945</v>
      </c>
      <c r="AE17" s="20" t="s">
        <v>1959</v>
      </c>
      <c r="AF17" s="20" t="s">
        <v>216</v>
      </c>
      <c r="AG17" s="20" t="s">
        <v>1832</v>
      </c>
      <c r="AH17" s="20" t="s">
        <v>217</v>
      </c>
      <c r="AI17" s="20" t="s">
        <v>32</v>
      </c>
      <c r="AJ17" s="20" t="s">
        <v>32</v>
      </c>
      <c r="AK17" s="20" t="s">
        <v>32</v>
      </c>
      <c r="AL17" s="20" t="s">
        <v>1834</v>
      </c>
    </row>
    <row r="18" spans="1:38" ht="25.5">
      <c r="A18" s="302"/>
      <c r="B18" s="280"/>
      <c r="C18" s="280" t="s">
        <v>1996</v>
      </c>
      <c r="D18" s="280" t="s">
        <v>1997</v>
      </c>
      <c r="F18" s="280"/>
      <c r="G18" s="322"/>
      <c r="H18" s="322"/>
      <c r="I18" s="322"/>
      <c r="J18" s="322"/>
      <c r="K18" s="322"/>
      <c r="L18" s="322"/>
      <c r="M18" s="322"/>
      <c r="N18" s="322"/>
      <c r="O18" s="322"/>
      <c r="P18" s="322"/>
      <c r="Q18" s="322"/>
      <c r="R18" s="322"/>
      <c r="S18" s="322"/>
      <c r="T18" s="322"/>
      <c r="U18" s="322"/>
      <c r="V18" s="322"/>
      <c r="W18" s="322"/>
      <c r="X18" s="322"/>
      <c r="Y18" s="322"/>
      <c r="Z18" s="322"/>
      <c r="AA18" s="20" t="s">
        <v>1998</v>
      </c>
      <c r="AB18" s="20" t="s">
        <v>1958</v>
      </c>
      <c r="AC18" s="14">
        <f>IF($F$46&lt;&gt;"",$F$46,"")</f>
        <v>49123</v>
      </c>
      <c r="AD18" s="20" t="s">
        <v>1945</v>
      </c>
      <c r="AE18" s="20" t="s">
        <v>1999</v>
      </c>
      <c r="AF18" s="20" t="s">
        <v>216</v>
      </c>
      <c r="AG18" s="20" t="s">
        <v>1832</v>
      </c>
      <c r="AH18" s="20" t="s">
        <v>217</v>
      </c>
      <c r="AI18" s="20" t="s">
        <v>32</v>
      </c>
      <c r="AJ18" s="20" t="s">
        <v>32</v>
      </c>
      <c r="AK18" s="20" t="s">
        <v>32</v>
      </c>
      <c r="AL18" s="20" t="s">
        <v>1834</v>
      </c>
    </row>
    <row r="19" spans="1:38">
      <c r="A19" s="302"/>
      <c r="B19" s="280"/>
      <c r="C19" s="280" t="s">
        <v>2000</v>
      </c>
      <c r="D19" s="280"/>
      <c r="E19" s="280"/>
      <c r="F19" s="280"/>
      <c r="G19" s="322"/>
      <c r="H19" s="322"/>
      <c r="I19" s="322"/>
      <c r="J19" s="322"/>
      <c r="K19" s="322"/>
      <c r="L19" s="322"/>
      <c r="M19" s="322"/>
      <c r="N19" s="322"/>
      <c r="O19" s="322"/>
      <c r="P19" s="322"/>
      <c r="Q19" s="322"/>
      <c r="R19" s="322"/>
      <c r="S19" s="322"/>
      <c r="T19" s="322"/>
      <c r="U19" s="322"/>
      <c r="V19" s="322"/>
      <c r="W19" s="322"/>
      <c r="X19" s="322"/>
      <c r="Y19" s="322"/>
      <c r="Z19" s="322"/>
      <c r="AA19" s="20" t="s">
        <v>2001</v>
      </c>
      <c r="AB19" s="20" t="s">
        <v>1962</v>
      </c>
      <c r="AC19" s="14">
        <f>IF($F$47&lt;&gt;"",$F$47,"")</f>
        <v>16167074</v>
      </c>
      <c r="AD19" s="20" t="s">
        <v>1945</v>
      </c>
      <c r="AE19" s="20" t="s">
        <v>1999</v>
      </c>
      <c r="AF19" s="20" t="s">
        <v>216</v>
      </c>
      <c r="AG19" s="20" t="s">
        <v>1832</v>
      </c>
      <c r="AH19" s="20" t="s">
        <v>217</v>
      </c>
      <c r="AI19" s="20" t="s">
        <v>32</v>
      </c>
      <c r="AJ19" s="20" t="s">
        <v>32</v>
      </c>
      <c r="AK19" s="20" t="s">
        <v>32</v>
      </c>
      <c r="AL19" s="20" t="s">
        <v>1834</v>
      </c>
    </row>
    <row r="20" spans="1:38" ht="25.5">
      <c r="A20" s="302"/>
      <c r="B20" s="280" t="s">
        <v>2002</v>
      </c>
      <c r="G20" s="322"/>
      <c r="H20" s="322"/>
      <c r="I20" s="322"/>
      <c r="J20" s="322"/>
      <c r="K20" s="322"/>
      <c r="L20" s="322"/>
      <c r="M20" s="322"/>
      <c r="N20" s="322"/>
      <c r="O20" s="322"/>
      <c r="P20" s="322"/>
      <c r="Q20" s="322"/>
      <c r="R20" s="322"/>
      <c r="S20" s="322"/>
      <c r="T20" s="322"/>
      <c r="U20" s="322"/>
      <c r="V20" s="322"/>
      <c r="W20" s="322"/>
      <c r="X20" s="322"/>
      <c r="Y20" s="322"/>
      <c r="Z20" s="322"/>
      <c r="AA20" s="20" t="s">
        <v>2003</v>
      </c>
      <c r="AB20" s="20" t="s">
        <v>1965</v>
      </c>
      <c r="AC20" s="14">
        <f>IF($F$48&lt;&gt;"",$F$48,"")</f>
        <v>13190026</v>
      </c>
      <c r="AD20" s="20" t="s">
        <v>1945</v>
      </c>
      <c r="AE20" s="20" t="s">
        <v>1999</v>
      </c>
      <c r="AF20" s="20" t="s">
        <v>216</v>
      </c>
      <c r="AG20" s="20" t="s">
        <v>1832</v>
      </c>
      <c r="AH20" s="20" t="s">
        <v>217</v>
      </c>
      <c r="AI20" s="20" t="s">
        <v>32</v>
      </c>
      <c r="AJ20" s="20" t="s">
        <v>32</v>
      </c>
      <c r="AK20" s="20" t="s">
        <v>32</v>
      </c>
      <c r="AL20" s="20" t="s">
        <v>1834</v>
      </c>
    </row>
    <row r="21" spans="1:38" ht="25.5">
      <c r="A21" s="302"/>
      <c r="B21" s="280" t="s">
        <v>2004</v>
      </c>
      <c r="G21" s="322"/>
      <c r="H21" s="322"/>
      <c r="I21" s="322"/>
      <c r="J21" s="322"/>
      <c r="K21" s="322"/>
      <c r="L21" s="322"/>
      <c r="M21" s="322"/>
      <c r="N21" s="322"/>
      <c r="O21" s="322"/>
      <c r="P21" s="322"/>
      <c r="Q21" s="322"/>
      <c r="R21" s="322"/>
      <c r="S21" s="322"/>
      <c r="T21" s="322"/>
      <c r="U21" s="322"/>
      <c r="V21" s="322"/>
      <c r="W21" s="322"/>
      <c r="X21" s="322"/>
      <c r="Y21" s="322"/>
      <c r="Z21" s="322"/>
      <c r="AA21" s="20" t="s">
        <v>2005</v>
      </c>
      <c r="AB21" s="20" t="s">
        <v>1968</v>
      </c>
      <c r="AC21" s="14">
        <f>IF($F$49&lt;&gt;"",$F$49,"")</f>
        <v>1521090</v>
      </c>
      <c r="AD21" s="20" t="s">
        <v>1945</v>
      </c>
      <c r="AE21" s="20" t="s">
        <v>1999</v>
      </c>
      <c r="AF21" s="20" t="s">
        <v>216</v>
      </c>
      <c r="AG21" s="20" t="s">
        <v>1832</v>
      </c>
      <c r="AH21" s="20" t="s">
        <v>217</v>
      </c>
      <c r="AI21" s="20" t="s">
        <v>32</v>
      </c>
      <c r="AJ21" s="20" t="s">
        <v>32</v>
      </c>
      <c r="AK21" s="20" t="s">
        <v>32</v>
      </c>
      <c r="AL21" s="20" t="s">
        <v>1834</v>
      </c>
    </row>
    <row r="22" spans="1:38" ht="38.25">
      <c r="A22" s="302"/>
      <c r="B22" s="280" t="s">
        <v>2006</v>
      </c>
      <c r="G22" s="322"/>
      <c r="H22" s="322"/>
      <c r="I22" s="322"/>
      <c r="J22" s="322"/>
      <c r="K22" s="322"/>
      <c r="L22" s="322"/>
      <c r="M22" s="322"/>
      <c r="N22" s="322"/>
      <c r="O22" s="322"/>
      <c r="P22" s="322"/>
      <c r="Q22" s="322"/>
      <c r="R22" s="322"/>
      <c r="S22" s="322"/>
      <c r="T22" s="322"/>
      <c r="U22" s="322"/>
      <c r="V22" s="322"/>
      <c r="W22" s="322"/>
      <c r="X22" s="322"/>
      <c r="Y22" s="322"/>
      <c r="Z22" s="322"/>
      <c r="AA22" s="20" t="s">
        <v>2007</v>
      </c>
      <c r="AB22" s="20" t="s">
        <v>1971</v>
      </c>
      <c r="AC22" s="14">
        <f>IF($F$50&lt;&gt;"",$F$50,"")</f>
        <v>30927313</v>
      </c>
      <c r="AD22" s="20" t="s">
        <v>1945</v>
      </c>
      <c r="AE22" s="20" t="s">
        <v>1999</v>
      </c>
      <c r="AF22" s="20" t="s">
        <v>216</v>
      </c>
      <c r="AG22" s="20" t="s">
        <v>1832</v>
      </c>
      <c r="AH22" s="20" t="s">
        <v>217</v>
      </c>
      <c r="AI22" s="20" t="s">
        <v>32</v>
      </c>
      <c r="AJ22" s="20" t="s">
        <v>32</v>
      </c>
      <c r="AK22" s="20" t="s">
        <v>32</v>
      </c>
      <c r="AL22" s="20" t="s">
        <v>1834</v>
      </c>
    </row>
    <row r="23" spans="1:38">
      <c r="A23" s="302"/>
      <c r="B23" s="280" t="s">
        <v>2008</v>
      </c>
      <c r="G23" s="322"/>
      <c r="H23" s="322"/>
      <c r="I23" s="322"/>
      <c r="J23" s="322"/>
      <c r="K23" s="322"/>
      <c r="L23" s="322"/>
      <c r="M23" s="322"/>
      <c r="N23" s="322"/>
      <c r="O23" s="322"/>
      <c r="P23" s="322"/>
      <c r="Q23" s="322"/>
      <c r="R23" s="322"/>
      <c r="S23" s="322"/>
      <c r="T23" s="322"/>
      <c r="U23" s="322"/>
      <c r="V23" s="322"/>
      <c r="W23" s="322"/>
      <c r="X23" s="322"/>
      <c r="Y23" s="322"/>
      <c r="Z23" s="322"/>
      <c r="AA23" s="20" t="s">
        <v>2009</v>
      </c>
      <c r="AB23" s="20" t="s">
        <v>1974</v>
      </c>
      <c r="AC23" s="14">
        <f>IF($F$52&lt;&gt;"",$F$52,"")</f>
        <v>8150991</v>
      </c>
      <c r="AD23" s="20" t="s">
        <v>1945</v>
      </c>
      <c r="AE23" s="20" t="s">
        <v>1999</v>
      </c>
      <c r="AF23" s="20" t="s">
        <v>216</v>
      </c>
      <c r="AG23" s="20" t="s">
        <v>1832</v>
      </c>
      <c r="AH23" s="20" t="s">
        <v>217</v>
      </c>
      <c r="AI23" s="20" t="s">
        <v>32</v>
      </c>
      <c r="AJ23" s="20" t="s">
        <v>32</v>
      </c>
      <c r="AK23" s="20" t="s">
        <v>32</v>
      </c>
      <c r="AL23" s="20" t="s">
        <v>1834</v>
      </c>
    </row>
    <row r="24" spans="1:38">
      <c r="A24" s="302"/>
      <c r="B24" s="280"/>
      <c r="C24" s="280"/>
      <c r="D24" s="280"/>
      <c r="E24" s="280"/>
      <c r="F24" s="280"/>
      <c r="G24" s="322"/>
      <c r="H24" s="322"/>
      <c r="I24" s="322"/>
      <c r="J24" s="322"/>
      <c r="K24" s="322"/>
      <c r="L24" s="322"/>
      <c r="M24" s="322"/>
      <c r="N24" s="322"/>
      <c r="O24" s="322"/>
      <c r="P24" s="322"/>
      <c r="Q24" s="322"/>
      <c r="R24" s="322"/>
      <c r="S24" s="322"/>
      <c r="T24" s="322"/>
      <c r="U24" s="322"/>
      <c r="V24" s="322"/>
      <c r="W24" s="322"/>
      <c r="X24" s="322"/>
      <c r="Y24" s="322"/>
      <c r="Z24" s="322"/>
      <c r="AA24" s="20" t="s">
        <v>2010</v>
      </c>
      <c r="AB24" s="20" t="s">
        <v>1980</v>
      </c>
      <c r="AC24" s="14">
        <f>IF($F$54&lt;&gt;"",$F$54,"")</f>
        <v>3207419</v>
      </c>
      <c r="AD24" s="20" t="s">
        <v>1945</v>
      </c>
      <c r="AE24" s="20" t="s">
        <v>1999</v>
      </c>
      <c r="AF24" s="20" t="s">
        <v>216</v>
      </c>
      <c r="AG24" s="20" t="s">
        <v>1832</v>
      </c>
      <c r="AH24" s="20" t="s">
        <v>217</v>
      </c>
      <c r="AI24" s="20" t="s">
        <v>32</v>
      </c>
      <c r="AJ24" s="20" t="s">
        <v>32</v>
      </c>
      <c r="AK24" s="20" t="s">
        <v>32</v>
      </c>
      <c r="AL24" s="20" t="s">
        <v>1834</v>
      </c>
    </row>
    <row r="25" spans="1:38">
      <c r="A25" s="302"/>
      <c r="B25" s="333"/>
      <c r="G25" s="322"/>
      <c r="H25" s="322"/>
      <c r="I25" s="322"/>
      <c r="J25" s="322"/>
      <c r="K25" s="322"/>
      <c r="L25" s="322"/>
      <c r="M25" s="322"/>
      <c r="N25" s="322"/>
      <c r="O25" s="322"/>
      <c r="P25" s="322"/>
      <c r="Q25" s="322"/>
      <c r="R25" s="322"/>
      <c r="S25" s="322"/>
      <c r="T25" s="322"/>
      <c r="U25" s="322"/>
      <c r="V25" s="322"/>
      <c r="W25" s="322"/>
      <c r="X25" s="322"/>
      <c r="Y25" s="322"/>
      <c r="Z25" s="322"/>
      <c r="AA25" s="20" t="s">
        <v>2011</v>
      </c>
      <c r="AB25" s="20" t="s">
        <v>1983</v>
      </c>
      <c r="AC25" s="14">
        <f>IF($F$55&lt;&gt;"",$F$55,"")</f>
        <v>11358410</v>
      </c>
      <c r="AD25" s="20" t="s">
        <v>1945</v>
      </c>
      <c r="AE25" s="20" t="s">
        <v>1999</v>
      </c>
      <c r="AF25" s="20" t="s">
        <v>216</v>
      </c>
      <c r="AG25" s="20" t="s">
        <v>1832</v>
      </c>
      <c r="AH25" s="20" t="s">
        <v>217</v>
      </c>
      <c r="AI25" s="20" t="s">
        <v>32</v>
      </c>
      <c r="AJ25" s="20" t="s">
        <v>32</v>
      </c>
      <c r="AK25" s="20" t="s">
        <v>32</v>
      </c>
      <c r="AL25" s="20" t="s">
        <v>1834</v>
      </c>
    </row>
    <row r="26" spans="1:38">
      <c r="A26" s="302"/>
      <c r="B26" s="333"/>
      <c r="C26" s="333"/>
      <c r="D26" s="333"/>
      <c r="E26" s="333"/>
      <c r="F26" s="333"/>
      <c r="G26" s="322"/>
      <c r="H26" s="322"/>
      <c r="I26" s="322"/>
      <c r="J26" s="322"/>
      <c r="K26" s="322"/>
      <c r="L26" s="322"/>
      <c r="M26" s="322"/>
      <c r="N26" s="322"/>
      <c r="O26" s="322"/>
      <c r="P26" s="322"/>
      <c r="Q26" s="322"/>
      <c r="R26" s="322"/>
      <c r="S26" s="322"/>
      <c r="T26" s="322"/>
      <c r="U26" s="322"/>
      <c r="V26" s="322"/>
      <c r="W26" s="322"/>
      <c r="X26" s="322"/>
      <c r="Y26" s="322"/>
      <c r="Z26" s="322"/>
      <c r="AA26" s="20" t="s">
        <v>2012</v>
      </c>
      <c r="AB26" s="20" t="s">
        <v>1987</v>
      </c>
      <c r="AC26" s="14">
        <f>IF($F$56&lt;&gt;"",$F$56,"")</f>
        <v>6462230</v>
      </c>
      <c r="AD26" s="20" t="s">
        <v>1945</v>
      </c>
      <c r="AE26" s="20" t="s">
        <v>1999</v>
      </c>
      <c r="AF26" s="20" t="s">
        <v>216</v>
      </c>
      <c r="AG26" s="20" t="s">
        <v>1832</v>
      </c>
      <c r="AH26" s="20" t="s">
        <v>217</v>
      </c>
      <c r="AI26" s="20" t="s">
        <v>32</v>
      </c>
      <c r="AJ26" s="20" t="s">
        <v>32</v>
      </c>
      <c r="AK26" s="20" t="s">
        <v>32</v>
      </c>
      <c r="AL26" s="20" t="s">
        <v>1834</v>
      </c>
    </row>
    <row r="27" spans="1:38" ht="15.75">
      <c r="A27" s="302"/>
      <c r="B27" s="335" t="s">
        <v>2013</v>
      </c>
      <c r="G27" s="322"/>
      <c r="H27" s="322"/>
      <c r="I27" s="322"/>
      <c r="J27" s="322"/>
      <c r="K27" s="322"/>
      <c r="L27" s="322"/>
      <c r="M27" s="322"/>
      <c r="N27" s="322"/>
      <c r="O27" s="322"/>
      <c r="P27" s="322"/>
      <c r="Q27" s="322"/>
      <c r="R27" s="322"/>
      <c r="S27" s="322"/>
      <c r="T27" s="322"/>
      <c r="U27" s="322"/>
      <c r="V27" s="322"/>
      <c r="W27" s="322"/>
      <c r="X27" s="322"/>
      <c r="Y27" s="322"/>
      <c r="Z27" s="322"/>
      <c r="AA27" s="20" t="s">
        <v>2014</v>
      </c>
      <c r="AB27" s="20" t="s">
        <v>1991</v>
      </c>
      <c r="AC27" s="14">
        <f>IF($F$57&lt;&gt;"",$F$57,"")</f>
        <v>5590682</v>
      </c>
      <c r="AD27" s="20" t="s">
        <v>1945</v>
      </c>
      <c r="AE27" s="20" t="s">
        <v>1999</v>
      </c>
      <c r="AF27" s="20" t="s">
        <v>216</v>
      </c>
      <c r="AG27" s="20" t="s">
        <v>1832</v>
      </c>
      <c r="AH27" s="20" t="s">
        <v>217</v>
      </c>
      <c r="AI27" s="20" t="s">
        <v>32</v>
      </c>
      <c r="AJ27" s="20" t="s">
        <v>32</v>
      </c>
      <c r="AK27" s="20" t="s">
        <v>32</v>
      </c>
      <c r="AL27" s="20" t="s">
        <v>1834</v>
      </c>
    </row>
    <row r="28" spans="1:38">
      <c r="A28" s="302"/>
      <c r="B28" s="336"/>
      <c r="G28" s="322"/>
      <c r="H28" s="322"/>
      <c r="I28" s="322"/>
      <c r="J28" s="322"/>
      <c r="K28" s="322"/>
      <c r="L28" s="322"/>
      <c r="M28" s="322"/>
      <c r="N28" s="322"/>
      <c r="O28" s="322"/>
      <c r="P28" s="322"/>
      <c r="Q28" s="322"/>
      <c r="R28" s="322"/>
      <c r="S28" s="322"/>
      <c r="T28" s="322"/>
      <c r="U28" s="322"/>
      <c r="V28" s="322"/>
      <c r="W28" s="322"/>
      <c r="X28" s="322"/>
      <c r="Y28" s="322"/>
      <c r="Z28" s="322"/>
      <c r="AA28" s="20" t="s">
        <v>2015</v>
      </c>
      <c r="AB28" s="20" t="s">
        <v>1995</v>
      </c>
      <c r="AC28" s="14">
        <f>IF($F$58&lt;&gt;"",$F$58,"")</f>
        <v>2645565</v>
      </c>
      <c r="AD28" s="20" t="s">
        <v>1945</v>
      </c>
      <c r="AE28" s="20" t="s">
        <v>1999</v>
      </c>
      <c r="AF28" s="20" t="s">
        <v>216</v>
      </c>
      <c r="AG28" s="20" t="s">
        <v>1832</v>
      </c>
      <c r="AH28" s="20" t="s">
        <v>217</v>
      </c>
      <c r="AI28" s="20" t="s">
        <v>32</v>
      </c>
      <c r="AJ28" s="20" t="s">
        <v>32</v>
      </c>
      <c r="AK28" s="20" t="s">
        <v>32</v>
      </c>
      <c r="AL28" s="20" t="s">
        <v>1834</v>
      </c>
    </row>
    <row r="29" spans="1:38" ht="25.5">
      <c r="A29" s="302" t="s">
        <v>2016</v>
      </c>
      <c r="B29" s="280" t="s">
        <v>2017</v>
      </c>
      <c r="G29" s="322"/>
      <c r="H29" s="322"/>
      <c r="I29" s="322"/>
      <c r="J29" s="322"/>
      <c r="K29" s="322"/>
      <c r="L29" s="322"/>
      <c r="M29" s="322"/>
      <c r="N29" s="322"/>
      <c r="O29" s="322"/>
      <c r="P29" s="322"/>
      <c r="Q29" s="322"/>
      <c r="R29" s="322"/>
      <c r="S29" s="322"/>
      <c r="T29" s="322"/>
      <c r="U29" s="322"/>
      <c r="V29" s="322"/>
      <c r="W29" s="322"/>
      <c r="X29" s="322"/>
      <c r="Y29" s="322"/>
      <c r="Z29" s="322"/>
      <c r="AA29" s="20" t="s">
        <v>2018</v>
      </c>
      <c r="AB29" s="20" t="s">
        <v>2019</v>
      </c>
      <c r="AC29" s="14">
        <f>IF($D$67&lt;&gt;"",$D$67,"")</f>
        <v>2444</v>
      </c>
      <c r="AD29" s="20" t="s">
        <v>1945</v>
      </c>
      <c r="AE29" s="20" t="s">
        <v>2020</v>
      </c>
      <c r="AF29" s="20" t="s">
        <v>216</v>
      </c>
      <c r="AG29" s="20" t="s">
        <v>1832</v>
      </c>
      <c r="AH29" s="20" t="s">
        <v>218</v>
      </c>
      <c r="AI29" s="20" t="s">
        <v>32</v>
      </c>
      <c r="AJ29" s="20" t="s">
        <v>219</v>
      </c>
      <c r="AK29" s="20" t="s">
        <v>32</v>
      </c>
      <c r="AL29" s="20" t="s">
        <v>221</v>
      </c>
    </row>
    <row r="30" spans="1:38" ht="25.5">
      <c r="A30" s="302"/>
      <c r="B30" s="280" t="s">
        <v>2021</v>
      </c>
      <c r="G30" s="322"/>
      <c r="H30" s="322"/>
      <c r="I30" s="322"/>
      <c r="J30" s="322"/>
      <c r="K30" s="322"/>
      <c r="L30" s="322"/>
      <c r="M30" s="322"/>
      <c r="N30" s="322"/>
      <c r="O30" s="322"/>
      <c r="P30" s="322"/>
      <c r="Q30" s="322"/>
      <c r="R30" s="322"/>
      <c r="S30" s="322"/>
      <c r="T30" s="322"/>
      <c r="U30" s="322"/>
      <c r="V30" s="322"/>
      <c r="W30" s="322"/>
      <c r="X30" s="322"/>
      <c r="Y30" s="322"/>
      <c r="Z30" s="322"/>
      <c r="AA30" s="20" t="s">
        <v>2022</v>
      </c>
      <c r="AB30" s="20" t="s">
        <v>2023</v>
      </c>
      <c r="AC30" s="14">
        <f>IF($D$68&lt;&gt;"",$D$68,"")</f>
        <v>2157</v>
      </c>
      <c r="AD30" s="20" t="s">
        <v>1945</v>
      </c>
      <c r="AE30" s="20" t="s">
        <v>2020</v>
      </c>
      <c r="AF30" s="20" t="s">
        <v>216</v>
      </c>
      <c r="AG30" s="20" t="s">
        <v>1832</v>
      </c>
      <c r="AH30" s="20" t="s">
        <v>218</v>
      </c>
      <c r="AI30" s="20" t="s">
        <v>32</v>
      </c>
      <c r="AJ30" s="20" t="s">
        <v>219</v>
      </c>
      <c r="AK30" s="20" t="s">
        <v>32</v>
      </c>
      <c r="AL30" s="20" t="s">
        <v>221</v>
      </c>
    </row>
    <row r="31" spans="1:38">
      <c r="A31" s="302"/>
      <c r="B31" s="280" t="s">
        <v>2024</v>
      </c>
      <c r="G31" s="322"/>
      <c r="H31" s="322"/>
      <c r="I31" s="322"/>
      <c r="J31" s="322"/>
      <c r="K31" s="322"/>
      <c r="L31" s="322"/>
      <c r="M31" s="322"/>
      <c r="N31" s="322"/>
      <c r="O31" s="322"/>
      <c r="P31" s="322"/>
      <c r="Q31" s="322"/>
      <c r="R31" s="322"/>
      <c r="S31" s="322"/>
      <c r="T31" s="322"/>
      <c r="U31" s="322"/>
      <c r="V31" s="322"/>
      <c r="W31" s="322"/>
      <c r="X31" s="322"/>
      <c r="Y31" s="322"/>
      <c r="Z31" s="322"/>
      <c r="AA31" s="20" t="s">
        <v>2025</v>
      </c>
      <c r="AB31" s="20" t="s">
        <v>2026</v>
      </c>
      <c r="AC31" s="14">
        <f>IF($D$69&lt;&gt;"",$D$69,"")</f>
        <v>1319</v>
      </c>
      <c r="AD31" s="20" t="s">
        <v>1945</v>
      </c>
      <c r="AE31" s="20" t="s">
        <v>2020</v>
      </c>
      <c r="AF31" s="20" t="s">
        <v>216</v>
      </c>
      <c r="AG31" s="20" t="s">
        <v>1832</v>
      </c>
      <c r="AH31" s="20" t="s">
        <v>218</v>
      </c>
      <c r="AI31" s="20" t="s">
        <v>32</v>
      </c>
      <c r="AJ31" s="20" t="s">
        <v>219</v>
      </c>
      <c r="AK31" s="20" t="s">
        <v>32</v>
      </c>
      <c r="AL31" s="20" t="s">
        <v>221</v>
      </c>
    </row>
    <row r="32" spans="1:38" ht="25.5">
      <c r="A32" s="302"/>
      <c r="B32" s="280" t="s">
        <v>2027</v>
      </c>
      <c r="G32" s="322"/>
      <c r="H32" s="322"/>
      <c r="I32" s="322"/>
      <c r="J32" s="322"/>
      <c r="K32" s="322"/>
      <c r="L32" s="322"/>
      <c r="M32" s="322"/>
      <c r="N32" s="322"/>
      <c r="O32" s="322"/>
      <c r="P32" s="322"/>
      <c r="Q32" s="322"/>
      <c r="R32" s="322"/>
      <c r="S32" s="322"/>
      <c r="T32" s="322"/>
      <c r="U32" s="322"/>
      <c r="V32" s="322"/>
      <c r="W32" s="322"/>
      <c r="X32" s="322"/>
      <c r="Y32" s="322"/>
      <c r="Z32" s="322"/>
      <c r="AA32" s="20" t="s">
        <v>2028</v>
      </c>
      <c r="AB32" s="20" t="s">
        <v>2029</v>
      </c>
      <c r="AC32" s="14">
        <f>IF($D$70&lt;&gt;"",$D$70,"")</f>
        <v>1311</v>
      </c>
      <c r="AD32" s="20" t="s">
        <v>1945</v>
      </c>
      <c r="AE32" s="20" t="s">
        <v>2020</v>
      </c>
      <c r="AF32" s="20" t="s">
        <v>216</v>
      </c>
      <c r="AG32" s="20" t="s">
        <v>1832</v>
      </c>
      <c r="AH32" s="20" t="s">
        <v>218</v>
      </c>
      <c r="AI32" s="20" t="s">
        <v>32</v>
      </c>
      <c r="AJ32" s="20" t="s">
        <v>219</v>
      </c>
      <c r="AK32" s="20" t="s">
        <v>32</v>
      </c>
      <c r="AL32" s="20" t="s">
        <v>221</v>
      </c>
    </row>
    <row r="33" spans="1:38" ht="25.5">
      <c r="A33" s="302"/>
      <c r="B33" s="280" t="s">
        <v>2030</v>
      </c>
      <c r="G33" s="322"/>
      <c r="H33" s="322"/>
      <c r="I33" s="322"/>
      <c r="J33" s="322"/>
      <c r="K33" s="322"/>
      <c r="L33" s="322"/>
      <c r="M33" s="322"/>
      <c r="N33" s="322"/>
      <c r="O33" s="322"/>
      <c r="P33" s="322"/>
      <c r="Q33" s="322"/>
      <c r="R33" s="322"/>
      <c r="S33" s="322"/>
      <c r="T33" s="322"/>
      <c r="U33" s="322"/>
      <c r="V33" s="322"/>
      <c r="W33" s="322"/>
      <c r="X33" s="322"/>
      <c r="Y33" s="322"/>
      <c r="Z33" s="322"/>
      <c r="AA33" s="20" t="s">
        <v>2031</v>
      </c>
      <c r="AB33" s="20" t="s">
        <v>2032</v>
      </c>
      <c r="AC33" s="14">
        <f>IF($D$71&lt;&gt;"",$D$71,"")</f>
        <v>1298</v>
      </c>
      <c r="AD33" s="20" t="s">
        <v>1945</v>
      </c>
      <c r="AE33" s="20" t="s">
        <v>2020</v>
      </c>
      <c r="AF33" s="20" t="s">
        <v>216</v>
      </c>
      <c r="AG33" s="20" t="s">
        <v>1832</v>
      </c>
      <c r="AH33" s="20" t="s">
        <v>218</v>
      </c>
      <c r="AI33" s="20" t="s">
        <v>32</v>
      </c>
      <c r="AJ33" s="20" t="s">
        <v>219</v>
      </c>
      <c r="AK33" s="20" t="s">
        <v>32</v>
      </c>
      <c r="AL33" s="20" t="s">
        <v>221</v>
      </c>
    </row>
    <row r="34" spans="1:38">
      <c r="A34" s="302"/>
      <c r="B34" s="333"/>
      <c r="G34" s="322"/>
      <c r="H34" s="322"/>
      <c r="I34" s="322"/>
      <c r="J34" s="322"/>
      <c r="K34" s="322"/>
      <c r="L34" s="322"/>
      <c r="M34" s="322"/>
      <c r="N34" s="322"/>
      <c r="O34" s="322"/>
      <c r="P34" s="322"/>
      <c r="Q34" s="322"/>
      <c r="R34" s="322"/>
      <c r="S34" s="322"/>
      <c r="T34" s="322"/>
      <c r="U34" s="322"/>
      <c r="V34" s="322"/>
      <c r="W34" s="322"/>
      <c r="X34" s="322"/>
      <c r="Y34" s="322"/>
      <c r="Z34" s="322"/>
      <c r="AA34" s="20" t="s">
        <v>2033</v>
      </c>
      <c r="AB34" s="20" t="s">
        <v>2034</v>
      </c>
      <c r="AC34" s="14">
        <f>IF($D$72&lt;&gt;"",$D$72,"")</f>
        <v>658</v>
      </c>
      <c r="AD34" s="20" t="s">
        <v>1945</v>
      </c>
      <c r="AE34" s="20" t="s">
        <v>2020</v>
      </c>
      <c r="AF34" s="20" t="s">
        <v>216</v>
      </c>
      <c r="AG34" s="20" t="s">
        <v>1832</v>
      </c>
      <c r="AH34" s="20" t="s">
        <v>218</v>
      </c>
      <c r="AI34" s="20" t="s">
        <v>32</v>
      </c>
      <c r="AJ34" s="20" t="s">
        <v>219</v>
      </c>
      <c r="AK34" s="20" t="s">
        <v>32</v>
      </c>
      <c r="AL34" s="20" t="s">
        <v>221</v>
      </c>
    </row>
    <row r="35" spans="1:38">
      <c r="A35" s="302"/>
      <c r="B35" s="280"/>
      <c r="C35" s="282"/>
      <c r="D35" s="282"/>
      <c r="E35" s="282"/>
      <c r="F35" s="282"/>
      <c r="G35" s="322"/>
      <c r="H35" s="322"/>
      <c r="I35" s="322"/>
      <c r="J35" s="322"/>
      <c r="K35" s="322"/>
      <c r="L35" s="322"/>
      <c r="M35" s="322"/>
      <c r="N35" s="322"/>
      <c r="O35" s="322"/>
      <c r="P35" s="322"/>
      <c r="Q35" s="322"/>
      <c r="R35" s="322"/>
      <c r="S35" s="322"/>
      <c r="T35" s="322"/>
      <c r="U35" s="322"/>
      <c r="V35" s="322"/>
      <c r="W35" s="322"/>
      <c r="X35" s="322"/>
      <c r="Y35" s="322"/>
      <c r="Z35" s="322"/>
      <c r="AA35" s="20" t="s">
        <v>2035</v>
      </c>
      <c r="AB35" s="20" t="s">
        <v>2036</v>
      </c>
      <c r="AC35" s="14">
        <f>IF($D$73&lt;&gt;"",$D$73,"")</f>
        <v>222</v>
      </c>
      <c r="AD35" s="20" t="s">
        <v>1945</v>
      </c>
      <c r="AE35" s="20" t="s">
        <v>2020</v>
      </c>
      <c r="AF35" s="20" t="s">
        <v>216</v>
      </c>
      <c r="AG35" s="20" t="s">
        <v>1832</v>
      </c>
      <c r="AH35" s="20" t="s">
        <v>218</v>
      </c>
      <c r="AI35" s="20" t="s">
        <v>32</v>
      </c>
      <c r="AJ35" s="20" t="s">
        <v>219</v>
      </c>
      <c r="AK35" s="20" t="s">
        <v>32</v>
      </c>
      <c r="AL35" s="20" t="s">
        <v>221</v>
      </c>
    </row>
    <row r="36" spans="1:38">
      <c r="A36" s="302"/>
      <c r="B36" s="280"/>
      <c r="E36" s="99" t="s">
        <v>2037</v>
      </c>
      <c r="F36" s="100" t="s">
        <v>2038</v>
      </c>
      <c r="G36" s="322"/>
      <c r="H36" s="322"/>
      <c r="I36" s="322"/>
      <c r="J36" s="322"/>
      <c r="K36" s="322"/>
      <c r="L36" s="322"/>
      <c r="M36" s="322"/>
      <c r="N36" s="322"/>
      <c r="O36" s="322"/>
      <c r="P36" s="322"/>
      <c r="Q36" s="322"/>
      <c r="R36" s="322"/>
      <c r="S36" s="322"/>
      <c r="T36" s="322"/>
      <c r="U36" s="322"/>
      <c r="V36" s="322"/>
      <c r="W36" s="322"/>
      <c r="X36" s="322"/>
      <c r="Y36" s="322"/>
      <c r="Z36" s="322"/>
      <c r="AA36" s="20" t="s">
        <v>2039</v>
      </c>
      <c r="AB36" s="20" t="s">
        <v>2040</v>
      </c>
      <c r="AC36" s="14">
        <f>IF($D$74&lt;&gt;"",$D$74,"")</f>
        <v>261</v>
      </c>
      <c r="AD36" s="20" t="s">
        <v>1945</v>
      </c>
      <c r="AE36" s="20" t="s">
        <v>2020</v>
      </c>
      <c r="AF36" s="20" t="s">
        <v>216</v>
      </c>
      <c r="AG36" s="20" t="s">
        <v>1832</v>
      </c>
      <c r="AH36" s="20" t="s">
        <v>218</v>
      </c>
      <c r="AI36" s="20" t="s">
        <v>32</v>
      </c>
      <c r="AJ36" s="20" t="s">
        <v>219</v>
      </c>
      <c r="AK36" s="20" t="s">
        <v>32</v>
      </c>
      <c r="AL36" s="20" t="s">
        <v>221</v>
      </c>
    </row>
    <row r="37" spans="1:38">
      <c r="A37" s="302"/>
      <c r="B37" s="334" t="s">
        <v>2041</v>
      </c>
      <c r="E37" s="101"/>
      <c r="F37" s="101" t="s">
        <v>190</v>
      </c>
      <c r="G37" s="322"/>
      <c r="H37" s="322"/>
      <c r="I37" s="322"/>
      <c r="J37" s="322"/>
      <c r="K37" s="322"/>
      <c r="L37" s="322"/>
      <c r="M37" s="322"/>
      <c r="N37" s="322"/>
      <c r="O37" s="322"/>
      <c r="P37" s="322"/>
      <c r="Q37" s="322"/>
      <c r="R37" s="322"/>
      <c r="S37" s="322"/>
      <c r="T37" s="322"/>
      <c r="U37" s="322"/>
      <c r="V37" s="322"/>
      <c r="W37" s="322"/>
      <c r="X37" s="322"/>
      <c r="Y37" s="322"/>
      <c r="Z37" s="322"/>
      <c r="AA37" s="20" t="s">
        <v>2042</v>
      </c>
      <c r="AB37" s="20" t="s">
        <v>2043</v>
      </c>
      <c r="AC37" s="14">
        <f>IF($D$75&lt;&gt;"",$D$75,"")</f>
        <v>0.72460000000000002</v>
      </c>
      <c r="AD37" s="20" t="s">
        <v>1945</v>
      </c>
      <c r="AE37" s="20" t="s">
        <v>2020</v>
      </c>
      <c r="AF37" s="20" t="s">
        <v>216</v>
      </c>
      <c r="AG37" s="20" t="s">
        <v>1832</v>
      </c>
      <c r="AH37" s="20" t="s">
        <v>218</v>
      </c>
      <c r="AI37" s="20" t="s">
        <v>32</v>
      </c>
      <c r="AJ37" s="20" t="s">
        <v>219</v>
      </c>
      <c r="AK37" s="20" t="s">
        <v>32</v>
      </c>
      <c r="AL37" s="20" t="s">
        <v>1692</v>
      </c>
    </row>
    <row r="38" spans="1:38">
      <c r="A38" s="302"/>
      <c r="B38" s="282" t="s">
        <v>2044</v>
      </c>
      <c r="G38" s="322"/>
      <c r="H38" s="322"/>
      <c r="I38" s="322"/>
      <c r="J38" s="322"/>
      <c r="K38" s="322"/>
      <c r="L38" s="322"/>
      <c r="M38" s="322"/>
      <c r="N38" s="322"/>
      <c r="O38" s="322"/>
      <c r="P38" s="322"/>
      <c r="Q38" s="322"/>
      <c r="R38" s="322"/>
      <c r="S38" s="322"/>
      <c r="T38" s="322"/>
      <c r="U38" s="322"/>
      <c r="V38" s="322"/>
      <c r="W38" s="322"/>
      <c r="X38" s="322"/>
      <c r="Y38" s="322"/>
      <c r="Z38" s="322"/>
      <c r="AA38" s="20" t="s">
        <v>2045</v>
      </c>
      <c r="AB38" s="20" t="s">
        <v>2046</v>
      </c>
      <c r="AC38" s="14">
        <f>IF($D$76&lt;&gt;"",$D$76,"")</f>
        <v>14559</v>
      </c>
      <c r="AD38" s="20" t="s">
        <v>1945</v>
      </c>
      <c r="AE38" s="20" t="s">
        <v>2020</v>
      </c>
      <c r="AF38" s="20" t="s">
        <v>216</v>
      </c>
      <c r="AG38" s="20" t="s">
        <v>1832</v>
      </c>
      <c r="AH38" s="20" t="s">
        <v>218</v>
      </c>
      <c r="AI38" s="20" t="s">
        <v>32</v>
      </c>
      <c r="AJ38" s="20" t="s">
        <v>219</v>
      </c>
      <c r="AK38" s="20" t="s">
        <v>32</v>
      </c>
      <c r="AL38" s="20" t="s">
        <v>1834</v>
      </c>
    </row>
    <row r="39" spans="1:38">
      <c r="A39" s="302"/>
      <c r="B39" s="282"/>
      <c r="C39" s="282"/>
      <c r="D39" s="282"/>
      <c r="E39" s="282"/>
      <c r="F39" s="282"/>
      <c r="G39" s="322"/>
      <c r="H39" s="322"/>
      <c r="I39" s="322"/>
      <c r="J39" s="322"/>
      <c r="K39" s="322"/>
      <c r="L39" s="322"/>
      <c r="M39" s="322"/>
      <c r="N39" s="322"/>
      <c r="O39" s="322"/>
      <c r="P39" s="322"/>
      <c r="Q39" s="322"/>
      <c r="R39" s="322"/>
      <c r="S39" s="322"/>
      <c r="T39" s="322"/>
      <c r="U39" s="322"/>
      <c r="V39" s="322"/>
      <c r="W39" s="322"/>
      <c r="X39" s="322"/>
      <c r="Y39" s="322"/>
      <c r="Z39" s="322"/>
      <c r="AA39" s="20" t="s">
        <v>2047</v>
      </c>
      <c r="AB39" s="20" t="s">
        <v>2048</v>
      </c>
      <c r="AC39" s="14">
        <f>IF($D$77&lt;&gt;"",$D$77,"")</f>
        <v>13113</v>
      </c>
      <c r="AD39" s="20" t="s">
        <v>1945</v>
      </c>
      <c r="AE39" s="20" t="s">
        <v>2020</v>
      </c>
      <c r="AF39" s="20" t="s">
        <v>216</v>
      </c>
      <c r="AG39" s="20" t="s">
        <v>1832</v>
      </c>
      <c r="AH39" s="20" t="s">
        <v>218</v>
      </c>
      <c r="AI39" s="20" t="s">
        <v>32</v>
      </c>
      <c r="AJ39" s="20" t="s">
        <v>219</v>
      </c>
      <c r="AK39" s="20" t="s">
        <v>32</v>
      </c>
      <c r="AL39" s="20" t="s">
        <v>1834</v>
      </c>
    </row>
    <row r="40" spans="1:38">
      <c r="A40" s="43" t="s">
        <v>190</v>
      </c>
      <c r="B40" s="310" t="s">
        <v>1949</v>
      </c>
      <c r="D40" s="84"/>
      <c r="E40" s="322"/>
      <c r="F40" s="322"/>
      <c r="G40" s="322"/>
      <c r="H40" s="322"/>
      <c r="I40" s="322"/>
      <c r="J40" s="322"/>
      <c r="K40" s="322"/>
      <c r="L40" s="322"/>
      <c r="M40" s="322"/>
      <c r="N40" s="322"/>
      <c r="O40" s="322"/>
      <c r="P40" s="322"/>
      <c r="Q40" s="322"/>
      <c r="R40" s="322"/>
      <c r="S40" s="322"/>
      <c r="T40" s="322"/>
      <c r="U40" s="322"/>
      <c r="V40" s="322"/>
      <c r="W40" s="322"/>
      <c r="X40" s="322"/>
      <c r="Y40" s="322"/>
      <c r="Z40" s="322"/>
      <c r="AA40" s="20" t="s">
        <v>2049</v>
      </c>
      <c r="AB40" s="20" t="s">
        <v>2050</v>
      </c>
      <c r="AC40" s="14">
        <f>IF($D$78&lt;&gt;"",$D$78,"")</f>
        <v>3139</v>
      </c>
      <c r="AD40" s="20" t="s">
        <v>1945</v>
      </c>
      <c r="AE40" s="20" t="s">
        <v>2020</v>
      </c>
      <c r="AF40" s="20" t="s">
        <v>216</v>
      </c>
      <c r="AG40" s="20" t="s">
        <v>1832</v>
      </c>
      <c r="AH40" s="20" t="s">
        <v>218</v>
      </c>
      <c r="AI40" s="20" t="s">
        <v>32</v>
      </c>
      <c r="AJ40" s="20" t="s">
        <v>219</v>
      </c>
      <c r="AK40" s="20" t="s">
        <v>32</v>
      </c>
      <c r="AL40" s="20" t="s">
        <v>1834</v>
      </c>
    </row>
    <row r="41" spans="1:38">
      <c r="A41" s="43"/>
      <c r="B41" s="310" t="s">
        <v>1952</v>
      </c>
      <c r="D41" s="84"/>
      <c r="E41" s="322"/>
      <c r="F41" s="322"/>
      <c r="G41" s="322"/>
      <c r="H41" s="322"/>
      <c r="I41" s="322"/>
      <c r="J41" s="322"/>
      <c r="K41" s="322"/>
      <c r="L41" s="322"/>
      <c r="M41" s="322"/>
      <c r="N41" s="322"/>
      <c r="O41" s="322"/>
      <c r="P41" s="322"/>
      <c r="Q41" s="322"/>
      <c r="R41" s="322"/>
      <c r="S41" s="322"/>
      <c r="T41" s="322"/>
      <c r="U41" s="322"/>
      <c r="V41" s="322"/>
      <c r="W41" s="322"/>
      <c r="X41" s="322"/>
      <c r="Y41" s="322"/>
      <c r="Z41" s="322"/>
      <c r="AA41" s="20" t="s">
        <v>2051</v>
      </c>
      <c r="AB41" s="20" t="s">
        <v>2052</v>
      </c>
      <c r="AC41" s="14">
        <f>IF($D$79&lt;&gt;"",$D$79,"")</f>
        <v>2965</v>
      </c>
      <c r="AD41" s="20" t="s">
        <v>1945</v>
      </c>
      <c r="AE41" s="20" t="s">
        <v>2020</v>
      </c>
      <c r="AF41" s="20" t="s">
        <v>216</v>
      </c>
      <c r="AG41" s="20" t="s">
        <v>1832</v>
      </c>
      <c r="AH41" s="20" t="s">
        <v>218</v>
      </c>
      <c r="AI41" s="20" t="s">
        <v>32</v>
      </c>
      <c r="AJ41" s="20" t="s">
        <v>219</v>
      </c>
      <c r="AK41" s="20" t="s">
        <v>32</v>
      </c>
      <c r="AL41" s="20" t="s">
        <v>1834</v>
      </c>
    </row>
    <row r="42" spans="1:38">
      <c r="A42" s="43"/>
      <c r="B42" s="310" t="s">
        <v>1955</v>
      </c>
      <c r="D42" s="84"/>
      <c r="E42" s="322"/>
      <c r="F42" s="322"/>
      <c r="G42" s="322"/>
      <c r="H42" s="322"/>
      <c r="I42" s="322"/>
      <c r="J42" s="322"/>
      <c r="K42" s="322"/>
      <c r="L42" s="322"/>
      <c r="M42" s="322"/>
      <c r="N42" s="322"/>
      <c r="O42" s="322"/>
      <c r="P42" s="322"/>
      <c r="Q42" s="322"/>
      <c r="R42" s="322"/>
      <c r="S42" s="322"/>
      <c r="T42" s="322"/>
      <c r="U42" s="322"/>
      <c r="V42" s="322"/>
      <c r="W42" s="322"/>
      <c r="X42" s="322"/>
      <c r="Y42" s="322"/>
      <c r="Z42" s="322"/>
      <c r="AA42" s="20" t="s">
        <v>2053</v>
      </c>
      <c r="AB42" s="20" t="s">
        <v>2019</v>
      </c>
      <c r="AC42" s="14">
        <f>IF($E$67&lt;&gt;"",$E$67,"")</f>
        <v>7837</v>
      </c>
      <c r="AD42" s="20" t="s">
        <v>1945</v>
      </c>
      <c r="AE42" s="20" t="s">
        <v>2020</v>
      </c>
      <c r="AF42" s="20" t="s">
        <v>216</v>
      </c>
      <c r="AG42" s="20" t="s">
        <v>1832</v>
      </c>
      <c r="AH42" s="20" t="s">
        <v>217</v>
      </c>
      <c r="AI42" s="20" t="s">
        <v>32</v>
      </c>
      <c r="AJ42" s="20" t="s">
        <v>219</v>
      </c>
      <c r="AK42" s="20" t="s">
        <v>32</v>
      </c>
      <c r="AL42" s="20" t="s">
        <v>221</v>
      </c>
    </row>
    <row r="43" spans="1:38">
      <c r="A43" s="300"/>
      <c r="B43" s="322"/>
      <c r="C43" s="322"/>
      <c r="D43" s="322"/>
      <c r="E43" s="322"/>
      <c r="F43" s="322"/>
      <c r="G43" s="322"/>
      <c r="H43" s="322"/>
      <c r="I43" s="322"/>
      <c r="J43" s="322"/>
      <c r="K43" s="322"/>
      <c r="L43" s="322"/>
      <c r="M43" s="322"/>
      <c r="N43" s="322"/>
      <c r="O43" s="322"/>
      <c r="P43" s="322"/>
      <c r="Q43" s="322"/>
      <c r="R43" s="322"/>
      <c r="S43" s="322"/>
      <c r="T43" s="322"/>
      <c r="U43" s="322"/>
      <c r="V43" s="322"/>
      <c r="W43" s="322"/>
      <c r="X43" s="322"/>
      <c r="Y43" s="322"/>
      <c r="Z43" s="322"/>
      <c r="AA43" s="20" t="s">
        <v>2054</v>
      </c>
      <c r="AB43" s="20" t="s">
        <v>2023</v>
      </c>
      <c r="AC43" s="14">
        <f>IF($E$68&lt;&gt;"",$E$68,"")</f>
        <v>6441</v>
      </c>
      <c r="AD43" s="20" t="s">
        <v>1945</v>
      </c>
      <c r="AE43" s="20" t="s">
        <v>2020</v>
      </c>
      <c r="AF43" s="20" t="s">
        <v>216</v>
      </c>
      <c r="AG43" s="20" t="s">
        <v>1832</v>
      </c>
      <c r="AH43" s="20" t="s">
        <v>217</v>
      </c>
      <c r="AI43" s="20" t="s">
        <v>32</v>
      </c>
      <c r="AJ43" s="20" t="s">
        <v>219</v>
      </c>
      <c r="AK43" s="20" t="s">
        <v>32</v>
      </c>
      <c r="AL43" s="20" t="s">
        <v>221</v>
      </c>
    </row>
    <row r="44" spans="1:38" ht="38.25">
      <c r="A44" s="302"/>
      <c r="B44" s="69" t="s">
        <v>2055</v>
      </c>
      <c r="E44" s="69" t="s">
        <v>2056</v>
      </c>
      <c r="F44" s="69" t="s">
        <v>2057</v>
      </c>
      <c r="G44" s="322"/>
      <c r="H44" s="322"/>
      <c r="I44" s="322"/>
      <c r="J44" s="322"/>
      <c r="K44" s="322"/>
      <c r="L44" s="322"/>
      <c r="M44" s="322"/>
      <c r="N44" s="322"/>
      <c r="O44" s="322"/>
      <c r="P44" s="322"/>
      <c r="Q44" s="322"/>
      <c r="R44" s="322"/>
      <c r="S44" s="322"/>
      <c r="T44" s="322"/>
      <c r="U44" s="322"/>
      <c r="V44" s="322"/>
      <c r="W44" s="322"/>
      <c r="X44" s="322"/>
      <c r="Y44" s="322"/>
      <c r="Z44" s="322"/>
      <c r="AA44" s="20" t="s">
        <v>2058</v>
      </c>
      <c r="AB44" s="20" t="s">
        <v>2026</v>
      </c>
      <c r="AC44" s="14">
        <f>IF($E$69&lt;&gt;"",$E$69,"")</f>
        <v>4103</v>
      </c>
      <c r="AD44" s="20" t="s">
        <v>1945</v>
      </c>
      <c r="AE44" s="20" t="s">
        <v>2020</v>
      </c>
      <c r="AF44" s="20" t="s">
        <v>216</v>
      </c>
      <c r="AG44" s="20" t="s">
        <v>1832</v>
      </c>
      <c r="AH44" s="20" t="s">
        <v>217</v>
      </c>
      <c r="AI44" s="20" t="s">
        <v>32</v>
      </c>
      <c r="AJ44" s="20" t="s">
        <v>219</v>
      </c>
      <c r="AK44" s="20" t="s">
        <v>32</v>
      </c>
      <c r="AL44" s="20" t="s">
        <v>221</v>
      </c>
    </row>
    <row r="45" spans="1:38">
      <c r="A45" s="302"/>
      <c r="B45" s="296" t="s">
        <v>2059</v>
      </c>
      <c r="C45" s="226"/>
      <c r="D45" s="226"/>
      <c r="E45" s="68" t="s">
        <v>1775</v>
      </c>
      <c r="F45" s="68" t="s">
        <v>1775</v>
      </c>
      <c r="G45" s="322"/>
      <c r="H45" s="322"/>
      <c r="I45" s="322"/>
      <c r="J45" s="322"/>
      <c r="K45" s="322"/>
      <c r="L45" s="322"/>
      <c r="M45" s="322"/>
      <c r="N45" s="322"/>
      <c r="O45" s="322"/>
      <c r="P45" s="322"/>
      <c r="Q45" s="322"/>
      <c r="R45" s="322"/>
      <c r="S45" s="322"/>
      <c r="T45" s="322"/>
      <c r="U45" s="322"/>
      <c r="V45" s="322"/>
      <c r="W45" s="322"/>
      <c r="X45" s="322"/>
      <c r="Y45" s="322"/>
      <c r="Z45" s="322"/>
      <c r="AA45" s="20" t="s">
        <v>2060</v>
      </c>
      <c r="AB45" s="20" t="s">
        <v>2029</v>
      </c>
      <c r="AC45" s="14">
        <f>IF($E$70&lt;&gt;"",$E$70,"")</f>
        <v>4030</v>
      </c>
      <c r="AD45" s="20" t="s">
        <v>1945</v>
      </c>
      <c r="AE45" s="20" t="s">
        <v>2020</v>
      </c>
      <c r="AF45" s="20" t="s">
        <v>216</v>
      </c>
      <c r="AG45" s="20" t="s">
        <v>1832</v>
      </c>
      <c r="AH45" s="20" t="s">
        <v>217</v>
      </c>
      <c r="AI45" s="20" t="s">
        <v>32</v>
      </c>
      <c r="AJ45" s="20" t="s">
        <v>219</v>
      </c>
      <c r="AK45" s="20" t="s">
        <v>32</v>
      </c>
      <c r="AL45" s="20" t="s">
        <v>221</v>
      </c>
    </row>
    <row r="46" spans="1:38">
      <c r="A46" s="302"/>
      <c r="B46" s="340" t="s">
        <v>1958</v>
      </c>
      <c r="E46" s="367">
        <v>17400406</v>
      </c>
      <c r="F46" s="367">
        <v>49123</v>
      </c>
      <c r="G46" s="322"/>
      <c r="H46" s="322"/>
      <c r="I46" s="322"/>
      <c r="J46" s="322"/>
      <c r="K46" s="322"/>
      <c r="L46" s="322"/>
      <c r="M46" s="322"/>
      <c r="N46" s="322"/>
      <c r="O46" s="322"/>
      <c r="P46" s="322"/>
      <c r="Q46" s="322"/>
      <c r="R46" s="322"/>
      <c r="S46" s="322"/>
      <c r="T46" s="322"/>
      <c r="U46" s="322"/>
      <c r="V46" s="322"/>
      <c r="W46" s="322"/>
      <c r="X46" s="322"/>
      <c r="Y46" s="322"/>
      <c r="Z46" s="322"/>
      <c r="AA46" s="20" t="s">
        <v>2061</v>
      </c>
      <c r="AB46" s="20" t="s">
        <v>2032</v>
      </c>
      <c r="AC46" s="14">
        <f>IF($E$71&lt;&gt;"",$E$71,"")</f>
        <v>3911</v>
      </c>
      <c r="AD46" s="20" t="s">
        <v>1945</v>
      </c>
      <c r="AE46" s="20" t="s">
        <v>2020</v>
      </c>
      <c r="AF46" s="20" t="s">
        <v>216</v>
      </c>
      <c r="AG46" s="20" t="s">
        <v>1832</v>
      </c>
      <c r="AH46" s="20" t="s">
        <v>217</v>
      </c>
      <c r="AI46" s="20" t="s">
        <v>32</v>
      </c>
      <c r="AJ46" s="20" t="s">
        <v>219</v>
      </c>
      <c r="AK46" s="20" t="s">
        <v>32</v>
      </c>
      <c r="AL46" s="20" t="s">
        <v>221</v>
      </c>
    </row>
    <row r="47" spans="1:38">
      <c r="A47" s="302"/>
      <c r="B47" s="25" t="s">
        <v>1962</v>
      </c>
      <c r="E47" s="367">
        <v>18038538</v>
      </c>
      <c r="F47" s="367">
        <v>16167074</v>
      </c>
      <c r="G47" s="322"/>
      <c r="H47" s="322"/>
      <c r="I47" s="322"/>
      <c r="J47" s="322"/>
      <c r="K47" s="322"/>
      <c r="L47" s="322"/>
      <c r="M47" s="322"/>
      <c r="N47" s="322"/>
      <c r="O47" s="322"/>
      <c r="P47" s="322"/>
      <c r="Q47" s="322"/>
      <c r="R47" s="322"/>
      <c r="S47" s="322"/>
      <c r="T47" s="322"/>
      <c r="U47" s="322"/>
      <c r="V47" s="322"/>
      <c r="W47" s="322"/>
      <c r="X47" s="322"/>
      <c r="Y47" s="322"/>
      <c r="Z47" s="322"/>
      <c r="AA47" s="20" t="s">
        <v>2062</v>
      </c>
      <c r="AB47" s="20" t="s">
        <v>2034</v>
      </c>
      <c r="AC47" s="14">
        <f>IF($E$72&lt;&gt;"",$E$72,"")</f>
        <v>2065</v>
      </c>
      <c r="AD47" s="20" t="s">
        <v>1945</v>
      </c>
      <c r="AE47" s="20" t="s">
        <v>2020</v>
      </c>
      <c r="AF47" s="20" t="s">
        <v>216</v>
      </c>
      <c r="AG47" s="20" t="s">
        <v>1832</v>
      </c>
      <c r="AH47" s="20" t="s">
        <v>217</v>
      </c>
      <c r="AI47" s="20" t="s">
        <v>32</v>
      </c>
      <c r="AJ47" s="20" t="s">
        <v>219</v>
      </c>
      <c r="AK47" s="20" t="s">
        <v>32</v>
      </c>
      <c r="AL47" s="20" t="s">
        <v>221</v>
      </c>
    </row>
    <row r="48" spans="1:38" ht="25.5">
      <c r="A48" s="302"/>
      <c r="B48" s="25" t="s">
        <v>1965</v>
      </c>
      <c r="E48" s="367">
        <v>11020875</v>
      </c>
      <c r="F48" s="367">
        <v>13190026</v>
      </c>
      <c r="G48" s="322"/>
      <c r="H48" s="322"/>
      <c r="I48" s="322"/>
      <c r="J48" s="322"/>
      <c r="K48" s="322"/>
      <c r="L48" s="322"/>
      <c r="M48" s="322"/>
      <c r="N48" s="322"/>
      <c r="O48" s="322"/>
      <c r="P48" s="322"/>
      <c r="Q48" s="322"/>
      <c r="R48" s="322"/>
      <c r="S48" s="322"/>
      <c r="T48" s="322"/>
      <c r="U48" s="322"/>
      <c r="V48" s="322"/>
      <c r="W48" s="322"/>
      <c r="X48" s="322"/>
      <c r="Y48" s="322"/>
      <c r="Z48" s="322"/>
      <c r="AA48" s="20" t="s">
        <v>2063</v>
      </c>
      <c r="AB48" s="20" t="s">
        <v>2036</v>
      </c>
      <c r="AC48" s="14">
        <f>IF($E$73&lt;&gt;"",$E$73,"")</f>
        <v>633</v>
      </c>
      <c r="AD48" s="20" t="s">
        <v>1945</v>
      </c>
      <c r="AE48" s="20" t="s">
        <v>2020</v>
      </c>
      <c r="AF48" s="20" t="s">
        <v>216</v>
      </c>
      <c r="AG48" s="20" t="s">
        <v>1832</v>
      </c>
      <c r="AH48" s="20" t="s">
        <v>217</v>
      </c>
      <c r="AI48" s="20" t="s">
        <v>32</v>
      </c>
      <c r="AJ48" s="20" t="s">
        <v>219</v>
      </c>
      <c r="AK48" s="20" t="s">
        <v>32</v>
      </c>
      <c r="AL48" s="20" t="s">
        <v>221</v>
      </c>
    </row>
    <row r="49" spans="1:38">
      <c r="A49" s="302"/>
      <c r="B49" s="25" t="s">
        <v>1968</v>
      </c>
      <c r="E49" s="367">
        <v>1285932</v>
      </c>
      <c r="F49" s="367">
        <v>1521090</v>
      </c>
      <c r="G49" s="322"/>
      <c r="H49" s="322"/>
      <c r="I49" s="322"/>
      <c r="J49" s="322"/>
      <c r="K49" s="322"/>
      <c r="L49" s="322"/>
      <c r="M49" s="322"/>
      <c r="N49" s="322"/>
      <c r="O49" s="322"/>
      <c r="P49" s="322"/>
      <c r="Q49" s="322"/>
      <c r="R49" s="322"/>
      <c r="S49" s="322"/>
      <c r="T49" s="322"/>
      <c r="U49" s="322"/>
      <c r="V49" s="322"/>
      <c r="W49" s="322"/>
      <c r="X49" s="322"/>
      <c r="Y49" s="322"/>
      <c r="Z49" s="322"/>
      <c r="AA49" s="20" t="s">
        <v>2064</v>
      </c>
      <c r="AB49" s="20" t="s">
        <v>2040</v>
      </c>
      <c r="AC49" s="14">
        <f>IF($E$74&lt;&gt;"",$E$74,"")</f>
        <v>735</v>
      </c>
      <c r="AD49" s="20" t="s">
        <v>1945</v>
      </c>
      <c r="AE49" s="20" t="s">
        <v>2020</v>
      </c>
      <c r="AF49" s="20" t="s">
        <v>216</v>
      </c>
      <c r="AG49" s="20" t="s">
        <v>1832</v>
      </c>
      <c r="AH49" s="20" t="s">
        <v>217</v>
      </c>
      <c r="AI49" s="20" t="s">
        <v>32</v>
      </c>
      <c r="AJ49" s="20" t="s">
        <v>219</v>
      </c>
      <c r="AK49" s="20" t="s">
        <v>32</v>
      </c>
      <c r="AL49" s="20" t="s">
        <v>221</v>
      </c>
    </row>
    <row r="50" spans="1:38">
      <c r="A50" s="302"/>
      <c r="B50" s="340" t="s">
        <v>1971</v>
      </c>
      <c r="E50" s="368">
        <f>SUM($E$46:$E$49)</f>
        <v>47745751</v>
      </c>
      <c r="F50" s="368">
        <f>SUM($F$46:$F$49)</f>
        <v>30927313</v>
      </c>
      <c r="G50" s="322"/>
      <c r="H50" s="322"/>
      <c r="I50" s="322"/>
      <c r="J50" s="322"/>
      <c r="K50" s="322"/>
      <c r="L50" s="322"/>
      <c r="M50" s="322"/>
      <c r="N50" s="322"/>
      <c r="O50" s="322"/>
      <c r="P50" s="322"/>
      <c r="Q50" s="322"/>
      <c r="R50" s="322"/>
      <c r="S50" s="322"/>
      <c r="T50" s="322"/>
      <c r="U50" s="322"/>
      <c r="V50" s="322"/>
      <c r="W50" s="322"/>
      <c r="X50" s="322"/>
      <c r="Y50" s="322"/>
      <c r="Z50" s="322"/>
      <c r="AA50" s="20" t="s">
        <v>2065</v>
      </c>
      <c r="AB50" s="20" t="s">
        <v>2043</v>
      </c>
      <c r="AC50" s="14">
        <f>IF($E$75&lt;&gt;"",$E$75,"")</f>
        <v>0.69069999999999998</v>
      </c>
      <c r="AD50" s="20" t="s">
        <v>1945</v>
      </c>
      <c r="AE50" s="20" t="s">
        <v>2020</v>
      </c>
      <c r="AF50" s="20" t="s">
        <v>216</v>
      </c>
      <c r="AG50" s="20" t="s">
        <v>1832</v>
      </c>
      <c r="AH50" s="20" t="s">
        <v>217</v>
      </c>
      <c r="AI50" s="20" t="s">
        <v>32</v>
      </c>
      <c r="AJ50" s="20" t="s">
        <v>219</v>
      </c>
      <c r="AK50" s="20" t="s">
        <v>32</v>
      </c>
      <c r="AL50" s="20" t="s">
        <v>1692</v>
      </c>
    </row>
    <row r="51" spans="1:38">
      <c r="A51" s="302"/>
      <c r="B51" s="296" t="s">
        <v>2066</v>
      </c>
      <c r="C51" s="226"/>
      <c r="D51" s="226"/>
      <c r="E51" s="68" t="s">
        <v>1775</v>
      </c>
      <c r="F51" s="68" t="s">
        <v>1775</v>
      </c>
      <c r="G51" s="322"/>
      <c r="H51" s="322"/>
      <c r="I51" s="322"/>
      <c r="J51" s="322"/>
      <c r="K51" s="322"/>
      <c r="L51" s="322"/>
      <c r="M51" s="322"/>
      <c r="N51" s="322"/>
      <c r="O51" s="322"/>
      <c r="P51" s="322"/>
      <c r="Q51" s="322"/>
      <c r="R51" s="322"/>
      <c r="S51" s="322"/>
      <c r="T51" s="322"/>
      <c r="U51" s="322"/>
      <c r="V51" s="322"/>
      <c r="W51" s="322"/>
      <c r="X51" s="322"/>
      <c r="Y51" s="322"/>
      <c r="Z51" s="322"/>
      <c r="AA51" s="20" t="s">
        <v>2067</v>
      </c>
      <c r="AB51" s="20" t="s">
        <v>2046</v>
      </c>
      <c r="AC51" s="14">
        <f>IF($E$76&lt;&gt;"",$E$76,"")</f>
        <v>14609</v>
      </c>
      <c r="AD51" s="20" t="s">
        <v>1945</v>
      </c>
      <c r="AE51" s="20" t="s">
        <v>2020</v>
      </c>
      <c r="AF51" s="20" t="s">
        <v>216</v>
      </c>
      <c r="AG51" s="20" t="s">
        <v>1832</v>
      </c>
      <c r="AH51" s="20" t="s">
        <v>217</v>
      </c>
      <c r="AI51" s="20" t="s">
        <v>32</v>
      </c>
      <c r="AJ51" s="20" t="s">
        <v>219</v>
      </c>
      <c r="AK51" s="20" t="s">
        <v>32</v>
      </c>
      <c r="AL51" s="20" t="s">
        <v>1834</v>
      </c>
    </row>
    <row r="52" spans="1:38">
      <c r="A52" s="302"/>
      <c r="B52" s="25" t="s">
        <v>1974</v>
      </c>
      <c r="E52" s="369">
        <v>12872404</v>
      </c>
      <c r="F52" s="369">
        <v>8150991</v>
      </c>
      <c r="G52" s="322"/>
      <c r="H52" s="322"/>
      <c r="I52" s="322"/>
      <c r="J52" s="322"/>
      <c r="K52" s="322"/>
      <c r="L52" s="322"/>
      <c r="M52" s="322"/>
      <c r="N52" s="322"/>
      <c r="O52" s="322"/>
      <c r="P52" s="322"/>
      <c r="Q52" s="322"/>
      <c r="R52" s="322"/>
      <c r="S52" s="322"/>
      <c r="T52" s="322"/>
      <c r="U52" s="322"/>
      <c r="V52" s="322"/>
      <c r="W52" s="322"/>
      <c r="X52" s="322"/>
      <c r="Y52" s="322"/>
      <c r="Z52" s="322"/>
      <c r="AA52" s="20" t="s">
        <v>2068</v>
      </c>
      <c r="AB52" s="20" t="s">
        <v>2048</v>
      </c>
      <c r="AC52" s="14">
        <f>IF($E$77&lt;&gt;"",$E$77,"")</f>
        <v>13100</v>
      </c>
      <c r="AD52" s="20" t="s">
        <v>1945</v>
      </c>
      <c r="AE52" s="20" t="s">
        <v>2020</v>
      </c>
      <c r="AF52" s="20" t="s">
        <v>216</v>
      </c>
      <c r="AG52" s="20" t="s">
        <v>1832</v>
      </c>
      <c r="AH52" s="20" t="s">
        <v>217</v>
      </c>
      <c r="AI52" s="20" t="s">
        <v>32</v>
      </c>
      <c r="AJ52" s="20" t="s">
        <v>219</v>
      </c>
      <c r="AK52" s="20" t="s">
        <v>32</v>
      </c>
      <c r="AL52" s="20" t="s">
        <v>1834</v>
      </c>
    </row>
    <row r="53" spans="1:38">
      <c r="A53" s="302"/>
      <c r="B53" s="25" t="s">
        <v>1977</v>
      </c>
      <c r="E53" s="369">
        <v>525303</v>
      </c>
      <c r="F53" s="68" t="s">
        <v>1775</v>
      </c>
      <c r="G53" s="322"/>
      <c r="H53" s="322"/>
      <c r="I53" s="322"/>
      <c r="J53" s="322"/>
      <c r="K53" s="322"/>
      <c r="L53" s="322"/>
      <c r="M53" s="322"/>
      <c r="N53" s="322"/>
      <c r="O53" s="322"/>
      <c r="P53" s="322"/>
      <c r="Q53" s="322"/>
      <c r="R53" s="322"/>
      <c r="S53" s="322"/>
      <c r="T53" s="322"/>
      <c r="U53" s="322"/>
      <c r="V53" s="322"/>
      <c r="W53" s="322"/>
      <c r="X53" s="322"/>
      <c r="Y53" s="322"/>
      <c r="Z53" s="322"/>
      <c r="AA53" s="20" t="s">
        <v>2069</v>
      </c>
      <c r="AB53" s="20" t="s">
        <v>2050</v>
      </c>
      <c r="AC53" s="14">
        <f>IF($E$78&lt;&gt;"",$E$78,"")</f>
        <v>3700</v>
      </c>
      <c r="AD53" s="20" t="s">
        <v>1945</v>
      </c>
      <c r="AE53" s="20" t="s">
        <v>2020</v>
      </c>
      <c r="AF53" s="20" t="s">
        <v>216</v>
      </c>
      <c r="AG53" s="20" t="s">
        <v>1832</v>
      </c>
      <c r="AH53" s="20" t="s">
        <v>217</v>
      </c>
      <c r="AI53" s="20" t="s">
        <v>32</v>
      </c>
      <c r="AJ53" s="20" t="s">
        <v>219</v>
      </c>
      <c r="AK53" s="20" t="s">
        <v>32</v>
      </c>
      <c r="AL53" s="20" t="s">
        <v>1834</v>
      </c>
    </row>
    <row r="54" spans="1:38">
      <c r="A54" s="302"/>
      <c r="B54" s="25" t="s">
        <v>1980</v>
      </c>
      <c r="E54" s="369"/>
      <c r="F54" s="370">
        <v>3207419</v>
      </c>
      <c r="G54" s="322"/>
      <c r="H54" s="322"/>
      <c r="I54" s="322"/>
      <c r="J54" s="322"/>
      <c r="K54" s="322"/>
      <c r="L54" s="322"/>
      <c r="M54" s="322"/>
      <c r="N54" s="322"/>
      <c r="O54" s="322"/>
      <c r="P54" s="322"/>
      <c r="Q54" s="322"/>
      <c r="R54" s="322"/>
      <c r="S54" s="322"/>
      <c r="T54" s="322"/>
      <c r="U54" s="322"/>
      <c r="V54" s="322"/>
      <c r="W54" s="322"/>
      <c r="X54" s="322"/>
      <c r="Y54" s="322"/>
      <c r="Z54" s="322"/>
      <c r="AA54" s="20" t="s">
        <v>2070</v>
      </c>
      <c r="AB54" s="20" t="s">
        <v>2052</v>
      </c>
      <c r="AC54" s="14">
        <f>IF($E$79&lt;&gt;"",$E$79,"")</f>
        <v>3451</v>
      </c>
      <c r="AD54" s="20" t="s">
        <v>1945</v>
      </c>
      <c r="AE54" s="20" t="s">
        <v>2020</v>
      </c>
      <c r="AF54" s="20" t="s">
        <v>216</v>
      </c>
      <c r="AG54" s="20" t="s">
        <v>1832</v>
      </c>
      <c r="AH54" s="20" t="s">
        <v>217</v>
      </c>
      <c r="AI54" s="20" t="s">
        <v>32</v>
      </c>
      <c r="AJ54" s="20" t="s">
        <v>219</v>
      </c>
      <c r="AK54" s="20" t="s">
        <v>32</v>
      </c>
      <c r="AL54" s="20" t="s">
        <v>1834</v>
      </c>
    </row>
    <row r="55" spans="1:38">
      <c r="A55" s="302"/>
      <c r="B55" s="340" t="s">
        <v>1983</v>
      </c>
      <c r="E55" s="368">
        <f>SUM($E$52:$E$54)</f>
        <v>13397707</v>
      </c>
      <c r="F55" s="368">
        <f>SUM($F$52,$F$54)</f>
        <v>11358410</v>
      </c>
      <c r="G55" s="322"/>
      <c r="H55" s="322"/>
      <c r="I55" s="322"/>
      <c r="J55" s="322"/>
      <c r="K55" s="322"/>
      <c r="L55" s="322"/>
      <c r="M55" s="322"/>
      <c r="N55" s="322"/>
      <c r="O55" s="322"/>
      <c r="P55" s="322"/>
      <c r="Q55" s="322"/>
      <c r="R55" s="322"/>
      <c r="S55" s="322"/>
      <c r="T55" s="322"/>
      <c r="U55" s="322"/>
      <c r="V55" s="322"/>
      <c r="W55" s="322"/>
      <c r="X55" s="322"/>
      <c r="Y55" s="322"/>
      <c r="Z55" s="322"/>
      <c r="AA55" s="20" t="s">
        <v>2071</v>
      </c>
      <c r="AB55" s="20" t="s">
        <v>2019</v>
      </c>
      <c r="AC55" s="14">
        <f>IF($F$67&lt;&gt;"",$F$67,"")</f>
        <v>469</v>
      </c>
      <c r="AD55" s="20" t="s">
        <v>1945</v>
      </c>
      <c r="AE55" s="20" t="s">
        <v>2020</v>
      </c>
      <c r="AF55" s="20" t="s">
        <v>216</v>
      </c>
      <c r="AG55" s="20" t="s">
        <v>1832</v>
      </c>
      <c r="AH55" s="20" t="s">
        <v>217</v>
      </c>
      <c r="AI55" s="20" t="s">
        <v>32</v>
      </c>
      <c r="AJ55" s="20" t="s">
        <v>244</v>
      </c>
      <c r="AK55" s="20" t="s">
        <v>32</v>
      </c>
      <c r="AL55" s="20" t="s">
        <v>221</v>
      </c>
    </row>
    <row r="56" spans="1:38">
      <c r="A56" s="302"/>
      <c r="B56" s="340" t="s">
        <v>1987</v>
      </c>
      <c r="E56" s="369">
        <v>3654508</v>
      </c>
      <c r="F56" s="369">
        <v>6462230</v>
      </c>
      <c r="G56" s="322"/>
      <c r="H56" s="322"/>
      <c r="I56" s="322"/>
      <c r="J56" s="322"/>
      <c r="K56" s="322"/>
      <c r="L56" s="322"/>
      <c r="M56" s="322"/>
      <c r="N56" s="322"/>
      <c r="O56" s="322"/>
      <c r="P56" s="322"/>
      <c r="Q56" s="322"/>
      <c r="R56" s="322"/>
      <c r="S56" s="322"/>
      <c r="T56" s="322"/>
      <c r="U56" s="322"/>
      <c r="V56" s="322"/>
      <c r="W56" s="322"/>
      <c r="X56" s="322"/>
      <c r="Y56" s="322"/>
      <c r="Z56" s="322"/>
      <c r="AA56" s="20" t="s">
        <v>2072</v>
      </c>
      <c r="AB56" s="20" t="s">
        <v>2023</v>
      </c>
      <c r="AC56" s="14">
        <f>IF($F$68&lt;&gt;"",$F$68,"")</f>
        <v>299</v>
      </c>
      <c r="AD56" s="20" t="s">
        <v>1945</v>
      </c>
      <c r="AE56" s="20" t="s">
        <v>2020</v>
      </c>
      <c r="AF56" s="20" t="s">
        <v>216</v>
      </c>
      <c r="AG56" s="20" t="s">
        <v>1832</v>
      </c>
      <c r="AH56" s="20" t="s">
        <v>217</v>
      </c>
      <c r="AI56" s="20" t="s">
        <v>32</v>
      </c>
      <c r="AJ56" s="20" t="s">
        <v>244</v>
      </c>
      <c r="AK56" s="20" t="s">
        <v>32</v>
      </c>
      <c r="AL56" s="20" t="s">
        <v>221</v>
      </c>
    </row>
    <row r="57" spans="1:38" ht="25.5">
      <c r="A57" s="302"/>
      <c r="B57" s="25" t="s">
        <v>1991</v>
      </c>
      <c r="E57" s="369">
        <v>3978400</v>
      </c>
      <c r="F57" s="369">
        <v>5590682</v>
      </c>
      <c r="G57" s="322"/>
      <c r="H57" s="322"/>
      <c r="I57" s="322"/>
      <c r="J57" s="322"/>
      <c r="K57" s="322"/>
      <c r="L57" s="322"/>
      <c r="M57" s="322"/>
      <c r="N57" s="322"/>
      <c r="O57" s="322"/>
      <c r="P57" s="322"/>
      <c r="Q57" s="322"/>
      <c r="R57" s="322"/>
      <c r="S57" s="322"/>
      <c r="T57" s="322"/>
      <c r="U57" s="322"/>
      <c r="V57" s="322"/>
      <c r="W57" s="322"/>
      <c r="X57" s="322"/>
      <c r="Y57" s="322"/>
      <c r="Z57" s="322"/>
      <c r="AA57" s="20" t="s">
        <v>2073</v>
      </c>
      <c r="AB57" s="20" t="s">
        <v>2026</v>
      </c>
      <c r="AC57" s="14">
        <f>IF($F$69&lt;&gt;"",$F$69,"")</f>
        <v>203</v>
      </c>
      <c r="AD57" s="20" t="s">
        <v>1945</v>
      </c>
      <c r="AE57" s="20" t="s">
        <v>2020</v>
      </c>
      <c r="AF57" s="20" t="s">
        <v>216</v>
      </c>
      <c r="AG57" s="20" t="s">
        <v>1832</v>
      </c>
      <c r="AH57" s="20" t="s">
        <v>217</v>
      </c>
      <c r="AI57" s="20" t="s">
        <v>32</v>
      </c>
      <c r="AJ57" s="20" t="s">
        <v>244</v>
      </c>
      <c r="AK57" s="20" t="s">
        <v>32</v>
      </c>
      <c r="AL57" s="20" t="s">
        <v>221</v>
      </c>
    </row>
    <row r="58" spans="1:38">
      <c r="A58" s="302"/>
      <c r="B58" s="340" t="s">
        <v>1995</v>
      </c>
      <c r="E58" s="369">
        <v>1069554</v>
      </c>
      <c r="F58" s="369">
        <v>2645565</v>
      </c>
      <c r="G58" s="322"/>
      <c r="H58" s="322"/>
      <c r="I58" s="322"/>
      <c r="J58" s="322"/>
      <c r="K58" s="322"/>
      <c r="L58" s="322"/>
      <c r="M58" s="322"/>
      <c r="N58" s="322"/>
      <c r="O58" s="322"/>
      <c r="P58" s="322"/>
      <c r="Q58" s="322"/>
      <c r="R58" s="322"/>
      <c r="S58" s="322"/>
      <c r="T58" s="322"/>
      <c r="U58" s="322"/>
      <c r="V58" s="322"/>
      <c r="W58" s="322"/>
      <c r="X58" s="322"/>
      <c r="Y58" s="322"/>
      <c r="Z58" s="322"/>
      <c r="AA58" s="20" t="s">
        <v>2074</v>
      </c>
      <c r="AB58" s="20" t="s">
        <v>2029</v>
      </c>
      <c r="AC58" s="14">
        <f>IF($F$70&lt;&gt;"",$F$70,"")</f>
        <v>182</v>
      </c>
      <c r="AD58" s="20" t="s">
        <v>1945</v>
      </c>
      <c r="AE58" s="20" t="s">
        <v>2020</v>
      </c>
      <c r="AF58" s="20" t="s">
        <v>216</v>
      </c>
      <c r="AG58" s="20" t="s">
        <v>1832</v>
      </c>
      <c r="AH58" s="20" t="s">
        <v>217</v>
      </c>
      <c r="AI58" s="20" t="s">
        <v>32</v>
      </c>
      <c r="AJ58" s="20" t="s">
        <v>244</v>
      </c>
      <c r="AK58" s="20" t="s">
        <v>32</v>
      </c>
      <c r="AL58" s="20" t="s">
        <v>221</v>
      </c>
    </row>
    <row r="59" spans="1:38">
      <c r="A59" s="300"/>
      <c r="B59" s="322"/>
      <c r="C59" s="322"/>
      <c r="D59" s="322"/>
      <c r="E59" s="322"/>
      <c r="F59" s="322"/>
      <c r="G59" s="322"/>
      <c r="H59" s="322"/>
      <c r="I59" s="322"/>
      <c r="J59" s="322"/>
      <c r="K59" s="322"/>
      <c r="L59" s="322"/>
      <c r="M59" s="322"/>
      <c r="N59" s="322"/>
      <c r="O59" s="322"/>
      <c r="P59" s="322"/>
      <c r="Q59" s="322"/>
      <c r="R59" s="322"/>
      <c r="S59" s="322"/>
      <c r="T59" s="322"/>
      <c r="U59" s="322"/>
      <c r="V59" s="322"/>
      <c r="W59" s="322"/>
      <c r="X59" s="322"/>
      <c r="Y59" s="322"/>
      <c r="Z59" s="322"/>
      <c r="AA59" s="20" t="s">
        <v>2075</v>
      </c>
      <c r="AB59" s="20" t="s">
        <v>2032</v>
      </c>
      <c r="AC59" s="14">
        <f>IF($F$71&lt;&gt;"",$F$71,"")</f>
        <v>168</v>
      </c>
      <c r="AD59" s="20" t="s">
        <v>1945</v>
      </c>
      <c r="AE59" s="20" t="s">
        <v>2020</v>
      </c>
      <c r="AF59" s="20" t="s">
        <v>216</v>
      </c>
      <c r="AG59" s="20" t="s">
        <v>1832</v>
      </c>
      <c r="AH59" s="20" t="s">
        <v>217</v>
      </c>
      <c r="AI59" s="20" t="s">
        <v>32</v>
      </c>
      <c r="AJ59" s="20" t="s">
        <v>244</v>
      </c>
      <c r="AK59" s="20" t="s">
        <v>32</v>
      </c>
      <c r="AL59" s="20" t="s">
        <v>221</v>
      </c>
    </row>
    <row r="60" spans="1:38" ht="25.5">
      <c r="A60" s="302" t="s">
        <v>2076</v>
      </c>
      <c r="B60" s="298" t="s">
        <v>2077</v>
      </c>
      <c r="G60" s="322"/>
      <c r="H60" s="322"/>
      <c r="I60" s="322"/>
      <c r="J60" s="322"/>
      <c r="K60" s="322"/>
      <c r="L60" s="322"/>
      <c r="M60" s="322"/>
      <c r="N60" s="322"/>
      <c r="O60" s="322"/>
      <c r="P60" s="322"/>
      <c r="Q60" s="322"/>
      <c r="R60" s="322"/>
      <c r="S60" s="322"/>
      <c r="T60" s="322"/>
      <c r="U60" s="322"/>
      <c r="V60" s="322"/>
      <c r="W60" s="322"/>
      <c r="X60" s="322"/>
      <c r="Y60" s="322"/>
      <c r="Z60" s="322"/>
      <c r="AA60" s="20" t="s">
        <v>2078</v>
      </c>
      <c r="AB60" s="20" t="s">
        <v>2034</v>
      </c>
      <c r="AC60" s="14">
        <f>IF($F$72&lt;&gt;"",$F$72,"")</f>
        <v>96</v>
      </c>
      <c r="AD60" s="20" t="s">
        <v>1945</v>
      </c>
      <c r="AE60" s="20" t="s">
        <v>2020</v>
      </c>
      <c r="AF60" s="20" t="s">
        <v>216</v>
      </c>
      <c r="AG60" s="20" t="s">
        <v>1832</v>
      </c>
      <c r="AH60" s="20" t="s">
        <v>217</v>
      </c>
      <c r="AI60" s="20" t="s">
        <v>32</v>
      </c>
      <c r="AJ60" s="20" t="s">
        <v>244</v>
      </c>
      <c r="AK60" s="20" t="s">
        <v>32</v>
      </c>
      <c r="AL60" s="20" t="s">
        <v>221</v>
      </c>
    </row>
    <row r="61" spans="1:38" ht="25.5">
      <c r="A61" s="302"/>
      <c r="B61" s="298" t="s">
        <v>2079</v>
      </c>
      <c r="G61" s="322"/>
      <c r="H61" s="322"/>
      <c r="I61" s="322"/>
      <c r="J61" s="322"/>
      <c r="K61" s="322"/>
      <c r="L61" s="322"/>
      <c r="M61" s="322"/>
      <c r="N61" s="322"/>
      <c r="O61" s="322"/>
      <c r="P61" s="322"/>
      <c r="Q61" s="322"/>
      <c r="R61" s="322"/>
      <c r="S61" s="322"/>
      <c r="T61" s="322"/>
      <c r="U61" s="322"/>
      <c r="V61" s="322"/>
      <c r="W61" s="322"/>
      <c r="X61" s="322"/>
      <c r="Y61" s="322"/>
      <c r="Z61" s="322"/>
      <c r="AA61" s="20" t="s">
        <v>2080</v>
      </c>
      <c r="AB61" s="20" t="s">
        <v>2036</v>
      </c>
      <c r="AC61" s="14">
        <f>IF($F$73&lt;&gt;"",$F$73,"")</f>
        <v>13</v>
      </c>
      <c r="AD61" s="20" t="s">
        <v>1945</v>
      </c>
      <c r="AE61" s="20" t="s">
        <v>2020</v>
      </c>
      <c r="AF61" s="20" t="s">
        <v>216</v>
      </c>
      <c r="AG61" s="20" t="s">
        <v>1832</v>
      </c>
      <c r="AH61" s="20" t="s">
        <v>217</v>
      </c>
      <c r="AI61" s="20" t="s">
        <v>32</v>
      </c>
      <c r="AJ61" s="20" t="s">
        <v>244</v>
      </c>
      <c r="AK61" s="20" t="s">
        <v>32</v>
      </c>
      <c r="AL61" s="20" t="s">
        <v>221</v>
      </c>
    </row>
    <row r="62" spans="1:38">
      <c r="A62" s="302"/>
      <c r="B62" s="332" t="s">
        <v>2081</v>
      </c>
      <c r="G62" s="322"/>
      <c r="H62" s="322"/>
      <c r="I62" s="322"/>
      <c r="J62" s="322"/>
      <c r="K62" s="322"/>
      <c r="L62" s="322"/>
      <c r="M62" s="322"/>
      <c r="N62" s="322"/>
      <c r="O62" s="322"/>
      <c r="P62" s="322"/>
      <c r="Q62" s="322"/>
      <c r="R62" s="322"/>
      <c r="S62" s="322"/>
      <c r="T62" s="322"/>
      <c r="U62" s="322"/>
      <c r="V62" s="322"/>
      <c r="W62" s="322"/>
      <c r="X62" s="322"/>
      <c r="Y62" s="322"/>
      <c r="Z62" s="322"/>
      <c r="AA62" s="20" t="s">
        <v>2082</v>
      </c>
      <c r="AB62" s="20" t="s">
        <v>2040</v>
      </c>
      <c r="AC62" s="14">
        <f>IF($F$74&lt;&gt;"",$F$74,"")</f>
        <v>15</v>
      </c>
      <c r="AD62" s="20" t="s">
        <v>1945</v>
      </c>
      <c r="AE62" s="20" t="s">
        <v>2020</v>
      </c>
      <c r="AF62" s="20" t="s">
        <v>216</v>
      </c>
      <c r="AG62" s="20" t="s">
        <v>1832</v>
      </c>
      <c r="AH62" s="20" t="s">
        <v>217</v>
      </c>
      <c r="AI62" s="20" t="s">
        <v>32</v>
      </c>
      <c r="AJ62" s="20" t="s">
        <v>244</v>
      </c>
      <c r="AK62" s="20" t="s">
        <v>32</v>
      </c>
      <c r="AL62" s="20" t="s">
        <v>221</v>
      </c>
    </row>
    <row r="63" spans="1:38" ht="25.5">
      <c r="A63" s="302"/>
      <c r="B63" s="282" t="s">
        <v>2083</v>
      </c>
      <c r="G63" s="322"/>
      <c r="H63" s="322"/>
      <c r="I63" s="322"/>
      <c r="J63" s="322"/>
      <c r="K63" s="322"/>
      <c r="L63" s="322"/>
      <c r="M63" s="322"/>
      <c r="N63" s="322"/>
      <c r="O63" s="322"/>
      <c r="P63" s="322"/>
      <c r="Q63" s="322"/>
      <c r="R63" s="322"/>
      <c r="S63" s="322"/>
      <c r="T63" s="322"/>
      <c r="U63" s="322"/>
      <c r="V63" s="322"/>
      <c r="W63" s="322"/>
      <c r="X63" s="322"/>
      <c r="Y63" s="322"/>
      <c r="Z63" s="322"/>
      <c r="AA63" s="20" t="s">
        <v>2084</v>
      </c>
      <c r="AB63" s="20" t="s">
        <v>2043</v>
      </c>
      <c r="AC63" s="14">
        <f>IF($F$75&lt;&gt;"",$F$75,"")</f>
        <v>0.49</v>
      </c>
      <c r="AD63" s="20" t="s">
        <v>1945</v>
      </c>
      <c r="AE63" s="20" t="s">
        <v>2020</v>
      </c>
      <c r="AF63" s="20" t="s">
        <v>216</v>
      </c>
      <c r="AG63" s="20" t="s">
        <v>1832</v>
      </c>
      <c r="AH63" s="20" t="s">
        <v>217</v>
      </c>
      <c r="AI63" s="20" t="s">
        <v>32</v>
      </c>
      <c r="AJ63" s="20" t="s">
        <v>244</v>
      </c>
      <c r="AK63" s="20" t="s">
        <v>32</v>
      </c>
      <c r="AL63" s="20" t="s">
        <v>1692</v>
      </c>
    </row>
    <row r="64" spans="1:38">
      <c r="A64" s="302"/>
      <c r="B64" s="333"/>
      <c r="G64" s="322"/>
      <c r="H64" s="322"/>
      <c r="I64" s="322"/>
      <c r="J64" s="322"/>
      <c r="K64" s="322"/>
      <c r="L64" s="322"/>
      <c r="M64" s="322"/>
      <c r="N64" s="322"/>
      <c r="O64" s="322"/>
      <c r="P64" s="322"/>
      <c r="Q64" s="322"/>
      <c r="R64" s="322"/>
      <c r="S64" s="322"/>
      <c r="T64" s="322"/>
      <c r="U64" s="322"/>
      <c r="V64" s="322"/>
      <c r="W64" s="322"/>
      <c r="X64" s="322"/>
      <c r="Y64" s="322"/>
      <c r="Z64" s="322"/>
      <c r="AA64" s="20" t="s">
        <v>2085</v>
      </c>
      <c r="AB64" s="20" t="s">
        <v>2046</v>
      </c>
      <c r="AC64" s="14">
        <f>IF($F$76&lt;&gt;"",$F$76,"")</f>
        <v>7570</v>
      </c>
      <c r="AD64" s="20" t="s">
        <v>1945</v>
      </c>
      <c r="AE64" s="20" t="s">
        <v>2020</v>
      </c>
      <c r="AF64" s="20" t="s">
        <v>216</v>
      </c>
      <c r="AG64" s="20" t="s">
        <v>1832</v>
      </c>
      <c r="AH64" s="20" t="s">
        <v>217</v>
      </c>
      <c r="AI64" s="20" t="s">
        <v>32</v>
      </c>
      <c r="AJ64" s="20" t="s">
        <v>244</v>
      </c>
      <c r="AK64" s="20" t="s">
        <v>32</v>
      </c>
      <c r="AL64" s="20" t="s">
        <v>1834</v>
      </c>
    </row>
    <row r="65" spans="2:38">
      <c r="B65" s="298"/>
      <c r="C65" s="282"/>
      <c r="D65" s="282"/>
      <c r="E65" s="282"/>
      <c r="F65" s="282"/>
      <c r="G65" s="322"/>
      <c r="H65" s="322"/>
      <c r="I65" s="322"/>
      <c r="J65" s="322"/>
      <c r="K65" s="322"/>
      <c r="L65" s="322"/>
      <c r="M65" s="322"/>
      <c r="N65" s="322"/>
      <c r="O65" s="322"/>
      <c r="P65" s="322"/>
      <c r="Q65" s="322"/>
      <c r="R65" s="322"/>
      <c r="S65" s="322"/>
      <c r="T65" s="322"/>
      <c r="U65" s="322"/>
      <c r="V65" s="322"/>
      <c r="W65" s="322"/>
      <c r="X65" s="322"/>
      <c r="Y65" s="322"/>
      <c r="Z65" s="322"/>
      <c r="AA65" s="20" t="s">
        <v>2086</v>
      </c>
      <c r="AB65" s="20" t="s">
        <v>2048</v>
      </c>
      <c r="AC65" s="14">
        <f>IF($F$77&lt;&gt;"",$F$77,"")</f>
        <v>6430</v>
      </c>
      <c r="AD65" s="20" t="s">
        <v>1945</v>
      </c>
      <c r="AE65" s="20" t="s">
        <v>2020</v>
      </c>
      <c r="AF65" s="20" t="s">
        <v>216</v>
      </c>
      <c r="AG65" s="20" t="s">
        <v>1832</v>
      </c>
      <c r="AH65" s="20" t="s">
        <v>217</v>
      </c>
      <c r="AI65" s="20" t="s">
        <v>32</v>
      </c>
      <c r="AJ65" s="20" t="s">
        <v>244</v>
      </c>
      <c r="AK65" s="20" t="s">
        <v>32</v>
      </c>
      <c r="AL65" s="20" t="s">
        <v>1834</v>
      </c>
    </row>
    <row r="66" spans="2:38" ht="36">
      <c r="B66" s="227"/>
      <c r="C66" s="102" t="s">
        <v>2087</v>
      </c>
      <c r="D66" s="103" t="s">
        <v>2088</v>
      </c>
      <c r="E66" s="103" t="s">
        <v>2089</v>
      </c>
      <c r="F66" s="103" t="s">
        <v>2090</v>
      </c>
      <c r="G66" s="322"/>
      <c r="H66" s="322"/>
      <c r="I66" s="322"/>
      <c r="J66" s="322"/>
      <c r="K66" s="322"/>
      <c r="L66" s="322"/>
      <c r="M66" s="322"/>
      <c r="N66" s="322"/>
      <c r="O66" s="322"/>
      <c r="P66" s="322"/>
      <c r="Q66" s="322"/>
      <c r="R66" s="322"/>
      <c r="S66" s="322"/>
      <c r="T66" s="322"/>
      <c r="U66" s="322"/>
      <c r="V66" s="322"/>
      <c r="W66" s="322"/>
      <c r="X66" s="322"/>
      <c r="Y66" s="322"/>
      <c r="Z66" s="322"/>
      <c r="AA66" s="20" t="s">
        <v>2091</v>
      </c>
      <c r="AB66" s="20" t="s">
        <v>2050</v>
      </c>
      <c r="AC66" s="14">
        <f>IF($F$78&lt;&gt;"",$F$78,"")</f>
        <v>3099</v>
      </c>
      <c r="AD66" s="20" t="s">
        <v>1945</v>
      </c>
      <c r="AE66" s="20" t="s">
        <v>2020</v>
      </c>
      <c r="AF66" s="20" t="s">
        <v>216</v>
      </c>
      <c r="AG66" s="20" t="s">
        <v>1832</v>
      </c>
      <c r="AH66" s="20" t="s">
        <v>217</v>
      </c>
      <c r="AI66" s="20" t="s">
        <v>32</v>
      </c>
      <c r="AJ66" s="20" t="s">
        <v>244</v>
      </c>
      <c r="AK66" s="20" t="s">
        <v>32</v>
      </c>
      <c r="AL66" s="20" t="s">
        <v>1834</v>
      </c>
    </row>
    <row r="67" spans="2:38">
      <c r="B67" s="105" t="s">
        <v>477</v>
      </c>
      <c r="C67" s="106" t="s">
        <v>2092</v>
      </c>
      <c r="D67" s="104">
        <v>2444</v>
      </c>
      <c r="E67" s="104">
        <v>7837</v>
      </c>
      <c r="F67" s="104">
        <v>469</v>
      </c>
      <c r="G67" s="322"/>
      <c r="H67" s="322"/>
      <c r="I67" s="322"/>
      <c r="J67" s="322"/>
      <c r="K67" s="322"/>
      <c r="L67" s="322"/>
      <c r="M67" s="322"/>
      <c r="N67" s="322"/>
      <c r="O67" s="322"/>
      <c r="P67" s="322"/>
      <c r="Q67" s="322"/>
      <c r="R67" s="322"/>
      <c r="S67" s="322"/>
      <c r="T67" s="322"/>
      <c r="U67" s="322"/>
      <c r="V67" s="322"/>
      <c r="W67" s="322"/>
      <c r="X67" s="322"/>
      <c r="Y67" s="322"/>
      <c r="Z67" s="322"/>
      <c r="AA67" s="20" t="s">
        <v>2093</v>
      </c>
      <c r="AB67" s="20" t="s">
        <v>2052</v>
      </c>
      <c r="AC67" s="14">
        <f>IF($F$79&lt;&gt;"",$F$79,"")</f>
        <v>2986</v>
      </c>
      <c r="AD67" s="20" t="s">
        <v>1945</v>
      </c>
      <c r="AE67" s="20" t="s">
        <v>2020</v>
      </c>
      <c r="AF67" s="20" t="s">
        <v>216</v>
      </c>
      <c r="AG67" s="20" t="s">
        <v>1832</v>
      </c>
      <c r="AH67" s="20" t="s">
        <v>217</v>
      </c>
      <c r="AI67" s="20" t="s">
        <v>32</v>
      </c>
      <c r="AJ67" s="20" t="s">
        <v>244</v>
      </c>
      <c r="AK67" s="20" t="s">
        <v>32</v>
      </c>
      <c r="AL67" s="20" t="s">
        <v>1834</v>
      </c>
    </row>
    <row r="68" spans="2:38">
      <c r="B68" s="105" t="s">
        <v>480</v>
      </c>
      <c r="C68" s="106" t="s">
        <v>2094</v>
      </c>
      <c r="D68" s="104">
        <v>2157</v>
      </c>
      <c r="E68" s="104">
        <v>6441</v>
      </c>
      <c r="F68" s="104">
        <v>299</v>
      </c>
      <c r="G68" s="322"/>
      <c r="H68" s="322"/>
      <c r="I68" s="322"/>
      <c r="J68" s="322"/>
      <c r="K68" s="322"/>
      <c r="L68" s="322"/>
      <c r="M68" s="322"/>
      <c r="N68" s="322"/>
      <c r="O68" s="322"/>
      <c r="P68" s="322"/>
      <c r="Q68" s="322"/>
      <c r="R68" s="322"/>
      <c r="S68" s="322"/>
      <c r="T68" s="322"/>
      <c r="U68" s="322"/>
      <c r="V68" s="322"/>
      <c r="W68" s="322"/>
      <c r="X68" s="322"/>
      <c r="Y68" s="322"/>
      <c r="Z68" s="322"/>
      <c r="AA68" s="20" t="s">
        <v>2095</v>
      </c>
      <c r="AB68" s="20" t="s">
        <v>2096</v>
      </c>
      <c r="AC68" s="14">
        <f>IF($D$86&lt;&gt;"",$D$86,"")</f>
        <v>725</v>
      </c>
      <c r="AD68" s="20" t="s">
        <v>1945</v>
      </c>
      <c r="AE68" s="20" t="s">
        <v>2097</v>
      </c>
      <c r="AF68" s="20" t="s">
        <v>216</v>
      </c>
      <c r="AG68" s="20" t="s">
        <v>1832</v>
      </c>
      <c r="AH68" s="20" t="s">
        <v>218</v>
      </c>
      <c r="AI68" s="20" t="s">
        <v>32</v>
      </c>
      <c r="AJ68" s="20" t="s">
        <v>219</v>
      </c>
      <c r="AK68" s="20" t="s">
        <v>32</v>
      </c>
      <c r="AL68" s="20" t="s">
        <v>221</v>
      </c>
    </row>
    <row r="69" spans="2:38">
      <c r="B69" s="105" t="s">
        <v>483</v>
      </c>
      <c r="C69" s="106" t="s">
        <v>2098</v>
      </c>
      <c r="D69" s="104">
        <v>1319</v>
      </c>
      <c r="E69" s="104">
        <v>4103</v>
      </c>
      <c r="F69" s="104">
        <v>203</v>
      </c>
      <c r="G69" s="322"/>
      <c r="H69" s="322"/>
      <c r="I69" s="322"/>
      <c r="J69" s="322"/>
      <c r="K69" s="322"/>
      <c r="L69" s="322"/>
      <c r="M69" s="322"/>
      <c r="N69" s="322"/>
      <c r="O69" s="322"/>
      <c r="P69" s="322"/>
      <c r="Q69" s="322"/>
      <c r="R69" s="322"/>
      <c r="S69" s="322"/>
      <c r="T69" s="322"/>
      <c r="U69" s="322"/>
      <c r="V69" s="322"/>
      <c r="W69" s="322"/>
      <c r="X69" s="322"/>
      <c r="Y69" s="322"/>
      <c r="Z69" s="322"/>
      <c r="AA69" s="20" t="s">
        <v>2099</v>
      </c>
      <c r="AB69" s="20" t="s">
        <v>2100</v>
      </c>
      <c r="AC69" s="14">
        <f>IF($D$87&lt;&gt;"",$D$87,"")</f>
        <v>4393</v>
      </c>
      <c r="AD69" s="20" t="s">
        <v>1945</v>
      </c>
      <c r="AE69" s="20" t="s">
        <v>2097</v>
      </c>
      <c r="AF69" s="20" t="s">
        <v>216</v>
      </c>
      <c r="AG69" s="20" t="s">
        <v>1832</v>
      </c>
      <c r="AH69" s="20" t="s">
        <v>218</v>
      </c>
      <c r="AI69" s="20" t="s">
        <v>32</v>
      </c>
      <c r="AJ69" s="20" t="s">
        <v>219</v>
      </c>
      <c r="AK69" s="20" t="s">
        <v>32</v>
      </c>
      <c r="AL69" s="20" t="s">
        <v>1834</v>
      </c>
    </row>
    <row r="70" spans="2:38">
      <c r="B70" s="105" t="s">
        <v>486</v>
      </c>
      <c r="C70" s="106" t="s">
        <v>2101</v>
      </c>
      <c r="D70" s="104">
        <v>1311</v>
      </c>
      <c r="E70" s="104">
        <v>4030</v>
      </c>
      <c r="F70" s="104">
        <v>182</v>
      </c>
      <c r="G70" s="322"/>
      <c r="H70" s="322"/>
      <c r="I70" s="322"/>
      <c r="J70" s="322"/>
      <c r="K70" s="322"/>
      <c r="L70" s="322"/>
      <c r="M70" s="322"/>
      <c r="N70" s="322"/>
      <c r="O70" s="322"/>
      <c r="P70" s="322"/>
      <c r="Q70" s="322"/>
      <c r="R70" s="322"/>
      <c r="S70" s="322"/>
      <c r="T70" s="322"/>
      <c r="U70" s="322"/>
      <c r="V70" s="322"/>
      <c r="W70" s="322"/>
      <c r="X70" s="322"/>
      <c r="Y70" s="322"/>
      <c r="Z70" s="322"/>
      <c r="AA70" s="20" t="s">
        <v>2102</v>
      </c>
      <c r="AB70" s="20" t="s">
        <v>2103</v>
      </c>
      <c r="AC70" s="14">
        <f>IF($D$88&lt;&gt;"",$D$88,"")</f>
        <v>52</v>
      </c>
      <c r="AD70" s="20" t="s">
        <v>1945</v>
      </c>
      <c r="AE70" s="20" t="s">
        <v>2097</v>
      </c>
      <c r="AF70" s="20" t="s">
        <v>216</v>
      </c>
      <c r="AG70" s="20" t="s">
        <v>1832</v>
      </c>
      <c r="AH70" s="20" t="s">
        <v>218</v>
      </c>
      <c r="AI70" s="20" t="s">
        <v>32</v>
      </c>
      <c r="AJ70" s="20" t="s">
        <v>219</v>
      </c>
      <c r="AK70" s="20" t="s">
        <v>32</v>
      </c>
      <c r="AL70" s="20" t="s">
        <v>221</v>
      </c>
    </row>
    <row r="71" spans="2:38">
      <c r="B71" s="105" t="s">
        <v>489</v>
      </c>
      <c r="C71" s="106" t="s">
        <v>2104</v>
      </c>
      <c r="D71" s="104">
        <v>1298</v>
      </c>
      <c r="E71" s="104">
        <v>3911</v>
      </c>
      <c r="F71" s="104">
        <v>168</v>
      </c>
      <c r="G71" s="322"/>
      <c r="H71" s="322"/>
      <c r="I71" s="322"/>
      <c r="J71" s="322"/>
      <c r="K71" s="322"/>
      <c r="L71" s="322"/>
      <c r="M71" s="322"/>
      <c r="N71" s="322"/>
      <c r="O71" s="322"/>
      <c r="P71" s="322"/>
      <c r="Q71" s="322"/>
      <c r="R71" s="322"/>
      <c r="S71" s="322"/>
      <c r="T71" s="322"/>
      <c r="U71" s="322"/>
      <c r="V71" s="322"/>
      <c r="W71" s="322"/>
      <c r="X71" s="322"/>
      <c r="Y71" s="322"/>
      <c r="Z71" s="322"/>
      <c r="AA71" s="20" t="s">
        <v>2105</v>
      </c>
      <c r="AB71" s="20" t="s">
        <v>2106</v>
      </c>
      <c r="AC71" s="14">
        <f>IF($D$89&lt;&gt;"",$D$89,"")</f>
        <v>13626</v>
      </c>
      <c r="AD71" s="20" t="s">
        <v>1945</v>
      </c>
      <c r="AE71" s="20" t="s">
        <v>2097</v>
      </c>
      <c r="AF71" s="20" t="s">
        <v>216</v>
      </c>
      <c r="AG71" s="20" t="s">
        <v>1832</v>
      </c>
      <c r="AH71" s="20" t="s">
        <v>218</v>
      </c>
      <c r="AI71" s="20" t="s">
        <v>32</v>
      </c>
      <c r="AJ71" s="20" t="s">
        <v>219</v>
      </c>
      <c r="AK71" s="20" t="s">
        <v>32</v>
      </c>
      <c r="AL71" s="20" t="s">
        <v>1834</v>
      </c>
    </row>
    <row r="72" spans="2:38">
      <c r="B72" s="105" t="s">
        <v>492</v>
      </c>
      <c r="C72" s="106" t="s">
        <v>2107</v>
      </c>
      <c r="D72" s="104">
        <v>658</v>
      </c>
      <c r="E72" s="104">
        <v>2065</v>
      </c>
      <c r="F72" s="104">
        <v>96</v>
      </c>
      <c r="G72" s="322"/>
      <c r="H72" s="322"/>
      <c r="I72" s="322"/>
      <c r="J72" s="322"/>
      <c r="K72" s="322"/>
      <c r="L72" s="322"/>
      <c r="M72" s="322"/>
      <c r="N72" s="322"/>
      <c r="O72" s="322"/>
      <c r="P72" s="322"/>
      <c r="Q72" s="322"/>
      <c r="R72" s="322"/>
      <c r="S72" s="322"/>
      <c r="T72" s="322"/>
      <c r="U72" s="322"/>
      <c r="V72" s="322"/>
      <c r="W72" s="322"/>
      <c r="X72" s="322"/>
      <c r="Y72" s="322"/>
      <c r="Z72" s="322"/>
      <c r="AA72" s="20" t="s">
        <v>2108</v>
      </c>
      <c r="AB72" s="20" t="s">
        <v>2096</v>
      </c>
      <c r="AC72" s="14">
        <f>IF($E$86&lt;&gt;"",$E$86,"")</f>
        <v>2431</v>
      </c>
      <c r="AD72" s="20" t="s">
        <v>1945</v>
      </c>
      <c r="AE72" s="20" t="s">
        <v>2097</v>
      </c>
      <c r="AF72" s="20" t="s">
        <v>216</v>
      </c>
      <c r="AG72" s="20" t="s">
        <v>1832</v>
      </c>
      <c r="AH72" s="20" t="s">
        <v>217</v>
      </c>
      <c r="AI72" s="20" t="s">
        <v>32</v>
      </c>
      <c r="AJ72" s="20" t="s">
        <v>219</v>
      </c>
      <c r="AK72" s="20" t="s">
        <v>32</v>
      </c>
      <c r="AL72" s="20" t="s">
        <v>221</v>
      </c>
    </row>
    <row r="73" spans="2:38">
      <c r="B73" s="105" t="s">
        <v>495</v>
      </c>
      <c r="C73" s="106" t="s">
        <v>2109</v>
      </c>
      <c r="D73" s="104">
        <v>222</v>
      </c>
      <c r="E73" s="104">
        <v>633</v>
      </c>
      <c r="F73" s="104">
        <v>13</v>
      </c>
      <c r="G73" s="322"/>
      <c r="H73" s="322"/>
      <c r="I73" s="322"/>
      <c r="J73" s="322"/>
      <c r="K73" s="322"/>
      <c r="L73" s="322"/>
      <c r="M73" s="322"/>
      <c r="N73" s="322"/>
      <c r="O73" s="322"/>
      <c r="P73" s="322"/>
      <c r="Q73" s="322"/>
      <c r="R73" s="322"/>
      <c r="S73" s="322"/>
      <c r="T73" s="322"/>
      <c r="U73" s="322"/>
      <c r="V73" s="322"/>
      <c r="W73" s="322"/>
      <c r="X73" s="322"/>
      <c r="Y73" s="322"/>
      <c r="Z73" s="322"/>
      <c r="AA73" s="20" t="s">
        <v>2110</v>
      </c>
      <c r="AB73" s="20" t="s">
        <v>2100</v>
      </c>
      <c r="AC73" s="14">
        <f>IF($E$87&lt;&gt;"",$E$87,"")</f>
        <v>4807</v>
      </c>
      <c r="AD73" s="20" t="s">
        <v>1945</v>
      </c>
      <c r="AE73" s="20" t="s">
        <v>2097</v>
      </c>
      <c r="AF73" s="20" t="s">
        <v>216</v>
      </c>
      <c r="AG73" s="20" t="s">
        <v>1832</v>
      </c>
      <c r="AH73" s="20" t="s">
        <v>217</v>
      </c>
      <c r="AI73" s="20" t="s">
        <v>32</v>
      </c>
      <c r="AJ73" s="20" t="s">
        <v>219</v>
      </c>
      <c r="AK73" s="20" t="s">
        <v>32</v>
      </c>
      <c r="AL73" s="20" t="s">
        <v>1834</v>
      </c>
    </row>
    <row r="74" spans="2:38" ht="24">
      <c r="B74" s="105" t="s">
        <v>498</v>
      </c>
      <c r="C74" s="106" t="s">
        <v>2111</v>
      </c>
      <c r="D74" s="104">
        <v>261</v>
      </c>
      <c r="E74" s="104">
        <v>735</v>
      </c>
      <c r="F74" s="104">
        <v>15</v>
      </c>
      <c r="G74" s="322"/>
      <c r="H74" s="322"/>
      <c r="I74" s="322"/>
      <c r="J74" s="322"/>
      <c r="K74" s="322"/>
      <c r="L74" s="322"/>
      <c r="M74" s="322"/>
      <c r="N74" s="322"/>
      <c r="O74" s="322"/>
      <c r="P74" s="322"/>
      <c r="Q74" s="322"/>
      <c r="R74" s="322"/>
      <c r="S74" s="322"/>
      <c r="T74" s="322"/>
      <c r="U74" s="322"/>
      <c r="V74" s="322"/>
      <c r="W74" s="322"/>
      <c r="X74" s="322"/>
      <c r="Y74" s="322"/>
      <c r="Z74" s="322"/>
      <c r="AA74" s="20" t="s">
        <v>2112</v>
      </c>
      <c r="AB74" s="20" t="s">
        <v>2103</v>
      </c>
      <c r="AC74" s="14">
        <f>IF($E$88&lt;&gt;"",$E$88,"")</f>
        <v>231</v>
      </c>
      <c r="AD74" s="20" t="s">
        <v>1945</v>
      </c>
      <c r="AE74" s="20" t="s">
        <v>2097</v>
      </c>
      <c r="AF74" s="20" t="s">
        <v>216</v>
      </c>
      <c r="AG74" s="20" t="s">
        <v>1832</v>
      </c>
      <c r="AH74" s="20" t="s">
        <v>217</v>
      </c>
      <c r="AI74" s="20" t="s">
        <v>32</v>
      </c>
      <c r="AJ74" s="20" t="s">
        <v>219</v>
      </c>
      <c r="AK74" s="20" t="s">
        <v>32</v>
      </c>
      <c r="AL74" s="20" t="s">
        <v>221</v>
      </c>
    </row>
    <row r="75" spans="2:38" ht="36">
      <c r="B75" s="105" t="s">
        <v>2113</v>
      </c>
      <c r="C75" s="106" t="s">
        <v>2114</v>
      </c>
      <c r="D75" s="371">
        <v>0.72460000000000002</v>
      </c>
      <c r="E75" s="371">
        <v>0.69069999999999998</v>
      </c>
      <c r="F75" s="371">
        <v>0.49</v>
      </c>
      <c r="G75" s="322"/>
      <c r="H75" s="322"/>
      <c r="I75" s="322"/>
      <c r="J75" s="322"/>
      <c r="K75" s="322"/>
      <c r="L75" s="322"/>
      <c r="M75" s="322"/>
      <c r="N75" s="322"/>
      <c r="O75" s="322"/>
      <c r="P75" s="322"/>
      <c r="Q75" s="322"/>
      <c r="R75" s="322"/>
      <c r="S75" s="322"/>
      <c r="T75" s="322"/>
      <c r="U75" s="322"/>
      <c r="V75" s="322"/>
      <c r="W75" s="322"/>
      <c r="X75" s="322"/>
      <c r="Y75" s="322"/>
      <c r="Z75" s="322"/>
      <c r="AA75" s="20" t="s">
        <v>2115</v>
      </c>
      <c r="AB75" s="20" t="s">
        <v>2106</v>
      </c>
      <c r="AC75" s="14">
        <f>IF($E$89&lt;&gt;"",$E$89,"")</f>
        <v>11408</v>
      </c>
      <c r="AD75" s="20" t="s">
        <v>1945</v>
      </c>
      <c r="AE75" s="20" t="s">
        <v>2097</v>
      </c>
      <c r="AF75" s="20" t="s">
        <v>216</v>
      </c>
      <c r="AG75" s="20" t="s">
        <v>1832</v>
      </c>
      <c r="AH75" s="20" t="s">
        <v>217</v>
      </c>
      <c r="AI75" s="20" t="s">
        <v>32</v>
      </c>
      <c r="AJ75" s="20" t="s">
        <v>219</v>
      </c>
      <c r="AK75" s="20" t="s">
        <v>32</v>
      </c>
      <c r="AL75" s="20" t="s">
        <v>1834</v>
      </c>
    </row>
    <row r="76" spans="2:38" ht="24">
      <c r="B76" s="105" t="s">
        <v>2116</v>
      </c>
      <c r="C76" s="106" t="s">
        <v>2117</v>
      </c>
      <c r="D76" s="372">
        <v>14559</v>
      </c>
      <c r="E76" s="372">
        <v>14609</v>
      </c>
      <c r="F76" s="372">
        <v>7570</v>
      </c>
      <c r="G76" s="322"/>
      <c r="H76" s="322"/>
      <c r="I76" s="322"/>
      <c r="J76" s="322"/>
      <c r="K76" s="322"/>
      <c r="L76" s="322"/>
      <c r="M76" s="322"/>
      <c r="N76" s="322"/>
      <c r="O76" s="322"/>
      <c r="P76" s="322"/>
      <c r="Q76" s="322"/>
      <c r="R76" s="322"/>
      <c r="S76" s="322"/>
      <c r="T76" s="322"/>
      <c r="U76" s="322"/>
      <c r="V76" s="322"/>
      <c r="W76" s="322"/>
      <c r="X76" s="322"/>
      <c r="Y76" s="322"/>
      <c r="Z76" s="322"/>
      <c r="AA76" s="20" t="s">
        <v>2118</v>
      </c>
      <c r="AB76" s="20" t="s">
        <v>2096</v>
      </c>
      <c r="AC76" s="14">
        <f>IF($F$86&lt;&gt;"",$F$86,"")</f>
        <v>63</v>
      </c>
      <c r="AD76" s="20" t="s">
        <v>1945</v>
      </c>
      <c r="AE76" s="20" t="s">
        <v>2097</v>
      </c>
      <c r="AF76" s="20" t="s">
        <v>216</v>
      </c>
      <c r="AG76" s="20" t="s">
        <v>1832</v>
      </c>
      <c r="AH76" s="20" t="s">
        <v>217</v>
      </c>
      <c r="AI76" s="20" t="s">
        <v>32</v>
      </c>
      <c r="AJ76" s="20" t="s">
        <v>219</v>
      </c>
      <c r="AK76" s="20" t="s">
        <v>32</v>
      </c>
      <c r="AL76" s="20" t="s">
        <v>221</v>
      </c>
    </row>
    <row r="77" spans="2:38">
      <c r="B77" s="105" t="s">
        <v>2119</v>
      </c>
      <c r="C77" s="106" t="s">
        <v>2120</v>
      </c>
      <c r="D77" s="372">
        <v>13113</v>
      </c>
      <c r="E77" s="372">
        <v>13100</v>
      </c>
      <c r="F77" s="372">
        <v>6430</v>
      </c>
      <c r="G77" s="322"/>
      <c r="H77" s="322"/>
      <c r="I77" s="322"/>
      <c r="J77" s="322"/>
      <c r="K77" s="322"/>
      <c r="L77" s="322"/>
      <c r="M77" s="322"/>
      <c r="N77" s="322"/>
      <c r="O77" s="322"/>
      <c r="P77" s="322"/>
      <c r="Q77" s="322"/>
      <c r="R77" s="322"/>
      <c r="S77" s="322"/>
      <c r="T77" s="322"/>
      <c r="U77" s="322"/>
      <c r="V77" s="322"/>
      <c r="W77" s="322"/>
      <c r="X77" s="322"/>
      <c r="Y77" s="322"/>
      <c r="Z77" s="322"/>
      <c r="AA77" s="20" t="s">
        <v>2121</v>
      </c>
      <c r="AB77" s="20" t="s">
        <v>2100</v>
      </c>
      <c r="AC77" s="14">
        <f>IF($F$87&lt;&gt;"",$F$87,"")</f>
        <v>3746</v>
      </c>
      <c r="AD77" s="20" t="s">
        <v>1945</v>
      </c>
      <c r="AE77" s="20" t="s">
        <v>2097</v>
      </c>
      <c r="AF77" s="20" t="s">
        <v>216</v>
      </c>
      <c r="AG77" s="20" t="s">
        <v>1832</v>
      </c>
      <c r="AH77" s="20" t="s">
        <v>217</v>
      </c>
      <c r="AI77" s="20" t="s">
        <v>32</v>
      </c>
      <c r="AJ77" s="20" t="s">
        <v>219</v>
      </c>
      <c r="AK77" s="20" t="s">
        <v>32</v>
      </c>
      <c r="AL77" s="20" t="s">
        <v>1834</v>
      </c>
    </row>
    <row r="78" spans="2:38" ht="24">
      <c r="B78" s="105" t="s">
        <v>2122</v>
      </c>
      <c r="C78" s="106" t="s">
        <v>2123</v>
      </c>
      <c r="D78" s="372">
        <v>3139</v>
      </c>
      <c r="E78" s="372">
        <v>3700</v>
      </c>
      <c r="F78" s="372">
        <v>3099</v>
      </c>
      <c r="G78" s="322"/>
      <c r="H78" s="322"/>
      <c r="I78" s="322"/>
      <c r="J78" s="322"/>
      <c r="K78" s="322"/>
      <c r="L78" s="322"/>
      <c r="M78" s="322"/>
      <c r="N78" s="322"/>
      <c r="O78" s="322"/>
      <c r="P78" s="322"/>
      <c r="Q78" s="322"/>
      <c r="R78" s="322"/>
      <c r="S78" s="322"/>
      <c r="T78" s="322"/>
      <c r="U78" s="322"/>
      <c r="V78" s="322"/>
      <c r="W78" s="322"/>
      <c r="X78" s="322"/>
      <c r="Y78" s="322"/>
      <c r="Z78" s="322"/>
      <c r="AA78" s="20" t="s">
        <v>2124</v>
      </c>
      <c r="AB78" s="20" t="s">
        <v>2103</v>
      </c>
      <c r="AC78" s="14">
        <f>IF($F$88&lt;&gt;"",$F$88,"")</f>
        <v>2</v>
      </c>
      <c r="AD78" s="20" t="s">
        <v>1945</v>
      </c>
      <c r="AE78" s="20" t="s">
        <v>2097</v>
      </c>
      <c r="AF78" s="20" t="s">
        <v>216</v>
      </c>
      <c r="AG78" s="20" t="s">
        <v>1832</v>
      </c>
      <c r="AH78" s="20" t="s">
        <v>217</v>
      </c>
      <c r="AI78" s="20" t="s">
        <v>32</v>
      </c>
      <c r="AJ78" s="20" t="s">
        <v>219</v>
      </c>
      <c r="AK78" s="20" t="s">
        <v>32</v>
      </c>
      <c r="AL78" s="20" t="s">
        <v>221</v>
      </c>
    </row>
    <row r="79" spans="2:38" ht="24">
      <c r="B79" s="105" t="s">
        <v>2125</v>
      </c>
      <c r="C79" s="106" t="s">
        <v>2126</v>
      </c>
      <c r="D79" s="372">
        <v>2965</v>
      </c>
      <c r="E79" s="372">
        <v>3451</v>
      </c>
      <c r="F79" s="372">
        <v>2986</v>
      </c>
      <c r="G79" s="322"/>
      <c r="H79" s="322"/>
      <c r="I79" s="322"/>
      <c r="J79" s="322"/>
      <c r="K79" s="322"/>
      <c r="L79" s="322"/>
      <c r="M79" s="322"/>
      <c r="N79" s="322"/>
      <c r="O79" s="322"/>
      <c r="P79" s="322"/>
      <c r="Q79" s="322"/>
      <c r="R79" s="322"/>
      <c r="S79" s="322"/>
      <c r="T79" s="322"/>
      <c r="U79" s="322"/>
      <c r="V79" s="322"/>
      <c r="W79" s="322"/>
      <c r="X79" s="322"/>
      <c r="Y79" s="322"/>
      <c r="Z79" s="322"/>
      <c r="AA79" s="20" t="s">
        <v>2127</v>
      </c>
      <c r="AB79" s="20" t="s">
        <v>2106</v>
      </c>
      <c r="AC79" s="14">
        <f>IF($F$89&lt;&gt;"",$F$89,"")</f>
        <v>5095</v>
      </c>
      <c r="AD79" s="20" t="s">
        <v>1945</v>
      </c>
      <c r="AE79" s="20" t="s">
        <v>2097</v>
      </c>
      <c r="AF79" s="20" t="s">
        <v>216</v>
      </c>
      <c r="AG79" s="20" t="s">
        <v>1832</v>
      </c>
      <c r="AH79" s="20" t="s">
        <v>217</v>
      </c>
      <c r="AI79" s="20" t="s">
        <v>32</v>
      </c>
      <c r="AJ79" s="20" t="s">
        <v>219</v>
      </c>
      <c r="AK79" s="20" t="s">
        <v>32</v>
      </c>
      <c r="AL79" s="20" t="s">
        <v>1834</v>
      </c>
    </row>
    <row r="80" spans="2:38">
      <c r="B80" s="322"/>
      <c r="C80" s="322"/>
      <c r="D80" s="322"/>
      <c r="E80" s="322"/>
      <c r="F80" s="322"/>
      <c r="G80" s="322"/>
      <c r="H80" s="322"/>
      <c r="I80" s="322"/>
      <c r="J80" s="322"/>
      <c r="K80" s="322"/>
      <c r="L80" s="322"/>
      <c r="M80" s="322"/>
      <c r="N80" s="322"/>
      <c r="O80" s="322"/>
      <c r="P80" s="322"/>
      <c r="Q80" s="322"/>
      <c r="R80" s="322"/>
      <c r="S80" s="322"/>
      <c r="T80" s="322"/>
      <c r="U80" s="322"/>
      <c r="V80" s="322"/>
      <c r="W80" s="322"/>
      <c r="X80" s="322"/>
      <c r="Y80" s="322"/>
      <c r="Z80" s="322"/>
      <c r="AA80" s="20" t="s">
        <v>2128</v>
      </c>
      <c r="AB80" s="20" t="s">
        <v>2129</v>
      </c>
      <c r="AC80" s="14">
        <f>IF($F$103&lt;&gt;"",$F$103,"")</f>
        <v>1247</v>
      </c>
      <c r="AD80" s="20" t="s">
        <v>1945</v>
      </c>
      <c r="AE80" s="20" t="s">
        <v>2130</v>
      </c>
      <c r="AF80" s="20" t="s">
        <v>32</v>
      </c>
      <c r="AG80" s="20" t="s">
        <v>1832</v>
      </c>
      <c r="AH80" s="20" t="s">
        <v>218</v>
      </c>
      <c r="AI80" s="20" t="s">
        <v>32</v>
      </c>
      <c r="AJ80" s="20" t="s">
        <v>32</v>
      </c>
      <c r="AK80" s="20" t="s">
        <v>32</v>
      </c>
      <c r="AL80" s="20" t="s">
        <v>221</v>
      </c>
    </row>
    <row r="81" spans="1:38" ht="38.25">
      <c r="A81" s="302" t="s">
        <v>2131</v>
      </c>
      <c r="B81" s="298" t="s">
        <v>2132</v>
      </c>
      <c r="G81" s="322"/>
      <c r="H81" s="322"/>
      <c r="I81" s="322"/>
      <c r="J81" s="322"/>
      <c r="K81" s="322"/>
      <c r="L81" s="322"/>
      <c r="M81" s="322"/>
      <c r="N81" s="322"/>
      <c r="O81" s="322"/>
      <c r="P81" s="322"/>
      <c r="Q81" s="322"/>
      <c r="R81" s="322"/>
      <c r="S81" s="322"/>
      <c r="T81" s="322"/>
      <c r="U81" s="322"/>
      <c r="V81" s="322"/>
      <c r="W81" s="322"/>
      <c r="X81" s="322"/>
      <c r="Y81" s="322"/>
      <c r="Z81" s="322"/>
      <c r="AA81" s="20" t="s">
        <v>2133</v>
      </c>
      <c r="AB81" s="20" t="s">
        <v>2134</v>
      </c>
      <c r="AC81" s="14">
        <f>IF($D$110&lt;&gt;"",$D$110,"")</f>
        <v>527</v>
      </c>
      <c r="AD81" s="20" t="s">
        <v>1945</v>
      </c>
      <c r="AE81" s="20" t="s">
        <v>2135</v>
      </c>
      <c r="AF81" s="20" t="s">
        <v>2136</v>
      </c>
      <c r="AG81" s="20" t="s">
        <v>1832</v>
      </c>
      <c r="AH81" s="20" t="s">
        <v>218</v>
      </c>
      <c r="AI81" s="20" t="s">
        <v>32</v>
      </c>
      <c r="AJ81" s="20" t="s">
        <v>32</v>
      </c>
      <c r="AK81" s="20" t="s">
        <v>32</v>
      </c>
      <c r="AL81" s="20" t="s">
        <v>221</v>
      </c>
    </row>
    <row r="82" spans="1:38">
      <c r="A82" s="302"/>
      <c r="B82" s="282" t="s">
        <v>2081</v>
      </c>
      <c r="G82" s="322"/>
      <c r="H82" s="322"/>
      <c r="I82" s="322"/>
      <c r="J82" s="322"/>
      <c r="K82" s="322"/>
      <c r="L82" s="322"/>
      <c r="M82" s="322"/>
      <c r="N82" s="322"/>
      <c r="O82" s="322"/>
      <c r="P82" s="322"/>
      <c r="Q82" s="322"/>
      <c r="R82" s="322"/>
      <c r="S82" s="322"/>
      <c r="T82" s="322"/>
      <c r="U82" s="322"/>
      <c r="V82" s="322"/>
      <c r="W82" s="322"/>
      <c r="X82" s="322"/>
      <c r="Y82" s="322"/>
      <c r="Z82" s="322"/>
      <c r="AA82" s="20" t="s">
        <v>2137</v>
      </c>
      <c r="AB82" s="20" t="s">
        <v>2138</v>
      </c>
      <c r="AC82" s="14">
        <f>IF($D$111&lt;&gt;"",$D$111,"")</f>
        <v>520</v>
      </c>
      <c r="AD82" s="20" t="s">
        <v>1945</v>
      </c>
      <c r="AE82" s="20" t="s">
        <v>2135</v>
      </c>
      <c r="AF82" s="20" t="s">
        <v>2136</v>
      </c>
      <c r="AG82" s="20" t="s">
        <v>1832</v>
      </c>
      <c r="AH82" s="20" t="s">
        <v>218</v>
      </c>
      <c r="AI82" s="20" t="s">
        <v>32</v>
      </c>
      <c r="AJ82" s="20" t="s">
        <v>32</v>
      </c>
      <c r="AK82" s="20" t="s">
        <v>32</v>
      </c>
      <c r="AL82" s="20" t="s">
        <v>221</v>
      </c>
    </row>
    <row r="83" spans="1:38" ht="25.5">
      <c r="A83" s="302"/>
      <c r="B83" s="282" t="s">
        <v>2139</v>
      </c>
      <c r="G83" s="322"/>
      <c r="H83" s="322"/>
      <c r="I83" s="322"/>
      <c r="J83" s="322"/>
      <c r="K83" s="322"/>
      <c r="L83" s="322"/>
      <c r="M83" s="322"/>
      <c r="N83" s="322"/>
      <c r="O83" s="322"/>
      <c r="P83" s="322"/>
      <c r="Q83" s="322"/>
      <c r="R83" s="322"/>
      <c r="S83" s="322"/>
      <c r="T83" s="322"/>
      <c r="U83" s="322"/>
      <c r="V83" s="322"/>
      <c r="W83" s="322"/>
      <c r="X83" s="322"/>
      <c r="Y83" s="322"/>
      <c r="Z83" s="322"/>
      <c r="AA83" s="20" t="s">
        <v>2140</v>
      </c>
      <c r="AB83" s="20" t="s">
        <v>2141</v>
      </c>
      <c r="AC83" s="14">
        <f>IF($D$112&lt;&gt;"",$D$112,"")</f>
        <v>0</v>
      </c>
      <c r="AD83" s="20" t="s">
        <v>1945</v>
      </c>
      <c r="AE83" s="20" t="s">
        <v>2135</v>
      </c>
      <c r="AF83" s="20" t="s">
        <v>2136</v>
      </c>
      <c r="AG83" s="20" t="s">
        <v>1832</v>
      </c>
      <c r="AH83" s="20" t="s">
        <v>218</v>
      </c>
      <c r="AI83" s="20" t="s">
        <v>32</v>
      </c>
      <c r="AJ83" s="20" t="s">
        <v>32</v>
      </c>
      <c r="AK83" s="20" t="s">
        <v>32</v>
      </c>
      <c r="AL83" s="20" t="s">
        <v>221</v>
      </c>
    </row>
    <row r="84" spans="1:38">
      <c r="A84" s="302"/>
      <c r="B84" s="330"/>
      <c r="G84" s="322"/>
      <c r="H84" s="322"/>
      <c r="I84" s="322"/>
      <c r="J84" s="322"/>
      <c r="K84" s="322"/>
      <c r="L84" s="322"/>
      <c r="M84" s="322"/>
      <c r="N84" s="322"/>
      <c r="O84" s="322"/>
      <c r="P84" s="322"/>
      <c r="Q84" s="322"/>
      <c r="R84" s="322"/>
      <c r="S84" s="322"/>
      <c r="T84" s="322"/>
      <c r="U84" s="322"/>
      <c r="V84" s="322"/>
      <c r="W84" s="322"/>
      <c r="X84" s="322"/>
      <c r="Y84" s="322"/>
      <c r="Z84" s="322"/>
      <c r="AA84" s="20" t="s">
        <v>2142</v>
      </c>
      <c r="AB84" s="20" t="s">
        <v>2143</v>
      </c>
      <c r="AC84" s="14">
        <f>IF($D$113&lt;&gt;"",$D$113,"")</f>
        <v>0</v>
      </c>
      <c r="AD84" s="20" t="s">
        <v>1945</v>
      </c>
      <c r="AE84" s="20" t="s">
        <v>2135</v>
      </c>
      <c r="AF84" s="20" t="s">
        <v>2136</v>
      </c>
      <c r="AG84" s="20" t="s">
        <v>1832</v>
      </c>
      <c r="AH84" s="20" t="s">
        <v>218</v>
      </c>
      <c r="AI84" s="20" t="s">
        <v>32</v>
      </c>
      <c r="AJ84" s="20" t="s">
        <v>32</v>
      </c>
      <c r="AK84" s="20" t="s">
        <v>32</v>
      </c>
      <c r="AL84" s="20" t="s">
        <v>221</v>
      </c>
    </row>
    <row r="85" spans="1:38" ht="36">
      <c r="A85" s="302"/>
      <c r="B85" s="227"/>
      <c r="C85" s="107" t="s">
        <v>2144</v>
      </c>
      <c r="D85" s="103" t="s">
        <v>2145</v>
      </c>
      <c r="E85" s="103" t="s">
        <v>2146</v>
      </c>
      <c r="F85" s="103" t="s">
        <v>2090</v>
      </c>
      <c r="G85" s="322"/>
      <c r="H85" s="322"/>
      <c r="I85" s="322"/>
      <c r="J85" s="322"/>
      <c r="K85" s="322"/>
      <c r="L85" s="322"/>
      <c r="M85" s="322"/>
      <c r="N85" s="322"/>
      <c r="O85" s="322"/>
      <c r="P85" s="322"/>
      <c r="Q85" s="322"/>
      <c r="R85" s="322"/>
      <c r="S85" s="322"/>
      <c r="T85" s="322"/>
      <c r="U85" s="322"/>
      <c r="V85" s="322"/>
      <c r="W85" s="322"/>
      <c r="X85" s="322"/>
      <c r="Y85" s="322"/>
      <c r="Z85" s="322"/>
      <c r="AA85" s="20" t="s">
        <v>2147</v>
      </c>
      <c r="AB85" s="20" t="s">
        <v>2148</v>
      </c>
      <c r="AC85" s="14">
        <f>IF($D$114&lt;&gt;"",$D$114,"")</f>
        <v>46</v>
      </c>
      <c r="AD85" s="20" t="s">
        <v>1945</v>
      </c>
      <c r="AE85" s="20" t="s">
        <v>2135</v>
      </c>
      <c r="AF85" s="20" t="s">
        <v>2136</v>
      </c>
      <c r="AG85" s="20" t="s">
        <v>1832</v>
      </c>
      <c r="AH85" s="20" t="s">
        <v>218</v>
      </c>
      <c r="AI85" s="20" t="s">
        <v>32</v>
      </c>
      <c r="AJ85" s="20" t="s">
        <v>32</v>
      </c>
      <c r="AK85" s="20" t="s">
        <v>32</v>
      </c>
      <c r="AL85" s="20" t="s">
        <v>221</v>
      </c>
    </row>
    <row r="86" spans="1:38" ht="24">
      <c r="A86" s="302"/>
      <c r="B86" s="228" t="s">
        <v>2149</v>
      </c>
      <c r="C86" s="106" t="s">
        <v>2150</v>
      </c>
      <c r="D86" s="104">
        <v>725</v>
      </c>
      <c r="E86" s="104">
        <v>2431</v>
      </c>
      <c r="F86" s="104">
        <v>63</v>
      </c>
      <c r="G86" s="322"/>
      <c r="H86" s="322"/>
      <c r="I86" s="322"/>
      <c r="J86" s="322"/>
      <c r="K86" s="322"/>
      <c r="L86" s="322"/>
      <c r="M86" s="322"/>
      <c r="N86" s="322"/>
      <c r="O86" s="322"/>
      <c r="P86" s="322"/>
      <c r="Q86" s="322"/>
      <c r="R86" s="322"/>
      <c r="S86" s="322"/>
      <c r="T86" s="322"/>
      <c r="U86" s="322"/>
      <c r="V86" s="322"/>
      <c r="W86" s="322"/>
      <c r="X86" s="322"/>
      <c r="Y86" s="322"/>
      <c r="Z86" s="322"/>
      <c r="AA86" s="20" t="s">
        <v>2151</v>
      </c>
      <c r="AB86" s="20" t="s">
        <v>2134</v>
      </c>
      <c r="AC86" s="14">
        <f>IF($E$110&lt;&gt;"",$E$110,"")</f>
        <v>0.26040000000000002</v>
      </c>
      <c r="AD86" s="20" t="s">
        <v>1945</v>
      </c>
      <c r="AE86" s="20" t="s">
        <v>2135</v>
      </c>
      <c r="AF86" s="20" t="s">
        <v>2152</v>
      </c>
      <c r="AG86" s="20" t="s">
        <v>1832</v>
      </c>
      <c r="AH86" s="20" t="s">
        <v>218</v>
      </c>
      <c r="AI86" s="20" t="s">
        <v>32</v>
      </c>
      <c r="AJ86" s="20" t="s">
        <v>32</v>
      </c>
      <c r="AK86" s="20" t="s">
        <v>32</v>
      </c>
      <c r="AL86" s="20" t="s">
        <v>1692</v>
      </c>
    </row>
    <row r="87" spans="1:38">
      <c r="A87" s="302"/>
      <c r="B87" s="228" t="s">
        <v>2153</v>
      </c>
      <c r="C87" s="106" t="s">
        <v>2154</v>
      </c>
      <c r="D87" s="373">
        <v>4393</v>
      </c>
      <c r="E87" s="373">
        <v>4807</v>
      </c>
      <c r="F87" s="373">
        <v>3746</v>
      </c>
      <c r="G87" s="322"/>
      <c r="H87" s="322"/>
      <c r="I87" s="322"/>
      <c r="J87" s="322"/>
      <c r="K87" s="322"/>
      <c r="L87" s="322"/>
      <c r="M87" s="322"/>
      <c r="N87" s="322"/>
      <c r="O87" s="322"/>
      <c r="P87" s="322"/>
      <c r="Q87" s="322"/>
      <c r="R87" s="322"/>
      <c r="S87" s="322"/>
      <c r="T87" s="322"/>
      <c r="U87" s="322"/>
      <c r="V87" s="322"/>
      <c r="W87" s="322"/>
      <c r="X87" s="322"/>
      <c r="Y87" s="322"/>
      <c r="Z87" s="322"/>
      <c r="AA87" s="20" t="s">
        <v>2155</v>
      </c>
      <c r="AB87" s="20" t="s">
        <v>2138</v>
      </c>
      <c r="AC87" s="14">
        <f>IF($E$111&lt;&gt;"",$E$111,"")</f>
        <v>0.25690000000000002</v>
      </c>
      <c r="AD87" s="20" t="s">
        <v>1945</v>
      </c>
      <c r="AE87" s="20" t="s">
        <v>2135</v>
      </c>
      <c r="AF87" s="20" t="s">
        <v>2152</v>
      </c>
      <c r="AG87" s="20" t="s">
        <v>1832</v>
      </c>
      <c r="AH87" s="20" t="s">
        <v>218</v>
      </c>
      <c r="AI87" s="20" t="s">
        <v>32</v>
      </c>
      <c r="AJ87" s="20" t="s">
        <v>32</v>
      </c>
      <c r="AK87" s="20" t="s">
        <v>32</v>
      </c>
      <c r="AL87" s="20" t="s">
        <v>1692</v>
      </c>
    </row>
    <row r="88" spans="1:38">
      <c r="A88" s="302"/>
      <c r="B88" s="228" t="s">
        <v>2156</v>
      </c>
      <c r="C88" s="106" t="s">
        <v>2157</v>
      </c>
      <c r="D88" s="104">
        <v>52</v>
      </c>
      <c r="E88" s="104">
        <v>231</v>
      </c>
      <c r="F88" s="104">
        <v>2</v>
      </c>
      <c r="G88" s="322"/>
      <c r="H88" s="322"/>
      <c r="I88" s="322"/>
      <c r="J88" s="322"/>
      <c r="K88" s="322"/>
      <c r="L88" s="322"/>
      <c r="M88" s="322"/>
      <c r="N88" s="322"/>
      <c r="O88" s="322"/>
      <c r="P88" s="322"/>
      <c r="Q88" s="322"/>
      <c r="R88" s="322"/>
      <c r="S88" s="322"/>
      <c r="T88" s="322"/>
      <c r="U88" s="322"/>
      <c r="V88" s="322"/>
      <c r="W88" s="322"/>
      <c r="X88" s="322"/>
      <c r="Y88" s="322"/>
      <c r="Z88" s="322"/>
      <c r="AA88" s="20" t="s">
        <v>2158</v>
      </c>
      <c r="AB88" s="20" t="s">
        <v>2141</v>
      </c>
      <c r="AC88" s="14">
        <f>IF($E$112&lt;&gt;"",$E$112,"")</f>
        <v>0</v>
      </c>
      <c r="AD88" s="20" t="s">
        <v>1945</v>
      </c>
      <c r="AE88" s="20" t="s">
        <v>2135</v>
      </c>
      <c r="AF88" s="20" t="s">
        <v>2152</v>
      </c>
      <c r="AG88" s="20" t="s">
        <v>1832</v>
      </c>
      <c r="AH88" s="20" t="s">
        <v>218</v>
      </c>
      <c r="AI88" s="20" t="s">
        <v>32</v>
      </c>
      <c r="AJ88" s="20" t="s">
        <v>32</v>
      </c>
      <c r="AK88" s="20" t="s">
        <v>32</v>
      </c>
      <c r="AL88" s="20" t="s">
        <v>1692</v>
      </c>
    </row>
    <row r="89" spans="1:38" ht="24">
      <c r="A89" s="302"/>
      <c r="B89" s="228" t="s">
        <v>2159</v>
      </c>
      <c r="C89" s="106" t="s">
        <v>2160</v>
      </c>
      <c r="D89" s="373">
        <v>13626</v>
      </c>
      <c r="E89" s="373">
        <v>11408</v>
      </c>
      <c r="F89" s="373">
        <v>5095</v>
      </c>
      <c r="G89" s="322"/>
      <c r="H89" s="322"/>
      <c r="I89" s="322"/>
      <c r="J89" s="322"/>
      <c r="K89" s="322"/>
      <c r="L89" s="322"/>
      <c r="M89" s="322"/>
      <c r="N89" s="322"/>
      <c r="O89" s="322"/>
      <c r="P89" s="322"/>
      <c r="Q89" s="322"/>
      <c r="R89" s="322"/>
      <c r="S89" s="322"/>
      <c r="T89" s="322"/>
      <c r="U89" s="322"/>
      <c r="V89" s="322"/>
      <c r="W89" s="322"/>
      <c r="X89" s="322"/>
      <c r="Y89" s="322"/>
      <c r="Z89" s="322"/>
      <c r="AA89" s="20" t="s">
        <v>2161</v>
      </c>
      <c r="AB89" s="20" t="s">
        <v>2143</v>
      </c>
      <c r="AC89" s="14">
        <f>IF($E$113&lt;&gt;"",$E$113,"")</f>
        <v>0</v>
      </c>
      <c r="AD89" s="20" t="s">
        <v>1945</v>
      </c>
      <c r="AE89" s="20" t="s">
        <v>2135</v>
      </c>
      <c r="AF89" s="20" t="s">
        <v>2152</v>
      </c>
      <c r="AG89" s="20" t="s">
        <v>1832</v>
      </c>
      <c r="AH89" s="20" t="s">
        <v>218</v>
      </c>
      <c r="AI89" s="20" t="s">
        <v>32</v>
      </c>
      <c r="AJ89" s="20" t="s">
        <v>32</v>
      </c>
      <c r="AK89" s="20" t="s">
        <v>32</v>
      </c>
      <c r="AL89" s="20" t="s">
        <v>1692</v>
      </c>
    </row>
    <row r="90" spans="1:38">
      <c r="A90" s="322"/>
      <c r="B90" s="322"/>
      <c r="C90" s="322"/>
      <c r="D90" s="322"/>
      <c r="E90" s="322"/>
      <c r="F90" s="322"/>
      <c r="G90" s="322"/>
      <c r="H90" s="322"/>
      <c r="I90" s="322"/>
      <c r="J90" s="322"/>
      <c r="K90" s="322"/>
      <c r="L90" s="322"/>
      <c r="M90" s="322"/>
      <c r="N90" s="322"/>
      <c r="O90" s="322"/>
      <c r="P90" s="322"/>
      <c r="Q90" s="322"/>
      <c r="R90" s="322"/>
      <c r="S90" s="322"/>
      <c r="T90" s="322"/>
      <c r="U90" s="322"/>
      <c r="V90" s="322"/>
      <c r="W90" s="322"/>
      <c r="X90" s="322"/>
      <c r="Y90" s="322"/>
      <c r="Z90" s="322"/>
      <c r="AA90" s="20" t="s">
        <v>2162</v>
      </c>
      <c r="AB90" s="20" t="s">
        <v>2148</v>
      </c>
      <c r="AC90" s="14">
        <f>IF($E$114&lt;&gt;"",$E$114,"")</f>
        <v>2.2700000000000001E-2</v>
      </c>
      <c r="AD90" s="20" t="s">
        <v>1945</v>
      </c>
      <c r="AE90" s="20" t="s">
        <v>2135</v>
      </c>
      <c r="AF90" s="20" t="s">
        <v>2152</v>
      </c>
      <c r="AG90" s="20" t="s">
        <v>1832</v>
      </c>
      <c r="AH90" s="20" t="s">
        <v>218</v>
      </c>
      <c r="AI90" s="20" t="s">
        <v>32</v>
      </c>
      <c r="AJ90" s="20" t="s">
        <v>32</v>
      </c>
      <c r="AK90" s="20" t="s">
        <v>32</v>
      </c>
      <c r="AL90" s="20" t="s">
        <v>1692</v>
      </c>
    </row>
    <row r="91" spans="1:38" ht="25.5">
      <c r="A91" s="302"/>
      <c r="B91" s="229"/>
      <c r="C91" s="305" t="s">
        <v>2163</v>
      </c>
      <c r="G91" s="322"/>
      <c r="H91" s="322"/>
      <c r="I91" s="322"/>
      <c r="J91" s="322"/>
      <c r="K91" s="322"/>
      <c r="L91" s="322"/>
      <c r="M91" s="322"/>
      <c r="N91" s="322"/>
      <c r="O91" s="322"/>
      <c r="P91" s="322"/>
      <c r="Q91" s="322"/>
      <c r="R91" s="322"/>
      <c r="S91" s="322"/>
      <c r="T91" s="322"/>
      <c r="U91" s="322"/>
      <c r="V91" s="322"/>
      <c r="W91" s="322"/>
      <c r="X91" s="322"/>
      <c r="Y91" s="322"/>
      <c r="Z91" s="322"/>
      <c r="AA91" s="20" t="s">
        <v>2164</v>
      </c>
      <c r="AB91" s="20" t="s">
        <v>2134</v>
      </c>
      <c r="AC91" s="14">
        <f>IF($F$110&lt;&gt;"",$F$110,"")</f>
        <v>23392</v>
      </c>
      <c r="AD91" s="20" t="s">
        <v>1945</v>
      </c>
      <c r="AE91" s="20" t="s">
        <v>2135</v>
      </c>
      <c r="AF91" s="20" t="s">
        <v>2165</v>
      </c>
      <c r="AG91" s="20" t="s">
        <v>1832</v>
      </c>
      <c r="AH91" s="20" t="s">
        <v>218</v>
      </c>
      <c r="AI91" s="20" t="s">
        <v>32</v>
      </c>
      <c r="AJ91" s="20" t="s">
        <v>32</v>
      </c>
      <c r="AK91" s="20" t="s">
        <v>32</v>
      </c>
      <c r="AL91" s="20" t="s">
        <v>1834</v>
      </c>
    </row>
    <row r="92" spans="1:38">
      <c r="A92" s="302"/>
      <c r="B92" s="229"/>
      <c r="C92" s="285" t="s">
        <v>2166</v>
      </c>
      <c r="D92" s="309"/>
      <c r="E92" s="309"/>
      <c r="F92" s="309"/>
      <c r="G92" s="322"/>
      <c r="H92" s="322"/>
      <c r="I92" s="322"/>
      <c r="J92" s="322"/>
      <c r="K92" s="322"/>
      <c r="L92" s="322"/>
      <c r="M92" s="322"/>
      <c r="N92" s="322"/>
      <c r="O92" s="322"/>
      <c r="P92" s="322"/>
      <c r="Q92" s="322"/>
      <c r="R92" s="322"/>
      <c r="S92" s="322"/>
      <c r="T92" s="322"/>
      <c r="U92" s="322"/>
      <c r="V92" s="322"/>
      <c r="W92" s="322"/>
      <c r="X92" s="322"/>
      <c r="Y92" s="322"/>
      <c r="Z92" s="322"/>
      <c r="AA92" s="20" t="s">
        <v>2167</v>
      </c>
      <c r="AB92" s="20" t="s">
        <v>2138</v>
      </c>
      <c r="AC92" s="14">
        <f>IF($F$111&lt;&gt;"",$F$111,"")</f>
        <v>21783</v>
      </c>
      <c r="AD92" s="20" t="s">
        <v>1945</v>
      </c>
      <c r="AE92" s="20" t="s">
        <v>2135</v>
      </c>
      <c r="AF92" s="20" t="s">
        <v>2165</v>
      </c>
      <c r="AG92" s="20" t="s">
        <v>1832</v>
      </c>
      <c r="AH92" s="20" t="s">
        <v>218</v>
      </c>
      <c r="AI92" s="20" t="s">
        <v>32</v>
      </c>
      <c r="AJ92" s="20" t="s">
        <v>32</v>
      </c>
      <c r="AK92" s="20" t="s">
        <v>32</v>
      </c>
      <c r="AL92" s="20" t="s">
        <v>1834</v>
      </c>
    </row>
    <row r="93" spans="1:38" ht="25.5">
      <c r="A93" s="302"/>
      <c r="B93" s="229"/>
      <c r="C93" s="305" t="s">
        <v>2168</v>
      </c>
      <c r="G93" s="322"/>
      <c r="H93" s="322"/>
      <c r="I93" s="322"/>
      <c r="J93" s="322"/>
      <c r="K93" s="322"/>
      <c r="L93" s="322"/>
      <c r="M93" s="322"/>
      <c r="N93" s="322"/>
      <c r="O93" s="322"/>
      <c r="P93" s="322"/>
      <c r="Q93" s="322"/>
      <c r="R93" s="322"/>
      <c r="S93" s="322"/>
      <c r="T93" s="322"/>
      <c r="U93" s="322"/>
      <c r="V93" s="322"/>
      <c r="W93" s="322"/>
      <c r="X93" s="322"/>
      <c r="Y93" s="322"/>
      <c r="Z93" s="322"/>
      <c r="AA93" s="20" t="s">
        <v>2169</v>
      </c>
      <c r="AB93" s="20" t="s">
        <v>2141</v>
      </c>
      <c r="AC93" s="14">
        <f>IF($F$112&lt;&gt;"",$F$112,"")</f>
        <v>0</v>
      </c>
      <c r="AD93" s="20" t="s">
        <v>1945</v>
      </c>
      <c r="AE93" s="20" t="s">
        <v>2135</v>
      </c>
      <c r="AF93" s="20" t="s">
        <v>2165</v>
      </c>
      <c r="AG93" s="20" t="s">
        <v>1832</v>
      </c>
      <c r="AH93" s="20" t="s">
        <v>218</v>
      </c>
      <c r="AI93" s="20" t="s">
        <v>32</v>
      </c>
      <c r="AJ93" s="20" t="s">
        <v>32</v>
      </c>
      <c r="AK93" s="20" t="s">
        <v>32</v>
      </c>
      <c r="AL93" s="20" t="s">
        <v>1834</v>
      </c>
    </row>
    <row r="94" spans="1:38">
      <c r="A94" s="302"/>
      <c r="B94" s="229"/>
      <c r="C94" s="280" t="s">
        <v>2170</v>
      </c>
      <c r="G94" s="322"/>
      <c r="H94" s="322"/>
      <c r="I94" s="322"/>
      <c r="J94" s="322"/>
      <c r="K94" s="322"/>
      <c r="L94" s="322"/>
      <c r="M94" s="322"/>
      <c r="N94" s="322"/>
      <c r="O94" s="322"/>
      <c r="P94" s="322"/>
      <c r="Q94" s="322"/>
      <c r="R94" s="322"/>
      <c r="S94" s="322"/>
      <c r="T94" s="322"/>
      <c r="U94" s="322"/>
      <c r="V94" s="322"/>
      <c r="W94" s="322"/>
      <c r="X94" s="322"/>
      <c r="Y94" s="322"/>
      <c r="Z94" s="322"/>
      <c r="AA94" s="20" t="s">
        <v>2171</v>
      </c>
      <c r="AB94" s="20" t="s">
        <v>2143</v>
      </c>
      <c r="AC94" s="14">
        <f>IF($F$113&lt;&gt;"",$F$113,"")</f>
        <v>0</v>
      </c>
      <c r="AD94" s="20" t="s">
        <v>1945</v>
      </c>
      <c r="AE94" s="20" t="s">
        <v>2135</v>
      </c>
      <c r="AF94" s="20" t="s">
        <v>2165</v>
      </c>
      <c r="AG94" s="20" t="s">
        <v>1832</v>
      </c>
      <c r="AH94" s="20" t="s">
        <v>218</v>
      </c>
      <c r="AI94" s="20" t="s">
        <v>32</v>
      </c>
      <c r="AJ94" s="20" t="s">
        <v>32</v>
      </c>
      <c r="AK94" s="20" t="s">
        <v>32</v>
      </c>
      <c r="AL94" s="20" t="s">
        <v>1834</v>
      </c>
    </row>
    <row r="95" spans="1:38">
      <c r="A95" s="302"/>
      <c r="B95" s="229"/>
      <c r="C95" s="280" t="s">
        <v>2172</v>
      </c>
      <c r="G95" s="322"/>
      <c r="H95" s="322"/>
      <c r="I95" s="322"/>
      <c r="J95" s="322"/>
      <c r="K95" s="322"/>
      <c r="L95" s="322"/>
      <c r="M95" s="322"/>
      <c r="N95" s="322"/>
      <c r="O95" s="322"/>
      <c r="P95" s="322"/>
      <c r="Q95" s="322"/>
      <c r="R95" s="322"/>
      <c r="S95" s="322"/>
      <c r="T95" s="322"/>
      <c r="U95" s="322"/>
      <c r="V95" s="322"/>
      <c r="W95" s="322"/>
      <c r="X95" s="322"/>
      <c r="Y95" s="322"/>
      <c r="Z95" s="322"/>
      <c r="AA95" s="20" t="s">
        <v>2173</v>
      </c>
      <c r="AB95" s="20" t="s">
        <v>2148</v>
      </c>
      <c r="AC95" s="14">
        <f>IF($F$114&lt;&gt;"",$F$114,"")</f>
        <v>21749</v>
      </c>
      <c r="AD95" s="20" t="s">
        <v>1945</v>
      </c>
      <c r="AE95" s="20" t="s">
        <v>2135</v>
      </c>
      <c r="AF95" s="20" t="s">
        <v>2165</v>
      </c>
      <c r="AG95" s="20" t="s">
        <v>1832</v>
      </c>
      <c r="AH95" s="20" t="s">
        <v>218</v>
      </c>
      <c r="AI95" s="20" t="s">
        <v>32</v>
      </c>
      <c r="AJ95" s="20" t="s">
        <v>32</v>
      </c>
      <c r="AK95" s="20" t="s">
        <v>32</v>
      </c>
      <c r="AL95" s="20" t="s">
        <v>1834</v>
      </c>
    </row>
    <row r="96" spans="1:38">
      <c r="A96" s="302"/>
      <c r="B96" s="229"/>
      <c r="C96" s="280" t="s">
        <v>2174</v>
      </c>
      <c r="G96" s="322"/>
      <c r="H96" s="322"/>
      <c r="I96" s="322"/>
      <c r="J96" s="322"/>
      <c r="K96" s="322"/>
      <c r="L96" s="322"/>
      <c r="M96" s="322"/>
      <c r="N96" s="322"/>
      <c r="O96" s="322"/>
      <c r="P96" s="322"/>
      <c r="Q96" s="322"/>
      <c r="R96" s="322"/>
      <c r="S96" s="322"/>
      <c r="T96" s="322"/>
      <c r="U96" s="322"/>
      <c r="V96" s="322"/>
      <c r="W96" s="322"/>
      <c r="X96" s="322"/>
      <c r="Y96" s="322"/>
      <c r="Z96" s="322"/>
      <c r="AA96" s="20" t="s">
        <v>2175</v>
      </c>
      <c r="AB96" s="20" t="s">
        <v>2176</v>
      </c>
      <c r="AC96" s="14" t="str">
        <f>IF($A$121&lt;&gt;"",$A$121,"")</f>
        <v/>
      </c>
      <c r="AD96" s="20" t="s">
        <v>1945</v>
      </c>
      <c r="AE96" s="20" t="s">
        <v>2177</v>
      </c>
      <c r="AF96" s="20" t="s">
        <v>2178</v>
      </c>
      <c r="AG96" s="20" t="s">
        <v>1832</v>
      </c>
      <c r="AH96" s="20" t="s">
        <v>32</v>
      </c>
      <c r="AI96" s="20" t="s">
        <v>32</v>
      </c>
      <c r="AJ96" s="20" t="s">
        <v>32</v>
      </c>
      <c r="AK96" s="20" t="s">
        <v>32</v>
      </c>
      <c r="AL96" s="20" t="s">
        <v>161</v>
      </c>
    </row>
    <row r="97" spans="1:38">
      <c r="A97" s="302"/>
      <c r="B97" s="229"/>
      <c r="C97" s="280" t="s">
        <v>2179</v>
      </c>
      <c r="G97" s="322"/>
      <c r="H97" s="322"/>
      <c r="I97" s="322"/>
      <c r="J97" s="322"/>
      <c r="K97" s="322"/>
      <c r="L97" s="322"/>
      <c r="M97" s="322"/>
      <c r="N97" s="322"/>
      <c r="O97" s="322"/>
      <c r="P97" s="322"/>
      <c r="Q97" s="322"/>
      <c r="R97" s="322"/>
      <c r="S97" s="322"/>
      <c r="T97" s="322"/>
      <c r="U97" s="322"/>
      <c r="V97" s="322"/>
      <c r="W97" s="322"/>
      <c r="X97" s="322"/>
      <c r="Y97" s="322"/>
      <c r="Z97" s="322"/>
      <c r="AA97" s="20" t="s">
        <v>2180</v>
      </c>
      <c r="AB97" s="20" t="s">
        <v>2181</v>
      </c>
      <c r="AC97" s="14" t="str">
        <f>IF($A$122&lt;&gt;"",$A$122,"")</f>
        <v>X</v>
      </c>
      <c r="AD97" s="20" t="s">
        <v>1945</v>
      </c>
      <c r="AE97" s="20" t="s">
        <v>2177</v>
      </c>
      <c r="AF97" s="20" t="s">
        <v>2178</v>
      </c>
      <c r="AG97" s="20" t="s">
        <v>1832</v>
      </c>
      <c r="AH97" s="20" t="s">
        <v>32</v>
      </c>
      <c r="AI97" s="20" t="s">
        <v>32</v>
      </c>
      <c r="AJ97" s="20" t="s">
        <v>32</v>
      </c>
      <c r="AK97" s="20" t="s">
        <v>32</v>
      </c>
      <c r="AL97" s="20" t="s">
        <v>161</v>
      </c>
    </row>
    <row r="98" spans="1:38">
      <c r="A98" s="302"/>
      <c r="B98" s="229"/>
      <c r="C98" s="280" t="s">
        <v>2182</v>
      </c>
      <c r="G98" s="322"/>
      <c r="H98" s="322"/>
      <c r="I98" s="322"/>
      <c r="J98" s="322"/>
      <c r="K98" s="322"/>
      <c r="L98" s="322"/>
      <c r="M98" s="322"/>
      <c r="N98" s="322"/>
      <c r="O98" s="322"/>
      <c r="P98" s="322"/>
      <c r="Q98" s="322"/>
      <c r="R98" s="322"/>
      <c r="S98" s="322"/>
      <c r="T98" s="322"/>
      <c r="U98" s="322"/>
      <c r="V98" s="322"/>
      <c r="W98" s="322"/>
      <c r="X98" s="322"/>
      <c r="Y98" s="322"/>
      <c r="Z98" s="322"/>
      <c r="AA98" s="20" t="s">
        <v>2183</v>
      </c>
      <c r="AB98" s="20" t="s">
        <v>2184</v>
      </c>
      <c r="AC98" s="14" t="str">
        <f>IF($A$123&lt;&gt;"",$A$123,"")</f>
        <v/>
      </c>
      <c r="AD98" s="20" t="s">
        <v>1945</v>
      </c>
      <c r="AE98" s="20" t="s">
        <v>2177</v>
      </c>
      <c r="AF98" s="20" t="s">
        <v>2178</v>
      </c>
      <c r="AG98" s="20" t="s">
        <v>1832</v>
      </c>
      <c r="AH98" s="20" t="s">
        <v>32</v>
      </c>
      <c r="AI98" s="20" t="s">
        <v>32</v>
      </c>
      <c r="AJ98" s="20" t="s">
        <v>32</v>
      </c>
      <c r="AK98" s="20" t="s">
        <v>32</v>
      </c>
      <c r="AL98" s="20" t="s">
        <v>161</v>
      </c>
    </row>
    <row r="99" spans="1:38">
      <c r="A99" s="302"/>
      <c r="B99" s="229"/>
      <c r="C99" s="280" t="s">
        <v>2185</v>
      </c>
      <c r="G99" s="322"/>
      <c r="H99" s="322"/>
      <c r="I99" s="322"/>
      <c r="J99" s="322"/>
      <c r="K99" s="322"/>
      <c r="L99" s="322"/>
      <c r="M99" s="322"/>
      <c r="N99" s="322"/>
      <c r="O99" s="322"/>
      <c r="P99" s="322"/>
      <c r="Q99" s="322"/>
      <c r="R99" s="322"/>
      <c r="S99" s="322"/>
      <c r="T99" s="322"/>
      <c r="U99" s="322"/>
      <c r="V99" s="322"/>
      <c r="W99" s="322"/>
      <c r="X99" s="322"/>
      <c r="Y99" s="322"/>
      <c r="Z99" s="322"/>
      <c r="AA99" s="20" t="s">
        <v>2186</v>
      </c>
      <c r="AB99" s="20" t="s">
        <v>2187</v>
      </c>
      <c r="AC99" s="14" t="str">
        <f>IF($F$125&lt;&gt;"",$F$125,"")</f>
        <v/>
      </c>
      <c r="AD99" s="20" t="s">
        <v>1945</v>
      </c>
      <c r="AE99" s="20" t="s">
        <v>2177</v>
      </c>
      <c r="AF99" s="20" t="s">
        <v>2188</v>
      </c>
      <c r="AG99" s="20" t="s">
        <v>1832</v>
      </c>
      <c r="AH99" s="20" t="s">
        <v>32</v>
      </c>
      <c r="AI99" s="20" t="s">
        <v>32</v>
      </c>
      <c r="AJ99" s="20" t="s">
        <v>32</v>
      </c>
      <c r="AK99" s="20" t="s">
        <v>32</v>
      </c>
      <c r="AL99" s="20" t="s">
        <v>221</v>
      </c>
    </row>
    <row r="100" spans="1:38" ht="25.5">
      <c r="A100" s="302"/>
      <c r="B100" s="229"/>
      <c r="C100" s="280" t="s">
        <v>2189</v>
      </c>
      <c r="G100" s="322"/>
      <c r="H100" s="322"/>
      <c r="I100" s="322"/>
      <c r="J100" s="322"/>
      <c r="K100" s="322"/>
      <c r="L100" s="322"/>
      <c r="M100" s="322"/>
      <c r="N100" s="322"/>
      <c r="O100" s="322"/>
      <c r="P100" s="322"/>
      <c r="Q100" s="322"/>
      <c r="R100" s="322"/>
      <c r="S100" s="322"/>
      <c r="T100" s="322"/>
      <c r="U100" s="322"/>
      <c r="V100" s="322"/>
      <c r="W100" s="322"/>
      <c r="X100" s="322"/>
      <c r="Y100" s="322"/>
      <c r="Z100" s="322"/>
      <c r="AA100" s="20" t="s">
        <v>2190</v>
      </c>
      <c r="AB100" s="20" t="s">
        <v>2191</v>
      </c>
      <c r="AC100" s="14" t="str">
        <f>IF($F$127&lt;&gt;"",$F$127,"")</f>
        <v/>
      </c>
      <c r="AD100" s="20" t="s">
        <v>1945</v>
      </c>
      <c r="AE100" s="20" t="s">
        <v>2177</v>
      </c>
      <c r="AF100" s="20" t="s">
        <v>2192</v>
      </c>
      <c r="AG100" s="20" t="s">
        <v>1832</v>
      </c>
      <c r="AH100" s="20" t="s">
        <v>32</v>
      </c>
      <c r="AI100" s="20" t="s">
        <v>32</v>
      </c>
      <c r="AJ100" s="20" t="s">
        <v>32</v>
      </c>
      <c r="AK100" s="20" t="s">
        <v>32</v>
      </c>
      <c r="AL100" s="20" t="s">
        <v>1834</v>
      </c>
    </row>
    <row r="101" spans="1:38">
      <c r="A101" s="302"/>
      <c r="B101" s="229"/>
      <c r="C101" s="282"/>
      <c r="G101" s="322"/>
      <c r="H101" s="322"/>
      <c r="I101" s="322"/>
      <c r="J101" s="322"/>
      <c r="K101" s="322"/>
      <c r="L101" s="322"/>
      <c r="M101" s="322"/>
      <c r="N101" s="322"/>
      <c r="O101" s="322"/>
      <c r="P101" s="322"/>
      <c r="Q101" s="322"/>
      <c r="R101" s="322"/>
      <c r="S101" s="322"/>
      <c r="T101" s="322"/>
      <c r="U101" s="322"/>
      <c r="V101" s="322"/>
      <c r="W101" s="322"/>
      <c r="X101" s="322"/>
      <c r="Y101" s="322"/>
      <c r="Z101" s="322"/>
      <c r="AA101" s="20" t="s">
        <v>2193</v>
      </c>
      <c r="AB101" s="20" t="s">
        <v>2194</v>
      </c>
      <c r="AC101" s="14" t="str">
        <f>IF($F$129&lt;&gt;"",$F$129,"")</f>
        <v/>
      </c>
      <c r="AD101" s="20" t="s">
        <v>1945</v>
      </c>
      <c r="AE101" s="20" t="s">
        <v>2177</v>
      </c>
      <c r="AF101" s="20" t="s">
        <v>2195</v>
      </c>
      <c r="AG101" s="20" t="s">
        <v>1832</v>
      </c>
      <c r="AH101" s="20" t="s">
        <v>32</v>
      </c>
      <c r="AI101" s="20" t="s">
        <v>32</v>
      </c>
      <c r="AJ101" s="20" t="s">
        <v>32</v>
      </c>
      <c r="AK101" s="20" t="s">
        <v>32</v>
      </c>
      <c r="AL101" s="20" t="s">
        <v>1834</v>
      </c>
    </row>
    <row r="102" spans="1:38">
      <c r="A102" s="300"/>
      <c r="B102" s="322"/>
      <c r="C102" s="322"/>
      <c r="D102" s="322"/>
      <c r="E102" s="322"/>
      <c r="F102" s="322"/>
      <c r="G102" s="322"/>
      <c r="H102" s="322"/>
      <c r="I102" s="322"/>
      <c r="J102" s="322"/>
      <c r="K102" s="322"/>
      <c r="L102" s="322"/>
      <c r="M102" s="322"/>
      <c r="N102" s="322"/>
      <c r="O102" s="322"/>
      <c r="P102" s="322"/>
      <c r="Q102" s="322"/>
      <c r="R102" s="322"/>
      <c r="S102" s="322"/>
      <c r="T102" s="322"/>
      <c r="U102" s="322"/>
      <c r="V102" s="322"/>
      <c r="W102" s="322"/>
      <c r="X102" s="322"/>
      <c r="Y102" s="322"/>
      <c r="Z102" s="322"/>
      <c r="AA102" s="20" t="s">
        <v>2196</v>
      </c>
      <c r="AB102" s="20" t="s">
        <v>2197</v>
      </c>
      <c r="AC102" s="14" t="str">
        <f>IF($A$133&lt;&gt;"",$A$133,"")</f>
        <v>X</v>
      </c>
      <c r="AD102" s="20" t="s">
        <v>1945</v>
      </c>
      <c r="AE102" s="20" t="s">
        <v>2198</v>
      </c>
      <c r="AF102" s="20" t="s">
        <v>1406</v>
      </c>
      <c r="AG102" s="20" t="s">
        <v>1832</v>
      </c>
      <c r="AH102" s="20" t="s">
        <v>1833</v>
      </c>
      <c r="AI102" s="20" t="s">
        <v>403</v>
      </c>
      <c r="AJ102" s="20" t="s">
        <v>32</v>
      </c>
      <c r="AK102" s="20" t="s">
        <v>32</v>
      </c>
      <c r="AL102" s="20" t="s">
        <v>161</v>
      </c>
    </row>
    <row r="103" spans="1:38" ht="25.5">
      <c r="A103" s="302" t="s">
        <v>2199</v>
      </c>
      <c r="B103" s="350" t="s">
        <v>2200</v>
      </c>
      <c r="F103" s="108">
        <v>1247</v>
      </c>
      <c r="G103" s="322"/>
      <c r="H103" s="322"/>
      <c r="I103" s="322"/>
      <c r="J103" s="322"/>
      <c r="K103" s="322"/>
      <c r="L103" s="322"/>
      <c r="M103" s="322"/>
      <c r="N103" s="322"/>
      <c r="O103" s="322"/>
      <c r="P103" s="322"/>
      <c r="Q103" s="322"/>
      <c r="R103" s="322"/>
      <c r="S103" s="322"/>
      <c r="T103" s="322"/>
      <c r="U103" s="322"/>
      <c r="V103" s="322"/>
      <c r="W103" s="322"/>
      <c r="X103" s="322"/>
      <c r="Y103" s="322"/>
      <c r="Z103" s="322"/>
      <c r="AA103" s="20" t="s">
        <v>2201</v>
      </c>
      <c r="AB103" s="20" t="s">
        <v>2202</v>
      </c>
      <c r="AC103" s="14" t="str">
        <f>IF($A$134&lt;&gt;"",$A$134,"")</f>
        <v/>
      </c>
      <c r="AD103" s="20" t="s">
        <v>1945</v>
      </c>
      <c r="AE103" s="20" t="s">
        <v>2198</v>
      </c>
      <c r="AF103" s="20" t="s">
        <v>1406</v>
      </c>
      <c r="AG103" s="20" t="s">
        <v>1832</v>
      </c>
      <c r="AH103" s="20" t="s">
        <v>1833</v>
      </c>
      <c r="AI103" s="20" t="s">
        <v>403</v>
      </c>
      <c r="AJ103" s="20" t="s">
        <v>32</v>
      </c>
      <c r="AK103" s="20" t="s">
        <v>32</v>
      </c>
      <c r="AL103" s="20" t="s">
        <v>161</v>
      </c>
    </row>
    <row r="104" spans="1:38">
      <c r="A104" s="302"/>
      <c r="B104" s="329"/>
      <c r="G104" s="322"/>
      <c r="H104" s="322"/>
      <c r="I104" s="322"/>
      <c r="J104" s="322"/>
      <c r="K104" s="322"/>
      <c r="L104" s="322"/>
      <c r="M104" s="322"/>
      <c r="N104" s="322"/>
      <c r="O104" s="322"/>
      <c r="P104" s="322"/>
      <c r="Q104" s="322"/>
      <c r="R104" s="322"/>
      <c r="S104" s="322"/>
      <c r="T104" s="322"/>
      <c r="U104" s="322"/>
      <c r="V104" s="322"/>
      <c r="W104" s="322"/>
      <c r="X104" s="322"/>
      <c r="Y104" s="322"/>
      <c r="Z104" s="322"/>
      <c r="AA104" s="20" t="s">
        <v>2203</v>
      </c>
      <c r="AB104" s="20" t="s">
        <v>1655</v>
      </c>
      <c r="AC104" s="14" t="str">
        <f>IF($A$135&lt;&gt;"",$A$135,"")</f>
        <v/>
      </c>
      <c r="AD104" s="20" t="s">
        <v>1945</v>
      </c>
      <c r="AE104" s="20" t="s">
        <v>2198</v>
      </c>
      <c r="AF104" s="20" t="s">
        <v>1406</v>
      </c>
      <c r="AG104" s="20" t="s">
        <v>1832</v>
      </c>
      <c r="AH104" s="20" t="s">
        <v>1833</v>
      </c>
      <c r="AI104" s="20" t="s">
        <v>403</v>
      </c>
      <c r="AJ104" s="20" t="s">
        <v>32</v>
      </c>
      <c r="AK104" s="20" t="s">
        <v>32</v>
      </c>
      <c r="AL104" s="20" t="s">
        <v>161</v>
      </c>
    </row>
    <row r="105" spans="1:38" ht="25.5">
      <c r="A105" s="298" t="s">
        <v>2204</v>
      </c>
      <c r="G105" s="322"/>
      <c r="H105" s="322"/>
      <c r="I105" s="322"/>
      <c r="J105" s="322"/>
      <c r="K105" s="322"/>
      <c r="L105" s="322"/>
      <c r="M105" s="322"/>
      <c r="N105" s="322"/>
      <c r="O105" s="322"/>
      <c r="P105" s="322"/>
      <c r="Q105" s="322"/>
      <c r="R105" s="322"/>
      <c r="S105" s="322"/>
      <c r="T105" s="322"/>
      <c r="U105" s="322"/>
      <c r="V105" s="322"/>
      <c r="W105" s="322"/>
      <c r="X105" s="322"/>
      <c r="Y105" s="322"/>
      <c r="Z105" s="322"/>
      <c r="AA105" s="20" t="s">
        <v>2205</v>
      </c>
      <c r="AB105" s="20" t="s">
        <v>917</v>
      </c>
      <c r="AC105" s="14" t="str">
        <f>IF($B$136&lt;&gt;"",$B$136,"")</f>
        <v/>
      </c>
      <c r="AD105" s="20" t="s">
        <v>1945</v>
      </c>
      <c r="AE105" s="20" t="s">
        <v>2198</v>
      </c>
      <c r="AF105" s="20" t="s">
        <v>1406</v>
      </c>
      <c r="AG105" s="20" t="s">
        <v>1832</v>
      </c>
      <c r="AH105" s="20" t="s">
        <v>1833</v>
      </c>
      <c r="AI105" s="20" t="s">
        <v>403</v>
      </c>
      <c r="AJ105" s="20" t="s">
        <v>32</v>
      </c>
      <c r="AK105" s="20" t="s">
        <v>32</v>
      </c>
      <c r="AL105" s="20" t="s">
        <v>33</v>
      </c>
    </row>
    <row r="106" spans="1:38" ht="25.5">
      <c r="A106" s="282" t="s">
        <v>2206</v>
      </c>
      <c r="G106" s="322"/>
      <c r="H106" s="322"/>
      <c r="I106" s="322"/>
      <c r="J106" s="322"/>
      <c r="K106" s="322"/>
      <c r="L106" s="322"/>
      <c r="M106" s="322"/>
      <c r="N106" s="322"/>
      <c r="O106" s="322"/>
      <c r="P106" s="322"/>
      <c r="Q106" s="322"/>
      <c r="R106" s="322"/>
      <c r="S106" s="322"/>
      <c r="T106" s="322"/>
      <c r="U106" s="322"/>
      <c r="V106" s="322"/>
      <c r="W106" s="322"/>
      <c r="X106" s="322"/>
      <c r="Y106" s="322"/>
      <c r="Z106" s="322"/>
      <c r="AA106" s="20" t="s">
        <v>2207</v>
      </c>
      <c r="AB106" s="20" t="s">
        <v>2208</v>
      </c>
      <c r="AC106" s="14" t="str">
        <f>IF($A$142&lt;&gt;"",$A$142,"")</f>
        <v>X</v>
      </c>
      <c r="AD106" s="20" t="s">
        <v>1945</v>
      </c>
      <c r="AE106" s="20" t="s">
        <v>2198</v>
      </c>
      <c r="AF106" s="20" t="s">
        <v>1406</v>
      </c>
      <c r="AG106" s="20" t="s">
        <v>1832</v>
      </c>
      <c r="AH106" s="20" t="s">
        <v>1833</v>
      </c>
      <c r="AI106" s="20" t="s">
        <v>430</v>
      </c>
      <c r="AJ106" s="20" t="s">
        <v>32</v>
      </c>
      <c r="AK106" s="20" t="s">
        <v>32</v>
      </c>
      <c r="AL106" s="20" t="s">
        <v>161</v>
      </c>
    </row>
    <row r="107" spans="1:38" ht="39" thickBot="1">
      <c r="A107" s="282" t="s">
        <v>2209</v>
      </c>
      <c r="G107" s="322"/>
      <c r="H107" s="322"/>
      <c r="I107" s="322"/>
      <c r="J107" s="322"/>
      <c r="K107" s="322"/>
      <c r="L107" s="322"/>
      <c r="M107" s="322"/>
      <c r="N107" s="322"/>
      <c r="O107" s="322"/>
      <c r="P107" s="322"/>
      <c r="Q107" s="322"/>
      <c r="R107" s="322"/>
      <c r="S107" s="322"/>
      <c r="T107" s="322"/>
      <c r="U107" s="322"/>
      <c r="V107" s="322"/>
      <c r="W107" s="322"/>
      <c r="X107" s="322"/>
      <c r="Y107" s="322"/>
      <c r="Z107" s="322"/>
      <c r="AA107" s="20" t="s">
        <v>2210</v>
      </c>
      <c r="AB107" s="20" t="s">
        <v>2211</v>
      </c>
      <c r="AC107" s="14" t="str">
        <f>IF($A$143&lt;&gt;"",$A$143,"")</f>
        <v/>
      </c>
      <c r="AD107" s="20" t="s">
        <v>1945</v>
      </c>
      <c r="AE107" s="20" t="s">
        <v>2198</v>
      </c>
      <c r="AF107" s="20" t="s">
        <v>1406</v>
      </c>
      <c r="AG107" s="20" t="s">
        <v>1832</v>
      </c>
      <c r="AH107" s="20" t="s">
        <v>1833</v>
      </c>
      <c r="AI107" s="20" t="s">
        <v>430</v>
      </c>
      <c r="AJ107" s="20" t="s">
        <v>32</v>
      </c>
      <c r="AK107" s="20" t="s">
        <v>32</v>
      </c>
      <c r="AL107" s="20" t="s">
        <v>161</v>
      </c>
    </row>
    <row r="108" spans="1:38" ht="74.25" customHeight="1">
      <c r="A108" s="374"/>
      <c r="B108" s="69" t="s">
        <v>2212</v>
      </c>
      <c r="D108" s="375" t="s">
        <v>2213</v>
      </c>
      <c r="E108" s="376" t="s">
        <v>2214</v>
      </c>
      <c r="F108" s="377" t="s">
        <v>2215</v>
      </c>
      <c r="G108" s="322"/>
      <c r="H108" s="322"/>
      <c r="I108" s="322"/>
      <c r="J108" s="322"/>
      <c r="K108" s="322"/>
      <c r="L108" s="322"/>
      <c r="M108" s="322"/>
      <c r="N108" s="322"/>
      <c r="O108" s="322"/>
      <c r="P108" s="322"/>
      <c r="Q108" s="322"/>
      <c r="R108" s="322"/>
      <c r="S108" s="322"/>
      <c r="T108" s="322"/>
      <c r="U108" s="322"/>
      <c r="V108" s="322"/>
      <c r="W108" s="322"/>
      <c r="X108" s="322"/>
      <c r="Y108" s="322"/>
      <c r="Z108" s="322"/>
      <c r="AA108" s="20" t="s">
        <v>2216</v>
      </c>
      <c r="AB108" s="20" t="s">
        <v>2202</v>
      </c>
      <c r="AC108" s="14" t="str">
        <f>IF($A$144&lt;&gt;"",$A$144,"")</f>
        <v/>
      </c>
      <c r="AD108" s="20" t="s">
        <v>1945</v>
      </c>
      <c r="AE108" s="20" t="s">
        <v>2198</v>
      </c>
      <c r="AF108" s="20" t="s">
        <v>1406</v>
      </c>
      <c r="AG108" s="20" t="s">
        <v>1832</v>
      </c>
      <c r="AH108" s="20" t="s">
        <v>1833</v>
      </c>
      <c r="AI108" s="20" t="s">
        <v>430</v>
      </c>
      <c r="AJ108" s="20" t="s">
        <v>32</v>
      </c>
      <c r="AK108" s="20" t="s">
        <v>32</v>
      </c>
      <c r="AL108" s="20" t="s">
        <v>161</v>
      </c>
    </row>
    <row r="109" spans="1:38" ht="13.5" thickBot="1">
      <c r="G109" s="322"/>
      <c r="H109" s="322"/>
      <c r="I109" s="322"/>
      <c r="J109" s="322"/>
      <c r="K109" s="322"/>
      <c r="L109" s="322"/>
      <c r="M109" s="322"/>
      <c r="N109" s="322"/>
      <c r="O109" s="322"/>
      <c r="P109" s="322"/>
      <c r="Q109" s="322"/>
      <c r="R109" s="322"/>
      <c r="S109" s="322"/>
      <c r="T109" s="322"/>
      <c r="U109" s="322"/>
      <c r="V109" s="322"/>
      <c r="W109" s="322"/>
      <c r="X109" s="322"/>
      <c r="Y109" s="322"/>
      <c r="Z109" s="322"/>
      <c r="AA109" s="20" t="s">
        <v>2217</v>
      </c>
      <c r="AB109" s="20" t="s">
        <v>2218</v>
      </c>
      <c r="AC109" s="14" t="str">
        <f>IF($A$145&lt;&gt;"",$A$145,"")</f>
        <v/>
      </c>
      <c r="AD109" s="20" t="s">
        <v>1945</v>
      </c>
      <c r="AE109" s="20" t="s">
        <v>2198</v>
      </c>
      <c r="AF109" s="20" t="s">
        <v>1406</v>
      </c>
      <c r="AG109" s="20" t="s">
        <v>1832</v>
      </c>
      <c r="AH109" s="20" t="s">
        <v>1833</v>
      </c>
      <c r="AI109" s="20" t="s">
        <v>430</v>
      </c>
      <c r="AJ109" s="20" t="s">
        <v>32</v>
      </c>
      <c r="AK109" s="20" t="s">
        <v>32</v>
      </c>
      <c r="AL109" s="20" t="s">
        <v>161</v>
      </c>
    </row>
    <row r="110" spans="1:38" ht="36">
      <c r="A110" s="302"/>
      <c r="B110" s="25" t="s">
        <v>477</v>
      </c>
      <c r="C110" s="109" t="s">
        <v>2219</v>
      </c>
      <c r="D110" s="110">
        <v>527</v>
      </c>
      <c r="E110" s="111">
        <v>0.26040000000000002</v>
      </c>
      <c r="F110" s="378">
        <v>23392</v>
      </c>
      <c r="G110" s="322"/>
      <c r="H110" s="322"/>
      <c r="I110" s="322"/>
      <c r="J110" s="322"/>
      <c r="K110" s="322"/>
      <c r="L110" s="322"/>
      <c r="M110" s="322"/>
      <c r="N110" s="322"/>
      <c r="O110" s="322"/>
      <c r="P110" s="322"/>
      <c r="Q110" s="322"/>
      <c r="R110" s="322"/>
      <c r="S110" s="322"/>
      <c r="T110" s="322"/>
      <c r="U110" s="322"/>
      <c r="V110" s="322"/>
      <c r="W110" s="322"/>
      <c r="X110" s="322"/>
      <c r="Y110" s="322"/>
      <c r="Z110" s="322"/>
      <c r="AA110" s="20" t="s">
        <v>2220</v>
      </c>
      <c r="AB110" s="20" t="s">
        <v>2221</v>
      </c>
      <c r="AC110" s="14" t="str">
        <f>IF($A$146&lt;&gt;"",$A$146,"")</f>
        <v/>
      </c>
      <c r="AD110" s="20" t="s">
        <v>1945</v>
      </c>
      <c r="AE110" s="20" t="s">
        <v>2198</v>
      </c>
      <c r="AF110" s="20" t="s">
        <v>1406</v>
      </c>
      <c r="AG110" s="20" t="s">
        <v>1832</v>
      </c>
      <c r="AH110" s="20" t="s">
        <v>1833</v>
      </c>
      <c r="AI110" s="20" t="s">
        <v>430</v>
      </c>
      <c r="AJ110" s="20" t="s">
        <v>32</v>
      </c>
      <c r="AK110" s="20" t="s">
        <v>32</v>
      </c>
      <c r="AL110" s="20" t="s">
        <v>161</v>
      </c>
    </row>
    <row r="111" spans="1:38" ht="24">
      <c r="A111" s="302"/>
      <c r="B111" s="25" t="s">
        <v>480</v>
      </c>
      <c r="C111" s="112" t="s">
        <v>2222</v>
      </c>
      <c r="D111" s="113">
        <v>520</v>
      </c>
      <c r="E111" s="114">
        <v>0.25690000000000002</v>
      </c>
      <c r="F111" s="361">
        <v>21783</v>
      </c>
      <c r="G111" s="322"/>
      <c r="H111" s="322"/>
      <c r="I111" s="322"/>
      <c r="J111" s="322"/>
      <c r="K111" s="322"/>
      <c r="L111" s="322"/>
      <c r="M111" s="322"/>
      <c r="N111" s="322"/>
      <c r="O111" s="322"/>
      <c r="P111" s="322"/>
      <c r="Q111" s="322"/>
      <c r="R111" s="322"/>
      <c r="S111" s="322"/>
      <c r="T111" s="322"/>
      <c r="U111" s="322"/>
      <c r="V111" s="322"/>
      <c r="W111" s="322"/>
      <c r="X111" s="322"/>
      <c r="Y111" s="322"/>
      <c r="Z111" s="322"/>
      <c r="AA111" s="20" t="s">
        <v>2223</v>
      </c>
      <c r="AB111" s="20" t="s">
        <v>2224</v>
      </c>
      <c r="AC111" s="14" t="str">
        <f>IF($A$147&lt;&gt;"",$A$147,"")</f>
        <v/>
      </c>
      <c r="AD111" s="20" t="s">
        <v>1945</v>
      </c>
      <c r="AE111" s="20" t="s">
        <v>2198</v>
      </c>
      <c r="AF111" s="20" t="s">
        <v>1406</v>
      </c>
      <c r="AG111" s="20" t="s">
        <v>1832</v>
      </c>
      <c r="AH111" s="20" t="s">
        <v>1833</v>
      </c>
      <c r="AI111" s="20" t="s">
        <v>430</v>
      </c>
      <c r="AJ111" s="20" t="s">
        <v>32</v>
      </c>
      <c r="AK111" s="20" t="s">
        <v>32</v>
      </c>
      <c r="AL111" s="20" t="s">
        <v>161</v>
      </c>
    </row>
    <row r="112" spans="1:38">
      <c r="A112" s="302"/>
      <c r="B112" s="25" t="s">
        <v>483</v>
      </c>
      <c r="C112" s="75" t="s">
        <v>2225</v>
      </c>
      <c r="D112" s="113">
        <v>0</v>
      </c>
      <c r="E112" s="114">
        <v>0</v>
      </c>
      <c r="F112" s="361">
        <v>0</v>
      </c>
      <c r="G112" s="322"/>
      <c r="H112" s="322"/>
      <c r="I112" s="322"/>
      <c r="J112" s="322"/>
      <c r="K112" s="322"/>
      <c r="L112" s="322"/>
      <c r="M112" s="322"/>
      <c r="N112" s="322"/>
      <c r="O112" s="322"/>
      <c r="P112" s="322"/>
      <c r="Q112" s="322"/>
      <c r="R112" s="322"/>
      <c r="S112" s="322"/>
      <c r="T112" s="322"/>
      <c r="U112" s="322"/>
      <c r="V112" s="322"/>
      <c r="W112" s="322"/>
      <c r="X112" s="322"/>
      <c r="Y112" s="322"/>
      <c r="Z112" s="322"/>
      <c r="AA112" s="20" t="s">
        <v>2226</v>
      </c>
      <c r="AB112" s="20" t="s">
        <v>1655</v>
      </c>
      <c r="AC112" s="14" t="str">
        <f>IF($A$148&lt;&gt;"",$A$148,"")</f>
        <v/>
      </c>
      <c r="AD112" s="20" t="s">
        <v>1945</v>
      </c>
      <c r="AE112" s="20" t="s">
        <v>2198</v>
      </c>
      <c r="AF112" s="20" t="s">
        <v>1406</v>
      </c>
      <c r="AG112" s="20" t="s">
        <v>1832</v>
      </c>
      <c r="AH112" s="20" t="s">
        <v>1833</v>
      </c>
      <c r="AI112" s="20" t="s">
        <v>430</v>
      </c>
      <c r="AJ112" s="20" t="s">
        <v>32</v>
      </c>
      <c r="AK112" s="20" t="s">
        <v>32</v>
      </c>
      <c r="AL112" s="20" t="s">
        <v>33</v>
      </c>
    </row>
    <row r="113" spans="1:38">
      <c r="A113" s="302"/>
      <c r="B113" s="25" t="s">
        <v>486</v>
      </c>
      <c r="C113" s="75" t="s">
        <v>2227</v>
      </c>
      <c r="D113" s="113">
        <v>0</v>
      </c>
      <c r="E113" s="114">
        <v>0</v>
      </c>
      <c r="F113" s="361">
        <v>0</v>
      </c>
      <c r="G113" s="322"/>
      <c r="H113" s="322"/>
      <c r="I113" s="322"/>
      <c r="J113" s="322"/>
      <c r="K113" s="322"/>
      <c r="L113" s="322"/>
      <c r="M113" s="322"/>
      <c r="N113" s="322"/>
      <c r="O113" s="322"/>
      <c r="P113" s="322"/>
      <c r="Q113" s="322"/>
      <c r="R113" s="322"/>
      <c r="S113" s="322"/>
      <c r="T113" s="322"/>
      <c r="U113" s="322"/>
      <c r="V113" s="322"/>
      <c r="W113" s="322"/>
      <c r="X113" s="322"/>
      <c r="Y113" s="322"/>
      <c r="Z113" s="322"/>
      <c r="AA113" s="20" t="s">
        <v>2228</v>
      </c>
      <c r="AB113" s="20" t="s">
        <v>917</v>
      </c>
      <c r="AC113" s="14" t="str">
        <f>IF($B$149&lt;&gt;"",$B$149,"")</f>
        <v/>
      </c>
      <c r="AD113" s="20" t="s">
        <v>1945</v>
      </c>
      <c r="AE113" s="20" t="s">
        <v>2198</v>
      </c>
      <c r="AF113" s="20" t="s">
        <v>1406</v>
      </c>
      <c r="AG113" s="20" t="s">
        <v>1832</v>
      </c>
      <c r="AH113" s="20" t="s">
        <v>1833</v>
      </c>
      <c r="AI113" s="20" t="s">
        <v>430</v>
      </c>
      <c r="AJ113" s="20" t="s">
        <v>32</v>
      </c>
      <c r="AK113" s="20" t="s">
        <v>32</v>
      </c>
      <c r="AL113" s="20" t="s">
        <v>33</v>
      </c>
    </row>
    <row r="114" spans="1:38">
      <c r="A114" s="302"/>
      <c r="B114" s="25" t="s">
        <v>489</v>
      </c>
      <c r="C114" s="75" t="s">
        <v>2229</v>
      </c>
      <c r="D114" s="113">
        <v>46</v>
      </c>
      <c r="E114" s="114">
        <v>2.2700000000000001E-2</v>
      </c>
      <c r="F114" s="361">
        <v>21749</v>
      </c>
      <c r="G114" s="379"/>
      <c r="AA114" s="20" t="s">
        <v>2230</v>
      </c>
      <c r="AB114" s="21" t="s">
        <v>2231</v>
      </c>
      <c r="AC114" s="14" t="str">
        <f>IF($B$152&lt;&gt;"",$B$152,"")</f>
        <v>X</v>
      </c>
      <c r="AD114" s="20" t="s">
        <v>1945</v>
      </c>
      <c r="AE114" s="20" t="s">
        <v>2232</v>
      </c>
      <c r="AF114" s="20" t="s">
        <v>32</v>
      </c>
      <c r="AG114" s="20" t="s">
        <v>1832</v>
      </c>
      <c r="AH114" s="20" t="s">
        <v>1833</v>
      </c>
      <c r="AI114" s="20" t="s">
        <v>32</v>
      </c>
      <c r="AJ114" s="20" t="s">
        <v>32</v>
      </c>
      <c r="AK114" s="20" t="s">
        <v>32</v>
      </c>
      <c r="AL114" s="20" t="s">
        <v>161</v>
      </c>
    </row>
    <row r="115" spans="1:38">
      <c r="A115" s="302"/>
      <c r="B115" s="322"/>
      <c r="C115" s="322"/>
      <c r="D115" s="322"/>
      <c r="E115" s="322"/>
      <c r="F115" s="322"/>
      <c r="G115" s="322"/>
      <c r="H115" s="322"/>
      <c r="I115" s="322"/>
      <c r="J115" s="322"/>
      <c r="K115" s="322"/>
      <c r="L115" s="322"/>
      <c r="M115" s="322"/>
      <c r="N115" s="322"/>
      <c r="O115" s="322"/>
      <c r="P115" s="322"/>
      <c r="Q115" s="322"/>
      <c r="R115" s="322"/>
      <c r="S115" s="322"/>
      <c r="T115" s="322"/>
      <c r="U115" s="322"/>
      <c r="V115" s="322"/>
      <c r="W115" s="322"/>
      <c r="X115" s="322"/>
      <c r="Y115" s="322"/>
      <c r="Z115" s="322"/>
      <c r="AA115" s="20" t="s">
        <v>2233</v>
      </c>
      <c r="AB115" s="20" t="s">
        <v>2234</v>
      </c>
      <c r="AC115" s="14">
        <f>IF($D$152&lt;&gt;"",MONTH($D$152),"")</f>
        <v>4</v>
      </c>
      <c r="AD115" s="20" t="s">
        <v>1945</v>
      </c>
      <c r="AE115" s="20" t="s">
        <v>2232</v>
      </c>
      <c r="AF115" s="20" t="s">
        <v>32</v>
      </c>
      <c r="AG115" s="20" t="s">
        <v>1832</v>
      </c>
      <c r="AH115" s="20" t="s">
        <v>1833</v>
      </c>
      <c r="AI115" s="20" t="s">
        <v>32</v>
      </c>
      <c r="AJ115" s="20" t="s">
        <v>32</v>
      </c>
      <c r="AK115" s="20" t="s">
        <v>32</v>
      </c>
      <c r="AL115" s="20" t="s">
        <v>889</v>
      </c>
    </row>
    <row r="116" spans="1:38" ht="15.75">
      <c r="A116" s="300"/>
      <c r="B116" s="327" t="s">
        <v>2235</v>
      </c>
      <c r="G116" s="322"/>
      <c r="H116" s="322"/>
      <c r="I116" s="322"/>
      <c r="J116" s="322"/>
      <c r="K116" s="322"/>
      <c r="L116" s="322"/>
      <c r="M116" s="322"/>
      <c r="N116" s="322"/>
      <c r="O116" s="322"/>
      <c r="P116" s="322"/>
      <c r="Q116" s="322"/>
      <c r="R116" s="322"/>
      <c r="S116" s="322"/>
      <c r="T116" s="322"/>
      <c r="U116" s="322"/>
      <c r="V116" s="322"/>
      <c r="W116" s="322"/>
      <c r="X116" s="322"/>
      <c r="Y116" s="322"/>
      <c r="Z116" s="322"/>
      <c r="AA116" s="20" t="s">
        <v>2236</v>
      </c>
      <c r="AB116" s="20" t="s">
        <v>2237</v>
      </c>
      <c r="AC116" s="14">
        <f>IF($D$152&lt;&gt;"",DAY($D$152),"")</f>
        <v>15</v>
      </c>
      <c r="AD116" s="20" t="s">
        <v>1945</v>
      </c>
      <c r="AE116" s="20" t="s">
        <v>2232</v>
      </c>
      <c r="AF116" s="20" t="s">
        <v>32</v>
      </c>
      <c r="AG116" s="20" t="s">
        <v>1832</v>
      </c>
      <c r="AH116" s="20" t="s">
        <v>1833</v>
      </c>
      <c r="AI116" s="20" t="s">
        <v>32</v>
      </c>
      <c r="AJ116" s="20" t="s">
        <v>32</v>
      </c>
      <c r="AK116" s="20" t="s">
        <v>32</v>
      </c>
      <c r="AL116" s="20" t="s">
        <v>893</v>
      </c>
    </row>
    <row r="117" spans="1:38" ht="15.75">
      <c r="A117" s="300"/>
      <c r="B117" s="327"/>
      <c r="C117" s="298" t="s">
        <v>2238</v>
      </c>
      <c r="G117" s="322"/>
      <c r="H117" s="322"/>
      <c r="I117" s="322"/>
      <c r="J117" s="322"/>
      <c r="K117" s="322"/>
      <c r="L117" s="322"/>
      <c r="M117" s="322"/>
      <c r="N117" s="322"/>
      <c r="O117" s="322"/>
      <c r="P117" s="322"/>
      <c r="Q117" s="322"/>
      <c r="R117" s="322"/>
      <c r="S117" s="322"/>
      <c r="T117" s="322"/>
      <c r="U117" s="322"/>
      <c r="V117" s="322"/>
      <c r="W117" s="322"/>
      <c r="X117" s="322"/>
      <c r="Y117" s="322"/>
      <c r="Z117" s="322"/>
      <c r="AA117" s="20" t="s">
        <v>2239</v>
      </c>
      <c r="AB117" s="21" t="s">
        <v>2240</v>
      </c>
      <c r="AC117" s="14" t="str">
        <f>IF($B$154&lt;&gt;"",$B$154,"")</f>
        <v/>
      </c>
      <c r="AD117" s="20" t="s">
        <v>1945</v>
      </c>
      <c r="AE117" s="20" t="s">
        <v>2232</v>
      </c>
      <c r="AF117" s="20" t="s">
        <v>32</v>
      </c>
      <c r="AG117" s="20" t="s">
        <v>1832</v>
      </c>
      <c r="AH117" s="20" t="s">
        <v>1833</v>
      </c>
      <c r="AI117" s="20" t="s">
        <v>32</v>
      </c>
      <c r="AJ117" s="20" t="s">
        <v>32</v>
      </c>
      <c r="AK117" s="20" t="s">
        <v>32</v>
      </c>
      <c r="AL117" s="20" t="s">
        <v>161</v>
      </c>
    </row>
    <row r="118" spans="1:38" ht="15.75">
      <c r="A118" s="300"/>
      <c r="B118" s="327"/>
      <c r="C118" s="282"/>
      <c r="D118" s="282"/>
      <c r="E118" s="282"/>
      <c r="F118" s="282"/>
      <c r="G118" s="322"/>
      <c r="H118" s="322"/>
      <c r="I118" s="322"/>
      <c r="J118" s="322"/>
      <c r="K118" s="322"/>
      <c r="L118" s="322"/>
      <c r="M118" s="322"/>
      <c r="N118" s="322"/>
      <c r="O118" s="322"/>
      <c r="P118" s="322"/>
      <c r="Q118" s="322"/>
      <c r="R118" s="322"/>
      <c r="S118" s="322"/>
      <c r="T118" s="322"/>
      <c r="U118" s="322"/>
      <c r="V118" s="322"/>
      <c r="W118" s="322"/>
      <c r="X118" s="322"/>
      <c r="Y118" s="322"/>
      <c r="Z118" s="322"/>
      <c r="AA118" s="20" t="s">
        <v>2241</v>
      </c>
      <c r="AB118" s="20" t="s">
        <v>2242</v>
      </c>
      <c r="AC118" s="14" t="str">
        <f>IF($D$154&lt;&gt;"",MONTH($D$154),"")</f>
        <v/>
      </c>
      <c r="AD118" s="20" t="s">
        <v>1945</v>
      </c>
      <c r="AE118" s="20" t="s">
        <v>2232</v>
      </c>
      <c r="AF118" s="20" t="s">
        <v>32</v>
      </c>
      <c r="AG118" s="20" t="s">
        <v>1832</v>
      </c>
      <c r="AH118" s="20" t="s">
        <v>1833</v>
      </c>
      <c r="AI118" s="20" t="s">
        <v>32</v>
      </c>
      <c r="AJ118" s="20" t="s">
        <v>32</v>
      </c>
      <c r="AK118" s="20" t="s">
        <v>32</v>
      </c>
      <c r="AL118" s="20" t="s">
        <v>889</v>
      </c>
    </row>
    <row r="119" spans="1:38">
      <c r="A119" s="302" t="s">
        <v>2243</v>
      </c>
      <c r="B119" s="282" t="s">
        <v>2244</v>
      </c>
      <c r="G119" s="322"/>
      <c r="H119" s="322"/>
      <c r="I119" s="322"/>
      <c r="J119" s="322"/>
      <c r="K119" s="322"/>
      <c r="L119" s="322"/>
      <c r="M119" s="322"/>
      <c r="N119" s="322"/>
      <c r="O119" s="322"/>
      <c r="P119" s="322"/>
      <c r="Q119" s="322"/>
      <c r="R119" s="322"/>
      <c r="S119" s="322"/>
      <c r="T119" s="322"/>
      <c r="U119" s="322"/>
      <c r="V119" s="322"/>
      <c r="W119" s="322"/>
      <c r="X119" s="322"/>
      <c r="Y119" s="322"/>
      <c r="Z119" s="322"/>
      <c r="AA119" s="20" t="s">
        <v>2245</v>
      </c>
      <c r="AB119" s="20" t="s">
        <v>2246</v>
      </c>
      <c r="AC119" s="14" t="str">
        <f>IF($D$154&lt;&gt;"",DAY($D$154),"")</f>
        <v/>
      </c>
      <c r="AD119" s="20"/>
      <c r="AE119" s="20"/>
      <c r="AF119" s="20"/>
      <c r="AG119" s="20"/>
      <c r="AH119" s="20"/>
      <c r="AI119" s="20"/>
      <c r="AJ119" s="20"/>
      <c r="AK119" s="20"/>
      <c r="AL119" s="20" t="s">
        <v>893</v>
      </c>
    </row>
    <row r="120" spans="1:38">
      <c r="A120" s="302"/>
      <c r="B120" s="282"/>
      <c r="C120" s="282"/>
      <c r="D120" s="282"/>
      <c r="E120" s="282"/>
      <c r="F120" s="282"/>
      <c r="G120" s="322"/>
      <c r="H120" s="322"/>
      <c r="I120" s="322"/>
      <c r="J120" s="322"/>
      <c r="K120" s="322"/>
      <c r="L120" s="322"/>
      <c r="M120" s="322"/>
      <c r="N120" s="322"/>
      <c r="O120" s="322"/>
      <c r="P120" s="322"/>
      <c r="Q120" s="322"/>
      <c r="R120" s="322"/>
      <c r="S120" s="322"/>
      <c r="T120" s="322"/>
      <c r="U120" s="322"/>
      <c r="V120" s="322"/>
      <c r="W120" s="322"/>
      <c r="X120" s="322"/>
      <c r="Y120" s="322"/>
      <c r="Z120" s="322"/>
      <c r="AA120" s="20" t="s">
        <v>2247</v>
      </c>
      <c r="AB120" s="20" t="s">
        <v>2248</v>
      </c>
      <c r="AC120" s="14" t="str">
        <f>IF($B$156&lt;&gt;"",$B$156,"")</f>
        <v>X</v>
      </c>
      <c r="AD120" s="20" t="s">
        <v>1945</v>
      </c>
      <c r="AE120" s="20" t="s">
        <v>2232</v>
      </c>
      <c r="AF120" s="20" t="s">
        <v>32</v>
      </c>
      <c r="AG120" s="20" t="s">
        <v>1832</v>
      </c>
      <c r="AH120" s="20" t="s">
        <v>1833</v>
      </c>
      <c r="AI120" s="20" t="s">
        <v>32</v>
      </c>
      <c r="AJ120" s="20" t="s">
        <v>32</v>
      </c>
      <c r="AK120" s="20" t="s">
        <v>32</v>
      </c>
      <c r="AL120" s="20" t="s">
        <v>161</v>
      </c>
    </row>
    <row r="121" spans="1:38">
      <c r="A121" s="43"/>
      <c r="B121" s="282" t="s">
        <v>2176</v>
      </c>
      <c r="E121" s="84"/>
      <c r="F121" s="322"/>
      <c r="G121" s="322"/>
      <c r="H121" s="322"/>
      <c r="I121" s="322"/>
      <c r="J121" s="322"/>
      <c r="K121" s="322"/>
      <c r="L121" s="322"/>
      <c r="M121" s="322"/>
      <c r="N121" s="322"/>
      <c r="O121" s="322"/>
      <c r="P121" s="322"/>
      <c r="Q121" s="322"/>
      <c r="R121" s="322"/>
      <c r="S121" s="322"/>
      <c r="T121" s="322"/>
      <c r="U121" s="322"/>
      <c r="V121" s="322"/>
      <c r="W121" s="322"/>
      <c r="X121" s="322"/>
      <c r="Y121" s="322"/>
      <c r="Z121" s="322"/>
      <c r="AA121" s="20" t="s">
        <v>2249</v>
      </c>
      <c r="AB121" s="18" t="s">
        <v>2250</v>
      </c>
      <c r="AC121" s="14" t="str">
        <f>IF($B$161&lt;&gt;"",$B$161,"")</f>
        <v/>
      </c>
      <c r="AD121" s="20" t="s">
        <v>1945</v>
      </c>
      <c r="AE121" s="20" t="s">
        <v>2251</v>
      </c>
      <c r="AF121" s="20" t="s">
        <v>32</v>
      </c>
      <c r="AG121" s="20" t="s">
        <v>1832</v>
      </c>
      <c r="AH121" s="20" t="s">
        <v>1833</v>
      </c>
      <c r="AI121" s="20" t="s">
        <v>32</v>
      </c>
      <c r="AJ121" s="20" t="s">
        <v>32</v>
      </c>
      <c r="AK121" s="20" t="s">
        <v>32</v>
      </c>
      <c r="AL121" s="20" t="s">
        <v>161</v>
      </c>
    </row>
    <row r="122" spans="1:38">
      <c r="A122" s="43" t="s">
        <v>190</v>
      </c>
      <c r="B122" s="282" t="s">
        <v>2181</v>
      </c>
      <c r="E122" s="84"/>
      <c r="F122" s="322"/>
      <c r="G122" s="322"/>
      <c r="H122" s="322"/>
      <c r="I122" s="322"/>
      <c r="J122" s="322"/>
      <c r="K122" s="322"/>
      <c r="L122" s="322"/>
      <c r="M122" s="322"/>
      <c r="N122" s="322"/>
      <c r="O122" s="322"/>
      <c r="P122" s="322"/>
      <c r="Q122" s="322"/>
      <c r="R122" s="322"/>
      <c r="S122" s="322"/>
      <c r="T122" s="322"/>
      <c r="U122" s="322"/>
      <c r="V122" s="322"/>
      <c r="W122" s="322"/>
      <c r="X122" s="322"/>
      <c r="Y122" s="322"/>
      <c r="Z122" s="322"/>
      <c r="AA122" s="20" t="s">
        <v>2252</v>
      </c>
      <c r="AB122" s="18" t="s">
        <v>2253</v>
      </c>
      <c r="AC122" s="14" t="str">
        <f>IF($C$162&lt;&gt;"",MONTH($C$162),"")</f>
        <v/>
      </c>
      <c r="AD122" s="20" t="s">
        <v>1945</v>
      </c>
      <c r="AE122" s="20" t="s">
        <v>2251</v>
      </c>
      <c r="AF122" s="20" t="s">
        <v>32</v>
      </c>
      <c r="AG122" s="20" t="s">
        <v>1832</v>
      </c>
      <c r="AH122" s="20" t="s">
        <v>1833</v>
      </c>
      <c r="AI122" s="20" t="s">
        <v>32</v>
      </c>
      <c r="AJ122" s="20" t="s">
        <v>32</v>
      </c>
      <c r="AK122" s="20" t="s">
        <v>32</v>
      </c>
      <c r="AL122" s="20" t="s">
        <v>889</v>
      </c>
    </row>
    <row r="123" spans="1:38">
      <c r="A123" s="43"/>
      <c r="B123" s="282" t="s">
        <v>2184</v>
      </c>
      <c r="E123" s="84"/>
      <c r="F123" s="322"/>
      <c r="G123" s="322"/>
      <c r="H123" s="322"/>
      <c r="I123" s="322"/>
      <c r="J123" s="322"/>
      <c r="K123" s="322"/>
      <c r="L123" s="322"/>
      <c r="M123" s="322"/>
      <c r="N123" s="322"/>
      <c r="O123" s="322"/>
      <c r="P123" s="322"/>
      <c r="Q123" s="322"/>
      <c r="R123" s="322"/>
      <c r="S123" s="322"/>
      <c r="T123" s="322"/>
      <c r="U123" s="322"/>
      <c r="V123" s="322"/>
      <c r="W123" s="322"/>
      <c r="X123" s="322"/>
      <c r="Y123" s="322"/>
      <c r="Z123" s="322"/>
      <c r="AA123" s="20" t="s">
        <v>2254</v>
      </c>
      <c r="AB123" s="18" t="s">
        <v>2255</v>
      </c>
      <c r="AC123" s="14" t="str">
        <f>IF($C$162&lt;&gt;"",DAY($C$162),"")</f>
        <v/>
      </c>
      <c r="AD123" s="20" t="s">
        <v>1945</v>
      </c>
      <c r="AE123" s="20" t="s">
        <v>2251</v>
      </c>
      <c r="AF123" s="20" t="s">
        <v>32</v>
      </c>
      <c r="AG123" s="20" t="s">
        <v>1832</v>
      </c>
      <c r="AH123" s="20" t="s">
        <v>1833</v>
      </c>
      <c r="AI123" s="20" t="s">
        <v>32</v>
      </c>
      <c r="AJ123" s="20" t="s">
        <v>32</v>
      </c>
      <c r="AK123" s="20" t="s">
        <v>32</v>
      </c>
      <c r="AL123" s="20" t="s">
        <v>893</v>
      </c>
    </row>
    <row r="124" spans="1:38">
      <c r="A124" s="300"/>
      <c r="B124" s="322"/>
      <c r="C124" s="322"/>
      <c r="D124" s="322"/>
      <c r="E124" s="322"/>
      <c r="F124" s="322"/>
      <c r="G124" s="322"/>
      <c r="H124" s="322"/>
      <c r="I124" s="322"/>
      <c r="J124" s="322"/>
      <c r="K124" s="322"/>
      <c r="L124" s="322"/>
      <c r="M124" s="322"/>
      <c r="N124" s="322"/>
      <c r="O124" s="322"/>
      <c r="P124" s="322"/>
      <c r="Q124" s="322"/>
      <c r="R124" s="322"/>
      <c r="S124" s="322"/>
      <c r="T124" s="322"/>
      <c r="U124" s="322"/>
      <c r="V124" s="322"/>
      <c r="W124" s="322"/>
      <c r="X124" s="322"/>
      <c r="Y124" s="322"/>
      <c r="Z124" s="322"/>
      <c r="AA124" s="20" t="s">
        <v>2256</v>
      </c>
      <c r="AB124" s="54" t="s">
        <v>2257</v>
      </c>
      <c r="AC124" s="14" t="str">
        <f>IF($B$164&lt;&gt;"",$B$164,"")</f>
        <v>X</v>
      </c>
      <c r="AD124" s="20" t="s">
        <v>1945</v>
      </c>
      <c r="AE124" s="20" t="s">
        <v>2251</v>
      </c>
      <c r="AF124" s="20" t="s">
        <v>32</v>
      </c>
      <c r="AG124" s="20" t="s">
        <v>1832</v>
      </c>
      <c r="AH124" s="20" t="s">
        <v>1833</v>
      </c>
      <c r="AI124" s="20" t="s">
        <v>32</v>
      </c>
      <c r="AJ124" s="20" t="s">
        <v>32</v>
      </c>
      <c r="AK124" s="20" t="s">
        <v>32</v>
      </c>
      <c r="AL124" s="20" t="s">
        <v>161</v>
      </c>
    </row>
    <row r="125" spans="1:38" ht="25.5">
      <c r="A125" s="302"/>
      <c r="B125" s="282" t="s">
        <v>2187</v>
      </c>
      <c r="F125" s="230"/>
      <c r="G125" s="322"/>
      <c r="H125" s="322"/>
      <c r="I125" s="322"/>
      <c r="J125" s="322"/>
      <c r="K125" s="322"/>
      <c r="L125" s="322"/>
      <c r="M125" s="322"/>
      <c r="N125" s="322"/>
      <c r="O125" s="322"/>
      <c r="P125" s="322"/>
      <c r="Q125" s="322"/>
      <c r="R125" s="322"/>
      <c r="S125" s="322"/>
      <c r="T125" s="322"/>
      <c r="U125" s="322"/>
      <c r="V125" s="322"/>
      <c r="W125" s="322"/>
      <c r="X125" s="322"/>
      <c r="Y125" s="322"/>
      <c r="Z125" s="322"/>
      <c r="AA125" s="20" t="s">
        <v>2258</v>
      </c>
      <c r="AB125" s="20" t="s">
        <v>2259</v>
      </c>
      <c r="AC125" s="14">
        <f>IF($C$166&lt;&gt;"",MONTH($C$166),"")</f>
        <v>2</v>
      </c>
      <c r="AD125" s="20" t="s">
        <v>1945</v>
      </c>
      <c r="AE125" s="20" t="s">
        <v>2251</v>
      </c>
      <c r="AF125" s="20" t="s">
        <v>32</v>
      </c>
      <c r="AG125" s="20" t="s">
        <v>1832</v>
      </c>
      <c r="AH125" s="20" t="s">
        <v>1833</v>
      </c>
      <c r="AI125" s="20" t="s">
        <v>32</v>
      </c>
      <c r="AJ125" s="20" t="s">
        <v>32</v>
      </c>
      <c r="AK125" s="20" t="s">
        <v>32</v>
      </c>
      <c r="AL125" s="20" t="s">
        <v>889</v>
      </c>
    </row>
    <row r="126" spans="1:38">
      <c r="A126" s="300"/>
      <c r="B126" s="282"/>
      <c r="D126" s="282"/>
      <c r="E126" s="282"/>
      <c r="F126" s="47"/>
      <c r="G126" s="322"/>
      <c r="H126" s="322"/>
      <c r="I126" s="322"/>
      <c r="J126" s="322"/>
      <c r="K126" s="322"/>
      <c r="L126" s="322"/>
      <c r="M126" s="322"/>
      <c r="N126" s="322"/>
      <c r="O126" s="322"/>
      <c r="P126" s="322"/>
      <c r="Q126" s="322"/>
      <c r="R126" s="322"/>
      <c r="S126" s="322"/>
      <c r="T126" s="322"/>
      <c r="U126" s="322"/>
      <c r="V126" s="322"/>
      <c r="W126" s="322"/>
      <c r="X126" s="322"/>
      <c r="Y126" s="322"/>
      <c r="Z126" s="322"/>
      <c r="AA126" s="20" t="s">
        <v>2260</v>
      </c>
      <c r="AB126" s="20" t="s">
        <v>2261</v>
      </c>
      <c r="AC126" s="14">
        <f>IF($C$166&lt;&gt;"",DAY($C$166),"")</f>
        <v>1</v>
      </c>
      <c r="AD126" s="20" t="s">
        <v>1945</v>
      </c>
      <c r="AE126" s="20" t="s">
        <v>2251</v>
      </c>
      <c r="AF126" s="20" t="s">
        <v>32</v>
      </c>
      <c r="AG126" s="20" t="s">
        <v>1832</v>
      </c>
      <c r="AH126" s="20" t="s">
        <v>1833</v>
      </c>
      <c r="AI126" s="20" t="s">
        <v>32</v>
      </c>
      <c r="AJ126" s="20" t="s">
        <v>32</v>
      </c>
      <c r="AK126" s="20" t="s">
        <v>32</v>
      </c>
      <c r="AL126" s="20" t="s">
        <v>893</v>
      </c>
    </row>
    <row r="127" spans="1:38">
      <c r="A127" s="302"/>
      <c r="B127" s="282" t="s">
        <v>2191</v>
      </c>
      <c r="F127" s="380"/>
      <c r="G127" s="322"/>
      <c r="H127" s="322"/>
      <c r="I127" s="322"/>
      <c r="J127" s="322"/>
      <c r="K127" s="322"/>
      <c r="L127" s="322"/>
      <c r="M127" s="322"/>
      <c r="N127" s="322"/>
      <c r="O127" s="322"/>
      <c r="P127" s="322"/>
      <c r="Q127" s="322"/>
      <c r="R127" s="322"/>
      <c r="S127" s="322"/>
      <c r="T127" s="322"/>
      <c r="U127" s="322"/>
      <c r="V127" s="322"/>
      <c r="W127" s="322"/>
      <c r="X127" s="322"/>
      <c r="Y127" s="322"/>
      <c r="Z127" s="322"/>
      <c r="AA127" s="20" t="s">
        <v>2262</v>
      </c>
      <c r="AB127" s="20" t="s">
        <v>2263</v>
      </c>
      <c r="AC127" s="14" t="str">
        <f>IF($D$171&lt;&gt;"",MONTH($D$171),"")</f>
        <v/>
      </c>
      <c r="AD127" s="20" t="s">
        <v>1945</v>
      </c>
      <c r="AE127" s="20" t="s">
        <v>2264</v>
      </c>
      <c r="AF127" s="20" t="s">
        <v>32</v>
      </c>
      <c r="AG127" s="20" t="s">
        <v>1832</v>
      </c>
      <c r="AH127" s="20" t="s">
        <v>1833</v>
      </c>
      <c r="AI127" s="20" t="s">
        <v>32</v>
      </c>
      <c r="AJ127" s="20" t="s">
        <v>32</v>
      </c>
      <c r="AK127" s="20" t="s">
        <v>32</v>
      </c>
      <c r="AL127" s="20" t="s">
        <v>889</v>
      </c>
    </row>
    <row r="128" spans="1:38">
      <c r="A128" s="300"/>
      <c r="B128" s="322"/>
      <c r="C128" s="322"/>
      <c r="D128" s="322"/>
      <c r="E128" s="322"/>
      <c r="F128" s="381"/>
      <c r="G128" s="322"/>
      <c r="H128" s="322"/>
      <c r="I128" s="322"/>
      <c r="J128" s="322"/>
      <c r="K128" s="322"/>
      <c r="L128" s="322"/>
      <c r="M128" s="322"/>
      <c r="N128" s="322"/>
      <c r="O128" s="322"/>
      <c r="P128" s="322"/>
      <c r="Q128" s="322"/>
      <c r="R128" s="322"/>
      <c r="S128" s="322"/>
      <c r="T128" s="322"/>
      <c r="U128" s="322"/>
      <c r="V128" s="322"/>
      <c r="W128" s="322"/>
      <c r="X128" s="322"/>
      <c r="Y128" s="322"/>
      <c r="Z128" s="322"/>
      <c r="AA128" s="20" t="s">
        <v>2265</v>
      </c>
      <c r="AB128" s="20" t="s">
        <v>2266</v>
      </c>
      <c r="AC128" s="14" t="str">
        <f>IF($D$171&lt;&gt;"",DAY($D$171),"")</f>
        <v/>
      </c>
      <c r="AD128" s="20" t="s">
        <v>1945</v>
      </c>
      <c r="AE128" s="20" t="s">
        <v>2264</v>
      </c>
      <c r="AF128" s="20" t="s">
        <v>32</v>
      </c>
      <c r="AG128" s="20" t="s">
        <v>1832</v>
      </c>
      <c r="AH128" s="20" t="s">
        <v>1833</v>
      </c>
      <c r="AI128" s="20" t="s">
        <v>32</v>
      </c>
      <c r="AJ128" s="20" t="s">
        <v>32</v>
      </c>
      <c r="AK128" s="20" t="s">
        <v>32</v>
      </c>
      <c r="AL128" s="20" t="s">
        <v>893</v>
      </c>
    </row>
    <row r="129" spans="1:38">
      <c r="A129" s="302"/>
      <c r="B129" s="282" t="s">
        <v>2194</v>
      </c>
      <c r="F129" s="380"/>
      <c r="G129" s="322"/>
      <c r="H129" s="322"/>
      <c r="I129" s="322"/>
      <c r="J129" s="322"/>
      <c r="K129" s="322"/>
      <c r="L129" s="322"/>
      <c r="M129" s="322"/>
      <c r="N129" s="322"/>
      <c r="O129" s="322"/>
      <c r="P129" s="322"/>
      <c r="Q129" s="322"/>
      <c r="R129" s="322"/>
      <c r="S129" s="322"/>
      <c r="T129" s="322"/>
      <c r="U129" s="322"/>
      <c r="V129" s="322"/>
      <c r="W129" s="322"/>
      <c r="X129" s="322"/>
      <c r="Y129" s="322"/>
      <c r="Z129" s="322"/>
      <c r="AA129" s="20" t="s">
        <v>2267</v>
      </c>
      <c r="AB129" s="20" t="s">
        <v>2268</v>
      </c>
      <c r="AC129" s="14" t="str">
        <f>IF($D$172&lt;&gt;"",$D$172,"")</f>
        <v/>
      </c>
      <c r="AD129" s="20" t="s">
        <v>1945</v>
      </c>
      <c r="AE129" s="20" t="s">
        <v>2264</v>
      </c>
      <c r="AF129" s="20" t="s">
        <v>32</v>
      </c>
      <c r="AG129" s="20" t="s">
        <v>1832</v>
      </c>
      <c r="AH129" s="20" t="s">
        <v>1833</v>
      </c>
      <c r="AI129" s="20" t="s">
        <v>32</v>
      </c>
      <c r="AJ129" s="20" t="s">
        <v>32</v>
      </c>
      <c r="AK129" s="20" t="s">
        <v>32</v>
      </c>
      <c r="AL129" s="20" t="s">
        <v>221</v>
      </c>
    </row>
    <row r="130" spans="1:38">
      <c r="A130" s="302"/>
      <c r="B130" s="282"/>
      <c r="C130" s="282"/>
      <c r="D130" s="282"/>
      <c r="E130" s="282"/>
      <c r="F130" s="364"/>
      <c r="G130" s="322"/>
      <c r="H130" s="322"/>
      <c r="I130" s="322"/>
      <c r="J130" s="322"/>
      <c r="K130" s="322"/>
      <c r="L130" s="322"/>
      <c r="M130" s="322"/>
      <c r="N130" s="322"/>
      <c r="O130" s="322"/>
      <c r="P130" s="322"/>
      <c r="Q130" s="322"/>
      <c r="R130" s="322"/>
      <c r="S130" s="322"/>
      <c r="T130" s="322"/>
      <c r="U130" s="322"/>
      <c r="V130" s="322"/>
      <c r="W130" s="322"/>
      <c r="X130" s="322"/>
      <c r="Y130" s="322"/>
      <c r="Z130" s="322"/>
      <c r="AA130" s="20" t="s">
        <v>2269</v>
      </c>
      <c r="AB130" s="20" t="s">
        <v>2270</v>
      </c>
      <c r="AC130" s="14" t="str">
        <f>IF($A$178&lt;&gt;"",$A$178,"")</f>
        <v>X</v>
      </c>
      <c r="AD130" s="20" t="s">
        <v>1945</v>
      </c>
      <c r="AE130" s="20" t="s">
        <v>2271</v>
      </c>
      <c r="AF130" s="20" t="s">
        <v>2272</v>
      </c>
      <c r="AG130" s="20" t="s">
        <v>1832</v>
      </c>
      <c r="AH130" s="20" t="s">
        <v>217</v>
      </c>
      <c r="AI130" s="20" t="s">
        <v>32</v>
      </c>
      <c r="AJ130" s="20" t="s">
        <v>32</v>
      </c>
      <c r="AK130" s="20" t="s">
        <v>32</v>
      </c>
      <c r="AL130" s="20" t="s">
        <v>161</v>
      </c>
    </row>
    <row r="131" spans="1:38">
      <c r="A131" s="302" t="s">
        <v>2273</v>
      </c>
      <c r="B131" s="282" t="s">
        <v>2274</v>
      </c>
      <c r="G131" s="322"/>
      <c r="H131" s="322"/>
      <c r="I131" s="322"/>
      <c r="J131" s="322"/>
      <c r="K131" s="322"/>
      <c r="L131" s="322"/>
      <c r="M131" s="322"/>
      <c r="N131" s="322"/>
      <c r="O131" s="322"/>
      <c r="P131" s="322"/>
      <c r="Q131" s="322"/>
      <c r="R131" s="322"/>
      <c r="S131" s="322"/>
      <c r="T131" s="322"/>
      <c r="U131" s="322"/>
      <c r="V131" s="322"/>
      <c r="W131" s="322"/>
      <c r="X131" s="322"/>
      <c r="Y131" s="322"/>
      <c r="Z131" s="322"/>
      <c r="AA131" s="20" t="s">
        <v>2275</v>
      </c>
      <c r="AB131" s="20" t="s">
        <v>2276</v>
      </c>
      <c r="AC131" s="14" t="str">
        <f>IF($A$179&lt;&gt;"",$A$179,"")</f>
        <v>X</v>
      </c>
      <c r="AD131" s="20" t="s">
        <v>1945</v>
      </c>
      <c r="AE131" s="20" t="s">
        <v>2271</v>
      </c>
      <c r="AF131" s="20" t="s">
        <v>2272</v>
      </c>
      <c r="AG131" s="20" t="s">
        <v>1832</v>
      </c>
      <c r="AH131" s="20" t="s">
        <v>217</v>
      </c>
      <c r="AI131" s="20" t="s">
        <v>32</v>
      </c>
      <c r="AJ131" s="20" t="s">
        <v>32</v>
      </c>
      <c r="AK131" s="20" t="s">
        <v>32</v>
      </c>
      <c r="AL131" s="20" t="s">
        <v>161</v>
      </c>
    </row>
    <row r="132" spans="1:38">
      <c r="A132" s="302"/>
      <c r="B132" s="282"/>
      <c r="C132" s="282"/>
      <c r="D132" s="282"/>
      <c r="E132" s="282"/>
      <c r="F132" s="282"/>
      <c r="G132" s="322"/>
      <c r="H132" s="322"/>
      <c r="I132" s="322"/>
      <c r="J132" s="322"/>
      <c r="K132" s="322"/>
      <c r="L132" s="322"/>
      <c r="M132" s="322"/>
      <c r="N132" s="322"/>
      <c r="O132" s="322"/>
      <c r="P132" s="322"/>
      <c r="Q132" s="322"/>
      <c r="R132" s="322"/>
      <c r="S132" s="322"/>
      <c r="T132" s="322"/>
      <c r="U132" s="322"/>
      <c r="V132" s="322"/>
      <c r="W132" s="322"/>
      <c r="X132" s="322"/>
      <c r="Y132" s="322"/>
      <c r="Z132" s="322"/>
      <c r="AA132" s="20" t="s">
        <v>2277</v>
      </c>
      <c r="AB132" s="20" t="s">
        <v>2278</v>
      </c>
      <c r="AC132" s="14" t="str">
        <f>IF($A$180&lt;&gt;"",$A$180,"")</f>
        <v/>
      </c>
      <c r="AD132" s="20" t="s">
        <v>1945</v>
      </c>
      <c r="AE132" s="20" t="s">
        <v>2271</v>
      </c>
      <c r="AF132" s="20" t="s">
        <v>2272</v>
      </c>
      <c r="AG132" s="20" t="s">
        <v>1832</v>
      </c>
      <c r="AH132" s="20" t="s">
        <v>217</v>
      </c>
      <c r="AI132" s="20" t="s">
        <v>32</v>
      </c>
      <c r="AJ132" s="20" t="s">
        <v>32</v>
      </c>
      <c r="AK132" s="20" t="s">
        <v>32</v>
      </c>
      <c r="AL132" s="20" t="s">
        <v>161</v>
      </c>
    </row>
    <row r="133" spans="1:38">
      <c r="A133" s="43" t="s">
        <v>190</v>
      </c>
      <c r="B133" s="282" t="s">
        <v>2197</v>
      </c>
      <c r="E133" s="47"/>
      <c r="F133" s="322"/>
      <c r="G133" s="322"/>
      <c r="H133" s="322"/>
      <c r="I133" s="322"/>
      <c r="J133" s="322"/>
      <c r="K133" s="322"/>
      <c r="L133" s="322"/>
      <c r="M133" s="322"/>
      <c r="N133" s="322"/>
      <c r="O133" s="322"/>
      <c r="P133" s="322"/>
      <c r="Q133" s="322"/>
      <c r="R133" s="322"/>
      <c r="S133" s="322"/>
      <c r="T133" s="322"/>
      <c r="U133" s="322"/>
      <c r="V133" s="322"/>
      <c r="W133" s="322"/>
      <c r="X133" s="322"/>
      <c r="Y133" s="322"/>
      <c r="Z133" s="322"/>
      <c r="AA133" s="20" t="s">
        <v>2279</v>
      </c>
      <c r="AB133" s="20" t="s">
        <v>2280</v>
      </c>
      <c r="AC133" s="14" t="str">
        <f>IF($A$181&lt;&gt;"",$A$181,"")</f>
        <v/>
      </c>
      <c r="AD133" s="20" t="s">
        <v>1945</v>
      </c>
      <c r="AE133" s="20" t="s">
        <v>2271</v>
      </c>
      <c r="AF133" s="20" t="s">
        <v>2272</v>
      </c>
      <c r="AG133" s="20" t="s">
        <v>1832</v>
      </c>
      <c r="AH133" s="20" t="s">
        <v>217</v>
      </c>
      <c r="AI133" s="20" t="s">
        <v>32</v>
      </c>
      <c r="AJ133" s="20" t="s">
        <v>32</v>
      </c>
      <c r="AK133" s="20" t="s">
        <v>32</v>
      </c>
      <c r="AL133" s="20" t="s">
        <v>161</v>
      </c>
    </row>
    <row r="134" spans="1:38">
      <c r="A134" s="43"/>
      <c r="B134" s="282" t="s">
        <v>2202</v>
      </c>
      <c r="E134" s="47"/>
      <c r="F134" s="322"/>
      <c r="G134" s="322"/>
      <c r="H134" s="322"/>
      <c r="I134" s="322"/>
      <c r="J134" s="322"/>
      <c r="K134" s="322"/>
      <c r="L134" s="322"/>
      <c r="M134" s="322"/>
      <c r="N134" s="322"/>
      <c r="O134" s="322"/>
      <c r="P134" s="322"/>
      <c r="Q134" s="322"/>
      <c r="R134" s="322"/>
      <c r="S134" s="322"/>
      <c r="T134" s="322"/>
      <c r="U134" s="322"/>
      <c r="V134" s="322"/>
      <c r="W134" s="322"/>
      <c r="X134" s="322"/>
      <c r="Y134" s="322"/>
      <c r="Z134" s="322"/>
      <c r="AA134" s="20" t="s">
        <v>2281</v>
      </c>
      <c r="AB134" s="20" t="s">
        <v>2282</v>
      </c>
      <c r="AC134" s="14" t="str">
        <f>IF($A$182&lt;&gt;"",$A$182,"")</f>
        <v/>
      </c>
      <c r="AD134" s="20" t="s">
        <v>1945</v>
      </c>
      <c r="AE134" s="20" t="s">
        <v>2271</v>
      </c>
      <c r="AF134" s="20" t="s">
        <v>2272</v>
      </c>
      <c r="AG134" s="20" t="s">
        <v>1832</v>
      </c>
      <c r="AH134" s="20" t="s">
        <v>217</v>
      </c>
      <c r="AI134" s="20" t="s">
        <v>32</v>
      </c>
      <c r="AJ134" s="20" t="s">
        <v>32</v>
      </c>
      <c r="AK134" s="20" t="s">
        <v>32</v>
      </c>
      <c r="AL134" s="20" t="s">
        <v>161</v>
      </c>
    </row>
    <row r="135" spans="1:38">
      <c r="A135" s="43"/>
      <c r="B135" s="282" t="s">
        <v>1655</v>
      </c>
      <c r="E135" s="47"/>
      <c r="F135" s="322"/>
      <c r="G135" s="322"/>
      <c r="H135" s="322"/>
      <c r="I135" s="322"/>
      <c r="J135" s="322"/>
      <c r="K135" s="322"/>
      <c r="L135" s="322"/>
      <c r="M135" s="322"/>
      <c r="N135" s="322"/>
      <c r="O135" s="322"/>
      <c r="P135" s="322"/>
      <c r="Q135" s="322"/>
      <c r="R135" s="322"/>
      <c r="S135" s="322"/>
      <c r="T135" s="322"/>
      <c r="U135" s="322"/>
      <c r="V135" s="322"/>
      <c r="W135" s="322"/>
      <c r="X135" s="322"/>
      <c r="Y135" s="322"/>
      <c r="Z135" s="322"/>
      <c r="AA135" s="20" t="s">
        <v>2283</v>
      </c>
      <c r="AB135" s="20" t="s">
        <v>2284</v>
      </c>
      <c r="AC135" s="14" t="str">
        <f>IF($A$183&lt;&gt;"",$A$183,"")</f>
        <v/>
      </c>
      <c r="AD135" s="20" t="s">
        <v>1945</v>
      </c>
      <c r="AE135" s="20" t="s">
        <v>2271</v>
      </c>
      <c r="AF135" s="20" t="s">
        <v>2272</v>
      </c>
      <c r="AG135" s="20" t="s">
        <v>1832</v>
      </c>
      <c r="AH135" s="20" t="s">
        <v>217</v>
      </c>
      <c r="AI135" s="20" t="s">
        <v>32</v>
      </c>
      <c r="AJ135" s="20" t="s">
        <v>32</v>
      </c>
      <c r="AK135" s="20" t="s">
        <v>32</v>
      </c>
      <c r="AL135" s="20" t="s">
        <v>161</v>
      </c>
    </row>
    <row r="136" spans="1:38">
      <c r="A136" s="302"/>
      <c r="B136" s="283"/>
      <c r="C136" s="293"/>
      <c r="D136" s="293"/>
      <c r="E136" s="322"/>
      <c r="F136" s="322"/>
      <c r="G136" s="322"/>
      <c r="H136" s="322"/>
      <c r="I136" s="322"/>
      <c r="J136" s="322"/>
      <c r="K136" s="322"/>
      <c r="L136" s="322"/>
      <c r="M136" s="322"/>
      <c r="N136" s="322"/>
      <c r="O136" s="322"/>
      <c r="P136" s="322"/>
      <c r="Q136" s="322"/>
      <c r="R136" s="322"/>
      <c r="S136" s="322"/>
      <c r="T136" s="322"/>
      <c r="U136" s="322"/>
      <c r="V136" s="322"/>
      <c r="W136" s="322"/>
      <c r="X136" s="322"/>
      <c r="Y136" s="322"/>
      <c r="Z136" s="322"/>
      <c r="AA136" s="20" t="s">
        <v>2285</v>
      </c>
      <c r="AB136" s="20" t="s">
        <v>1655</v>
      </c>
      <c r="AC136" s="14" t="str">
        <f>IF($A$184&lt;&gt;"",$A$184,"")</f>
        <v>X</v>
      </c>
      <c r="AD136" s="20" t="s">
        <v>1945</v>
      </c>
      <c r="AE136" s="20" t="s">
        <v>2271</v>
      </c>
      <c r="AF136" s="20" t="s">
        <v>2272</v>
      </c>
      <c r="AG136" s="20" t="s">
        <v>1832</v>
      </c>
      <c r="AH136" s="20" t="s">
        <v>217</v>
      </c>
      <c r="AI136" s="20" t="s">
        <v>32</v>
      </c>
      <c r="AJ136" s="20" t="s">
        <v>32</v>
      </c>
      <c r="AK136" s="20" t="s">
        <v>32</v>
      </c>
      <c r="AL136" s="20" t="s">
        <v>161</v>
      </c>
    </row>
    <row r="137" spans="1:38">
      <c r="A137" s="300"/>
      <c r="B137" s="322"/>
      <c r="C137" s="322"/>
      <c r="D137" s="322"/>
      <c r="E137" s="322"/>
      <c r="F137" s="322"/>
      <c r="G137" s="322"/>
      <c r="H137" s="322"/>
      <c r="I137" s="322"/>
      <c r="J137" s="322"/>
      <c r="K137" s="322"/>
      <c r="L137" s="322"/>
      <c r="M137" s="322"/>
      <c r="N137" s="322"/>
      <c r="O137" s="322"/>
      <c r="P137" s="322"/>
      <c r="Q137" s="322"/>
      <c r="R137" s="322"/>
      <c r="S137" s="322"/>
      <c r="T137" s="322"/>
      <c r="U137" s="322"/>
      <c r="V137" s="322"/>
      <c r="W137" s="322"/>
      <c r="X137" s="322"/>
      <c r="Y137" s="322"/>
      <c r="Z137" s="322"/>
      <c r="AA137" s="20" t="s">
        <v>2286</v>
      </c>
      <c r="AB137" s="20" t="s">
        <v>917</v>
      </c>
      <c r="AC137" s="14" t="str">
        <f>IF($B$185&lt;&gt;"",$B$185,"")</f>
        <v>Private Alternative Education Loans</v>
      </c>
      <c r="AD137" s="20" t="s">
        <v>1945</v>
      </c>
      <c r="AE137" s="20" t="s">
        <v>2271</v>
      </c>
      <c r="AF137" s="20" t="s">
        <v>2272</v>
      </c>
      <c r="AG137" s="20" t="s">
        <v>1832</v>
      </c>
      <c r="AH137" s="20" t="s">
        <v>217</v>
      </c>
      <c r="AI137" s="20" t="s">
        <v>32</v>
      </c>
      <c r="AJ137" s="20" t="s">
        <v>32</v>
      </c>
      <c r="AK137" s="20" t="s">
        <v>32</v>
      </c>
      <c r="AL137" s="20" t="s">
        <v>33</v>
      </c>
    </row>
    <row r="138" spans="1:38" ht="15.75">
      <c r="A138" s="300"/>
      <c r="B138" s="122" t="s">
        <v>2287</v>
      </c>
      <c r="C138" s="322"/>
      <c r="D138" s="322"/>
      <c r="E138" s="322"/>
      <c r="F138" s="322"/>
      <c r="G138" s="322"/>
      <c r="H138" s="322"/>
      <c r="I138" s="322"/>
      <c r="J138" s="322"/>
      <c r="K138" s="322"/>
      <c r="L138" s="322"/>
      <c r="M138" s="322"/>
      <c r="N138" s="322"/>
      <c r="O138" s="322"/>
      <c r="P138" s="322"/>
      <c r="Q138" s="322"/>
      <c r="R138" s="322"/>
      <c r="S138" s="322"/>
      <c r="T138" s="322"/>
      <c r="U138" s="322"/>
      <c r="V138" s="322"/>
      <c r="W138" s="322"/>
      <c r="X138" s="322"/>
      <c r="Y138" s="322"/>
      <c r="Z138" s="322"/>
      <c r="AA138" s="20" t="s">
        <v>2288</v>
      </c>
      <c r="AB138" s="20" t="s">
        <v>2289</v>
      </c>
      <c r="AC138" s="14" t="str">
        <f>IF($A$189&lt;&gt;"",$A$189,"")</f>
        <v>X</v>
      </c>
      <c r="AD138" s="20" t="s">
        <v>1945</v>
      </c>
      <c r="AE138" s="20" t="s">
        <v>2271</v>
      </c>
      <c r="AF138" s="20" t="s">
        <v>2290</v>
      </c>
      <c r="AG138" s="20" t="s">
        <v>1832</v>
      </c>
      <c r="AH138" s="20" t="s">
        <v>217</v>
      </c>
      <c r="AI138" s="20" t="s">
        <v>32</v>
      </c>
      <c r="AJ138" s="20" t="s">
        <v>32</v>
      </c>
      <c r="AK138" s="20" t="s">
        <v>32</v>
      </c>
      <c r="AL138" s="20" t="s">
        <v>161</v>
      </c>
    </row>
    <row r="139" spans="1:38" ht="15.75">
      <c r="A139" s="300"/>
      <c r="B139" s="122"/>
      <c r="C139" s="322"/>
      <c r="D139" s="322"/>
      <c r="E139" s="322"/>
      <c r="F139" s="322"/>
      <c r="G139" s="322"/>
      <c r="H139" s="322"/>
      <c r="I139" s="322"/>
      <c r="J139" s="322"/>
      <c r="K139" s="322"/>
      <c r="L139" s="322"/>
      <c r="M139" s="322"/>
      <c r="N139" s="322"/>
      <c r="O139" s="322"/>
      <c r="P139" s="322"/>
      <c r="Q139" s="322"/>
      <c r="R139" s="322"/>
      <c r="S139" s="322"/>
      <c r="T139" s="322"/>
      <c r="U139" s="322"/>
      <c r="V139" s="322"/>
      <c r="W139" s="322"/>
      <c r="X139" s="322"/>
      <c r="Y139" s="322"/>
      <c r="Z139" s="322"/>
      <c r="AA139" s="20" t="s">
        <v>2291</v>
      </c>
      <c r="AB139" s="20" t="s">
        <v>2292</v>
      </c>
      <c r="AC139" s="14" t="str">
        <f>IF($A$190&lt;&gt;"",$A$190,"")</f>
        <v>X</v>
      </c>
      <c r="AD139" s="20" t="s">
        <v>1945</v>
      </c>
      <c r="AE139" s="20" t="s">
        <v>2271</v>
      </c>
      <c r="AF139" s="20" t="s">
        <v>2290</v>
      </c>
      <c r="AG139" s="20" t="s">
        <v>1832</v>
      </c>
      <c r="AH139" s="20" t="s">
        <v>217</v>
      </c>
      <c r="AI139" s="20" t="s">
        <v>32</v>
      </c>
      <c r="AJ139" s="20" t="s">
        <v>32</v>
      </c>
      <c r="AK139" s="20" t="s">
        <v>32</v>
      </c>
      <c r="AL139" s="20" t="s">
        <v>161</v>
      </c>
    </row>
    <row r="140" spans="1:38">
      <c r="A140" s="302" t="s">
        <v>2293</v>
      </c>
      <c r="B140" s="282" t="s">
        <v>2294</v>
      </c>
      <c r="G140" s="322"/>
      <c r="H140" s="322"/>
      <c r="I140" s="322"/>
      <c r="J140" s="322"/>
      <c r="K140" s="322"/>
      <c r="L140" s="322"/>
      <c r="M140" s="322"/>
      <c r="N140" s="322"/>
      <c r="O140" s="322"/>
      <c r="P140" s="322"/>
      <c r="Q140" s="322"/>
      <c r="R140" s="322"/>
      <c r="S140" s="322"/>
      <c r="T140" s="322"/>
      <c r="U140" s="322"/>
      <c r="V140" s="322"/>
      <c r="W140" s="322"/>
      <c r="X140" s="322"/>
      <c r="Y140" s="322"/>
      <c r="Z140" s="322"/>
      <c r="AA140" s="20" t="s">
        <v>2295</v>
      </c>
      <c r="AB140" s="20" t="s">
        <v>2296</v>
      </c>
      <c r="AC140" s="14" t="str">
        <f>IF($A$191&lt;&gt;"",$A$191,"")</f>
        <v>X</v>
      </c>
      <c r="AD140" s="20" t="s">
        <v>1945</v>
      </c>
      <c r="AE140" s="20" t="s">
        <v>2271</v>
      </c>
      <c r="AF140" s="20" t="s">
        <v>2290</v>
      </c>
      <c r="AG140" s="20" t="s">
        <v>1832</v>
      </c>
      <c r="AH140" s="20" t="s">
        <v>217</v>
      </c>
      <c r="AI140" s="20" t="s">
        <v>32</v>
      </c>
      <c r="AJ140" s="20" t="s">
        <v>32</v>
      </c>
      <c r="AK140" s="20" t="s">
        <v>32</v>
      </c>
      <c r="AL140" s="20" t="s">
        <v>161</v>
      </c>
    </row>
    <row r="141" spans="1:38">
      <c r="A141" s="302"/>
      <c r="B141" s="282"/>
      <c r="C141" s="282"/>
      <c r="D141" s="282"/>
      <c r="E141" s="282"/>
      <c r="F141" s="282"/>
      <c r="G141" s="322"/>
      <c r="H141" s="322"/>
      <c r="I141" s="322"/>
      <c r="J141" s="322"/>
      <c r="K141" s="322"/>
      <c r="L141" s="322"/>
      <c r="M141" s="322"/>
      <c r="N141" s="322"/>
      <c r="O141" s="322"/>
      <c r="P141" s="322"/>
      <c r="Q141" s="322"/>
      <c r="R141" s="322"/>
      <c r="S141" s="322"/>
      <c r="T141" s="322"/>
      <c r="U141" s="322"/>
      <c r="V141" s="322"/>
      <c r="W141" s="322"/>
      <c r="X141" s="322"/>
      <c r="Y141" s="322"/>
      <c r="Z141" s="322"/>
      <c r="AA141" s="20" t="s">
        <v>2297</v>
      </c>
      <c r="AB141" s="20" t="s">
        <v>2298</v>
      </c>
      <c r="AC141" s="14" t="str">
        <f>IF($A$192&lt;&gt;"",$A$192,"")</f>
        <v>X</v>
      </c>
      <c r="AD141" s="20" t="s">
        <v>1945</v>
      </c>
      <c r="AE141" s="20" t="s">
        <v>2271</v>
      </c>
      <c r="AF141" s="20" t="s">
        <v>2290</v>
      </c>
      <c r="AG141" s="20" t="s">
        <v>1832</v>
      </c>
      <c r="AH141" s="20" t="s">
        <v>217</v>
      </c>
      <c r="AI141" s="20" t="s">
        <v>32</v>
      </c>
      <c r="AJ141" s="20" t="s">
        <v>32</v>
      </c>
      <c r="AK141" s="20" t="s">
        <v>32</v>
      </c>
      <c r="AL141" s="20" t="s">
        <v>161</v>
      </c>
    </row>
    <row r="142" spans="1:38">
      <c r="A142" s="43" t="s">
        <v>190</v>
      </c>
      <c r="B142" s="282" t="s">
        <v>2208</v>
      </c>
      <c r="E142" s="47"/>
      <c r="F142" s="322"/>
      <c r="G142" s="322"/>
      <c r="H142" s="322"/>
      <c r="I142" s="322"/>
      <c r="J142" s="322"/>
      <c r="K142" s="322"/>
      <c r="L142" s="322"/>
      <c r="M142" s="322"/>
      <c r="N142" s="322"/>
      <c r="O142" s="322"/>
      <c r="P142" s="322"/>
      <c r="Q142" s="322"/>
      <c r="R142" s="322"/>
      <c r="S142" s="322"/>
      <c r="T142" s="322"/>
      <c r="U142" s="322"/>
      <c r="V142" s="322"/>
      <c r="W142" s="322"/>
      <c r="X142" s="322"/>
      <c r="Y142" s="322"/>
      <c r="Z142" s="322"/>
      <c r="AA142" s="20" t="s">
        <v>2299</v>
      </c>
      <c r="AB142" s="20" t="s">
        <v>2300</v>
      </c>
      <c r="AC142" s="14" t="str">
        <f>IF($A$193&lt;&gt;"",$A$193,"")</f>
        <v>X</v>
      </c>
      <c r="AD142" s="20" t="s">
        <v>1945</v>
      </c>
      <c r="AE142" s="20" t="s">
        <v>2271</v>
      </c>
      <c r="AF142" s="20" t="s">
        <v>2290</v>
      </c>
      <c r="AG142" s="20" t="s">
        <v>1832</v>
      </c>
      <c r="AH142" s="20" t="s">
        <v>217</v>
      </c>
      <c r="AI142" s="20" t="s">
        <v>32</v>
      </c>
      <c r="AJ142" s="20" t="s">
        <v>32</v>
      </c>
      <c r="AK142" s="20" t="s">
        <v>32</v>
      </c>
      <c r="AL142" s="20" t="s">
        <v>161</v>
      </c>
    </row>
    <row r="143" spans="1:38">
      <c r="A143" s="43"/>
      <c r="B143" s="282" t="s">
        <v>2211</v>
      </c>
      <c r="E143" s="47"/>
      <c r="F143" s="322"/>
      <c r="G143" s="322"/>
      <c r="H143" s="322"/>
      <c r="I143" s="322"/>
      <c r="J143" s="322"/>
      <c r="K143" s="322"/>
      <c r="L143" s="322"/>
      <c r="M143" s="322"/>
      <c r="N143" s="322"/>
      <c r="O143" s="322"/>
      <c r="P143" s="322"/>
      <c r="Q143" s="322"/>
      <c r="R143" s="322"/>
      <c r="S143" s="322"/>
      <c r="T143" s="322"/>
      <c r="U143" s="322"/>
      <c r="V143" s="322"/>
      <c r="W143" s="322"/>
      <c r="X143" s="322"/>
      <c r="Y143" s="322"/>
      <c r="Z143" s="322"/>
      <c r="AA143" s="20" t="s">
        <v>2301</v>
      </c>
      <c r="AB143" s="20" t="s">
        <v>2302</v>
      </c>
      <c r="AC143" s="14" t="str">
        <f>IF($A$194&lt;&gt;"",$A$194,"")</f>
        <v>X</v>
      </c>
      <c r="AD143" s="20" t="s">
        <v>1945</v>
      </c>
      <c r="AE143" s="20" t="s">
        <v>2271</v>
      </c>
      <c r="AF143" s="20" t="s">
        <v>2290</v>
      </c>
      <c r="AG143" s="20" t="s">
        <v>1832</v>
      </c>
      <c r="AH143" s="20" t="s">
        <v>217</v>
      </c>
      <c r="AI143" s="20" t="s">
        <v>32</v>
      </c>
      <c r="AJ143" s="20" t="s">
        <v>32</v>
      </c>
      <c r="AK143" s="20" t="s">
        <v>32</v>
      </c>
      <c r="AL143" s="20" t="s">
        <v>161</v>
      </c>
    </row>
    <row r="144" spans="1:38">
      <c r="A144" s="43"/>
      <c r="B144" s="282" t="s">
        <v>2202</v>
      </c>
      <c r="E144" s="47"/>
      <c r="F144" s="322"/>
      <c r="G144" s="322"/>
      <c r="H144" s="322"/>
      <c r="I144" s="322"/>
      <c r="J144" s="322"/>
      <c r="K144" s="322"/>
      <c r="L144" s="322"/>
      <c r="M144" s="322"/>
      <c r="N144" s="322"/>
      <c r="O144" s="322"/>
      <c r="P144" s="322"/>
      <c r="Q144" s="322"/>
      <c r="R144" s="322"/>
      <c r="S144" s="322"/>
      <c r="T144" s="322"/>
      <c r="U144" s="322"/>
      <c r="V144" s="322"/>
      <c r="W144" s="322"/>
      <c r="X144" s="322"/>
      <c r="Y144" s="322"/>
      <c r="Z144" s="322"/>
      <c r="AA144" s="20" t="s">
        <v>2303</v>
      </c>
      <c r="AB144" s="20" t="s">
        <v>2304</v>
      </c>
      <c r="AC144" s="14" t="str">
        <f>IF($A$195&lt;&gt;"",$A$195,"")</f>
        <v/>
      </c>
      <c r="AD144" s="20" t="s">
        <v>1945</v>
      </c>
      <c r="AE144" s="20" t="s">
        <v>2271</v>
      </c>
      <c r="AF144" s="20" t="s">
        <v>2290</v>
      </c>
      <c r="AG144" s="20" t="s">
        <v>1832</v>
      </c>
      <c r="AH144" s="20" t="s">
        <v>217</v>
      </c>
      <c r="AI144" s="20" t="s">
        <v>32</v>
      </c>
      <c r="AJ144" s="20" t="s">
        <v>32</v>
      </c>
      <c r="AK144" s="20" t="s">
        <v>32</v>
      </c>
      <c r="AL144" s="20" t="s">
        <v>161</v>
      </c>
    </row>
    <row r="145" spans="1:38">
      <c r="A145" s="43"/>
      <c r="B145" s="282" t="s">
        <v>2218</v>
      </c>
      <c r="E145" s="47"/>
      <c r="F145" s="322"/>
      <c r="G145" s="322"/>
      <c r="H145" s="322"/>
      <c r="I145" s="322"/>
      <c r="J145" s="322"/>
      <c r="K145" s="322"/>
      <c r="L145" s="322"/>
      <c r="M145" s="322"/>
      <c r="N145" s="322"/>
      <c r="O145" s="322"/>
      <c r="P145" s="322"/>
      <c r="Q145" s="322"/>
      <c r="R145" s="322"/>
      <c r="S145" s="322"/>
      <c r="T145" s="322"/>
      <c r="U145" s="322"/>
      <c r="V145" s="322"/>
      <c r="W145" s="322"/>
      <c r="X145" s="322"/>
      <c r="Y145" s="322"/>
      <c r="Z145" s="322"/>
      <c r="AA145" s="20" t="s">
        <v>2305</v>
      </c>
      <c r="AB145" s="20" t="s">
        <v>1655</v>
      </c>
      <c r="AC145" s="14" t="str">
        <f>IF($A$196&lt;&gt;"",$A$196,"")</f>
        <v/>
      </c>
      <c r="AD145" s="20" t="s">
        <v>1945</v>
      </c>
      <c r="AE145" s="20" t="s">
        <v>2271</v>
      </c>
      <c r="AF145" s="20" t="s">
        <v>2290</v>
      </c>
      <c r="AG145" s="20" t="s">
        <v>1832</v>
      </c>
      <c r="AH145" s="20" t="s">
        <v>217</v>
      </c>
      <c r="AI145" s="20" t="s">
        <v>32</v>
      </c>
      <c r="AJ145" s="20" t="s">
        <v>32</v>
      </c>
      <c r="AK145" s="20" t="s">
        <v>32</v>
      </c>
      <c r="AL145" s="20" t="s">
        <v>161</v>
      </c>
    </row>
    <row r="146" spans="1:38">
      <c r="A146" s="43"/>
      <c r="B146" s="282" t="s">
        <v>2221</v>
      </c>
      <c r="E146" s="47"/>
      <c r="F146" s="322"/>
      <c r="G146" s="322"/>
      <c r="H146" s="322"/>
      <c r="I146" s="322"/>
      <c r="J146" s="322"/>
      <c r="K146" s="322"/>
      <c r="L146" s="322"/>
      <c r="M146" s="322"/>
      <c r="N146" s="322"/>
      <c r="O146" s="322"/>
      <c r="P146" s="322"/>
      <c r="Q146" s="322"/>
      <c r="R146" s="322"/>
      <c r="S146" s="322"/>
      <c r="T146" s="322"/>
      <c r="U146" s="322"/>
      <c r="V146" s="322"/>
      <c r="W146" s="322"/>
      <c r="X146" s="322"/>
      <c r="Y146" s="322"/>
      <c r="Z146" s="322"/>
      <c r="AA146" s="20" t="s">
        <v>2306</v>
      </c>
      <c r="AB146" s="20" t="s">
        <v>917</v>
      </c>
      <c r="AC146" s="14" t="str">
        <f>IF($B$197&lt;&gt;"",$B$197,"")</f>
        <v/>
      </c>
      <c r="AD146" s="20" t="s">
        <v>1945</v>
      </c>
      <c r="AE146" s="20" t="s">
        <v>2271</v>
      </c>
      <c r="AF146" s="20" t="s">
        <v>2290</v>
      </c>
      <c r="AG146" s="20" t="s">
        <v>1832</v>
      </c>
      <c r="AH146" s="20" t="s">
        <v>217</v>
      </c>
      <c r="AI146" s="20" t="s">
        <v>32</v>
      </c>
      <c r="AJ146" s="20" t="s">
        <v>32</v>
      </c>
      <c r="AK146" s="20" t="s">
        <v>32</v>
      </c>
      <c r="AL146" s="20" t="s">
        <v>33</v>
      </c>
    </row>
    <row r="147" spans="1:38">
      <c r="A147" s="43"/>
      <c r="B147" s="282" t="s">
        <v>2224</v>
      </c>
      <c r="E147" s="47"/>
      <c r="F147" s="322"/>
      <c r="G147" s="322"/>
      <c r="H147" s="322"/>
      <c r="I147" s="322"/>
      <c r="J147" s="322"/>
      <c r="K147" s="322"/>
      <c r="L147" s="322"/>
      <c r="M147" s="322"/>
      <c r="N147" s="322"/>
      <c r="O147" s="322"/>
      <c r="P147" s="322"/>
      <c r="Q147" s="322"/>
      <c r="R147" s="322"/>
      <c r="S147" s="322"/>
      <c r="T147" s="322"/>
      <c r="U147" s="322"/>
      <c r="V147" s="322"/>
      <c r="W147" s="322"/>
      <c r="X147" s="322"/>
      <c r="Y147" s="322"/>
      <c r="Z147" s="322"/>
      <c r="AA147" s="20" t="s">
        <v>2307</v>
      </c>
      <c r="AB147" s="20" t="s">
        <v>2308</v>
      </c>
      <c r="AC147" s="14" t="str">
        <f>IF($D$201&lt;&gt;"",$D$201,"")</f>
        <v>X</v>
      </c>
      <c r="AD147" s="20" t="s">
        <v>1945</v>
      </c>
      <c r="AE147" s="20" t="s">
        <v>2309</v>
      </c>
      <c r="AF147" s="20" t="s">
        <v>2310</v>
      </c>
      <c r="AG147" s="20" t="s">
        <v>1832</v>
      </c>
      <c r="AH147" s="20" t="s">
        <v>217</v>
      </c>
      <c r="AI147" s="20" t="s">
        <v>32</v>
      </c>
      <c r="AJ147" s="20" t="s">
        <v>32</v>
      </c>
      <c r="AK147" s="20" t="s">
        <v>32</v>
      </c>
      <c r="AL147" s="20" t="s">
        <v>161</v>
      </c>
    </row>
    <row r="148" spans="1:38">
      <c r="A148" s="43"/>
      <c r="B148" s="282" t="s">
        <v>1655</v>
      </c>
      <c r="E148" s="47"/>
      <c r="F148" s="322"/>
      <c r="G148" s="322"/>
      <c r="H148" s="322"/>
      <c r="I148" s="322"/>
      <c r="J148" s="322"/>
      <c r="K148" s="322"/>
      <c r="L148" s="322"/>
      <c r="M148" s="322"/>
      <c r="N148" s="322"/>
      <c r="O148" s="322"/>
      <c r="P148" s="322"/>
      <c r="Q148" s="322"/>
      <c r="R148" s="322"/>
      <c r="S148" s="322"/>
      <c r="T148" s="322"/>
      <c r="U148" s="322"/>
      <c r="V148" s="322"/>
      <c r="W148" s="322"/>
      <c r="X148" s="322"/>
      <c r="Y148" s="322"/>
      <c r="Z148" s="322"/>
      <c r="AA148" s="20" t="s">
        <v>2311</v>
      </c>
      <c r="AB148" s="20" t="s">
        <v>2312</v>
      </c>
      <c r="AC148" s="14" t="str">
        <f>IF($D$202&lt;&gt;"",$D$202,"")</f>
        <v>X</v>
      </c>
      <c r="AD148" s="20" t="s">
        <v>1945</v>
      </c>
      <c r="AE148" s="20" t="s">
        <v>2309</v>
      </c>
      <c r="AF148" s="20" t="s">
        <v>2310</v>
      </c>
      <c r="AG148" s="20" t="s">
        <v>1832</v>
      </c>
      <c r="AH148" s="20" t="s">
        <v>217</v>
      </c>
      <c r="AI148" s="20" t="s">
        <v>32</v>
      </c>
      <c r="AJ148" s="20" t="s">
        <v>32</v>
      </c>
      <c r="AK148" s="20" t="s">
        <v>32</v>
      </c>
      <c r="AL148" s="20" t="s">
        <v>161</v>
      </c>
    </row>
    <row r="149" spans="1:38">
      <c r="A149" s="302"/>
      <c r="B149" s="283"/>
      <c r="E149" s="322"/>
      <c r="F149" s="322"/>
      <c r="G149" s="322"/>
      <c r="H149" s="322"/>
      <c r="I149" s="322"/>
      <c r="J149" s="322"/>
      <c r="K149" s="322"/>
      <c r="L149" s="322"/>
      <c r="M149" s="322"/>
      <c r="N149" s="322"/>
      <c r="O149" s="322"/>
      <c r="P149" s="322"/>
      <c r="Q149" s="322"/>
      <c r="R149" s="322"/>
      <c r="S149" s="322"/>
      <c r="T149" s="322"/>
      <c r="U149" s="322"/>
      <c r="V149" s="322"/>
      <c r="W149" s="322"/>
      <c r="X149" s="322"/>
      <c r="Y149" s="322"/>
      <c r="Z149" s="322"/>
      <c r="AA149" s="20" t="s">
        <v>2313</v>
      </c>
      <c r="AB149" s="20" t="s">
        <v>2314</v>
      </c>
      <c r="AC149" s="14" t="str">
        <f>IF($D$203&lt;&gt;"",$D$203,"")</f>
        <v>X</v>
      </c>
      <c r="AD149" s="20" t="s">
        <v>1945</v>
      </c>
      <c r="AE149" s="20" t="s">
        <v>2309</v>
      </c>
      <c r="AF149" s="20" t="s">
        <v>2310</v>
      </c>
      <c r="AG149" s="20" t="s">
        <v>1832</v>
      </c>
      <c r="AH149" s="20" t="s">
        <v>217</v>
      </c>
      <c r="AI149" s="20" t="s">
        <v>32</v>
      </c>
      <c r="AJ149" s="20" t="s">
        <v>32</v>
      </c>
      <c r="AK149" s="20" t="s">
        <v>32</v>
      </c>
      <c r="AL149" s="20" t="s">
        <v>161</v>
      </c>
    </row>
    <row r="150" spans="1:38">
      <c r="A150" s="300"/>
      <c r="B150" s="322"/>
      <c r="C150" s="322"/>
      <c r="D150" s="322"/>
      <c r="E150" s="322"/>
      <c r="F150" s="322"/>
      <c r="G150" s="322"/>
      <c r="H150" s="322"/>
      <c r="I150" s="322"/>
      <c r="J150" s="322"/>
      <c r="K150" s="322"/>
      <c r="L150" s="322"/>
      <c r="M150" s="322"/>
      <c r="N150" s="322"/>
      <c r="O150" s="322"/>
      <c r="P150" s="322"/>
      <c r="Q150" s="322"/>
      <c r="R150" s="322"/>
      <c r="S150" s="322"/>
      <c r="T150" s="322"/>
      <c r="U150" s="322"/>
      <c r="V150" s="322"/>
      <c r="W150" s="322"/>
      <c r="X150" s="322"/>
      <c r="Y150" s="322"/>
      <c r="Z150" s="322"/>
      <c r="AA150" s="20" t="s">
        <v>2315</v>
      </c>
      <c r="AB150" s="20" t="s">
        <v>2316</v>
      </c>
      <c r="AC150" s="14" t="str">
        <f>IF($D$204&lt;&gt;"",$D$204,"")</f>
        <v>X</v>
      </c>
      <c r="AD150" s="20" t="s">
        <v>1945</v>
      </c>
      <c r="AE150" s="20" t="s">
        <v>2309</v>
      </c>
      <c r="AF150" s="20" t="s">
        <v>2310</v>
      </c>
      <c r="AG150" s="20" t="s">
        <v>1832</v>
      </c>
      <c r="AH150" s="20" t="s">
        <v>217</v>
      </c>
      <c r="AI150" s="20" t="s">
        <v>32</v>
      </c>
      <c r="AJ150" s="20" t="s">
        <v>32</v>
      </c>
      <c r="AK150" s="20" t="s">
        <v>32</v>
      </c>
      <c r="AL150" s="20" t="s">
        <v>161</v>
      </c>
    </row>
    <row r="151" spans="1:38">
      <c r="A151" s="302" t="s">
        <v>2317</v>
      </c>
      <c r="B151" s="282" t="s">
        <v>2318</v>
      </c>
      <c r="G151" s="322"/>
      <c r="H151" s="322"/>
      <c r="I151" s="322"/>
      <c r="J151" s="322"/>
      <c r="K151" s="322"/>
      <c r="L151" s="322"/>
      <c r="M151" s="322"/>
      <c r="N151" s="322"/>
      <c r="O151" s="322"/>
      <c r="P151" s="322"/>
      <c r="Q151" s="322"/>
      <c r="R151" s="322"/>
      <c r="S151" s="322"/>
      <c r="T151" s="322"/>
      <c r="U151" s="322"/>
      <c r="V151" s="322"/>
      <c r="W151" s="322"/>
      <c r="X151" s="322"/>
      <c r="Y151" s="322"/>
      <c r="Z151" s="322"/>
      <c r="AA151" s="20" t="s">
        <v>2319</v>
      </c>
      <c r="AB151" s="20" t="s">
        <v>2320</v>
      </c>
      <c r="AC151" s="14" t="str">
        <f>IF($D$205&lt;&gt;"",$D$205,"")</f>
        <v>X</v>
      </c>
      <c r="AD151" s="20" t="s">
        <v>1945</v>
      </c>
      <c r="AE151" s="20" t="s">
        <v>2309</v>
      </c>
      <c r="AF151" s="20" t="s">
        <v>2310</v>
      </c>
      <c r="AG151" s="20" t="s">
        <v>1832</v>
      </c>
      <c r="AH151" s="20" t="s">
        <v>217</v>
      </c>
      <c r="AI151" s="20" t="s">
        <v>32</v>
      </c>
      <c r="AJ151" s="20" t="s">
        <v>32</v>
      </c>
      <c r="AK151" s="20" t="s">
        <v>32</v>
      </c>
      <c r="AL151" s="20" t="s">
        <v>161</v>
      </c>
    </row>
    <row r="152" spans="1:38">
      <c r="A152" s="302"/>
      <c r="B152" s="53" t="s">
        <v>190</v>
      </c>
      <c r="C152" s="300" t="s">
        <v>2231</v>
      </c>
      <c r="D152" s="232">
        <v>46127</v>
      </c>
      <c r="E152" s="351"/>
      <c r="F152" s="47"/>
      <c r="G152" s="322"/>
      <c r="H152" s="322"/>
      <c r="I152" s="322"/>
      <c r="J152" s="322"/>
      <c r="K152" s="322"/>
      <c r="L152" s="322"/>
      <c r="M152" s="322"/>
      <c r="N152" s="322"/>
      <c r="O152" s="322"/>
      <c r="P152" s="322"/>
      <c r="Q152" s="322"/>
      <c r="R152" s="322"/>
      <c r="S152" s="322"/>
      <c r="T152" s="322"/>
      <c r="U152" s="322"/>
      <c r="V152" s="322"/>
      <c r="W152" s="322"/>
      <c r="X152" s="322"/>
      <c r="Y152" s="322"/>
      <c r="Z152" s="322"/>
      <c r="AA152" s="20" t="s">
        <v>2321</v>
      </c>
      <c r="AB152" s="20" t="s">
        <v>1773</v>
      </c>
      <c r="AC152" s="14" t="str">
        <f>IF($D$206&lt;&gt;"",$D$206,"")</f>
        <v>Not Applicable</v>
      </c>
      <c r="AD152" s="20" t="s">
        <v>1945</v>
      </c>
      <c r="AE152" s="20" t="s">
        <v>2309</v>
      </c>
      <c r="AF152" s="20" t="s">
        <v>2310</v>
      </c>
      <c r="AG152" s="20" t="s">
        <v>1832</v>
      </c>
      <c r="AH152" s="20" t="s">
        <v>217</v>
      </c>
      <c r="AI152" s="20" t="s">
        <v>32</v>
      </c>
      <c r="AJ152" s="20" t="s">
        <v>32</v>
      </c>
      <c r="AK152" s="20" t="s">
        <v>32</v>
      </c>
      <c r="AL152" s="20" t="s">
        <v>161</v>
      </c>
    </row>
    <row r="153" spans="1:38">
      <c r="A153" s="302"/>
      <c r="B153" s="300"/>
      <c r="C153" s="300"/>
      <c r="D153" s="47"/>
      <c r="E153" s="351"/>
      <c r="F153" s="47"/>
      <c r="G153" s="322"/>
      <c r="H153" s="322"/>
      <c r="I153" s="322"/>
      <c r="J153" s="322"/>
      <c r="K153" s="322"/>
      <c r="L153" s="322"/>
      <c r="M153" s="322"/>
      <c r="N153" s="322"/>
      <c r="O153" s="322"/>
      <c r="P153" s="322"/>
      <c r="Q153" s="322"/>
      <c r="R153" s="322"/>
      <c r="S153" s="322"/>
      <c r="T153" s="322"/>
      <c r="U153" s="322"/>
      <c r="V153" s="322"/>
      <c r="W153" s="322"/>
      <c r="X153" s="322"/>
      <c r="Y153" s="322"/>
      <c r="Z153" s="322"/>
      <c r="AA153" s="20" t="s">
        <v>2322</v>
      </c>
      <c r="AB153" s="20" t="s">
        <v>2323</v>
      </c>
      <c r="AC153" s="14" t="str">
        <f>IF($D$207&lt;&gt;"",$D$207,"")</f>
        <v>X</v>
      </c>
      <c r="AD153" s="20" t="s">
        <v>1945</v>
      </c>
      <c r="AE153" s="20" t="s">
        <v>2309</v>
      </c>
      <c r="AF153" s="20" t="s">
        <v>2310</v>
      </c>
      <c r="AG153" s="20" t="s">
        <v>1832</v>
      </c>
      <c r="AH153" s="20" t="s">
        <v>217</v>
      </c>
      <c r="AI153" s="20" t="s">
        <v>32</v>
      </c>
      <c r="AJ153" s="20" t="s">
        <v>32</v>
      </c>
      <c r="AK153" s="20" t="s">
        <v>32</v>
      </c>
      <c r="AL153" s="20" t="s">
        <v>161</v>
      </c>
    </row>
    <row r="154" spans="1:38">
      <c r="A154" s="302"/>
      <c r="B154" s="231"/>
      <c r="C154" s="300" t="s">
        <v>2240</v>
      </c>
      <c r="D154" s="319"/>
      <c r="E154" s="351"/>
      <c r="F154" s="322"/>
      <c r="G154" s="322"/>
      <c r="H154" s="322"/>
      <c r="I154" s="322"/>
      <c r="J154" s="322"/>
      <c r="K154" s="322"/>
      <c r="L154" s="322"/>
      <c r="M154" s="322"/>
      <c r="N154" s="322"/>
      <c r="O154" s="322"/>
      <c r="P154" s="322"/>
      <c r="Q154" s="322"/>
      <c r="R154" s="322"/>
      <c r="S154" s="322"/>
      <c r="T154" s="322"/>
      <c r="U154" s="322"/>
      <c r="V154" s="322"/>
      <c r="W154" s="322"/>
      <c r="X154" s="322"/>
      <c r="Y154" s="322"/>
      <c r="Z154" s="322"/>
      <c r="AA154" s="20" t="s">
        <v>2324</v>
      </c>
      <c r="AB154" s="20" t="s">
        <v>2325</v>
      </c>
      <c r="AC154" s="14" t="str">
        <f>IF($D$208&lt;&gt;"",$D$208,"")</f>
        <v>X</v>
      </c>
      <c r="AD154" s="20" t="s">
        <v>1945</v>
      </c>
      <c r="AE154" s="20" t="s">
        <v>2309</v>
      </c>
      <c r="AF154" s="20" t="s">
        <v>2310</v>
      </c>
      <c r="AG154" s="20" t="s">
        <v>1832</v>
      </c>
      <c r="AH154" s="20" t="s">
        <v>217</v>
      </c>
      <c r="AI154" s="20" t="s">
        <v>32</v>
      </c>
      <c r="AJ154" s="20" t="s">
        <v>32</v>
      </c>
      <c r="AK154" s="20" t="s">
        <v>32</v>
      </c>
      <c r="AL154" s="20" t="s">
        <v>161</v>
      </c>
    </row>
    <row r="155" spans="1:38">
      <c r="A155" s="302"/>
      <c r="B155" s="300"/>
      <c r="C155" s="300"/>
      <c r="D155" s="322"/>
      <c r="E155" s="351"/>
      <c r="F155" s="322"/>
      <c r="G155" s="322"/>
      <c r="H155" s="322"/>
      <c r="I155" s="322"/>
      <c r="J155" s="322"/>
      <c r="K155" s="322"/>
      <c r="L155" s="322"/>
      <c r="M155" s="322"/>
      <c r="N155" s="322"/>
      <c r="O155" s="322"/>
      <c r="P155" s="322"/>
      <c r="Q155" s="322"/>
      <c r="R155" s="322"/>
      <c r="S155" s="322"/>
      <c r="T155" s="322"/>
      <c r="U155" s="322"/>
      <c r="V155" s="322"/>
      <c r="W155" s="322"/>
      <c r="X155" s="322"/>
      <c r="Y155" s="322"/>
      <c r="Z155" s="322"/>
      <c r="AA155" s="20" t="s">
        <v>2326</v>
      </c>
      <c r="AB155" s="20" t="s">
        <v>2327</v>
      </c>
      <c r="AC155" s="14" t="str">
        <f>IF($D$209&lt;&gt;"",$D$209,"")</f>
        <v/>
      </c>
      <c r="AD155" s="20" t="s">
        <v>1945</v>
      </c>
      <c r="AE155" s="20" t="s">
        <v>2309</v>
      </c>
      <c r="AF155" s="20" t="s">
        <v>2310</v>
      </c>
      <c r="AG155" s="20" t="s">
        <v>1832</v>
      </c>
      <c r="AH155" s="20" t="s">
        <v>217</v>
      </c>
      <c r="AI155" s="20" t="s">
        <v>32</v>
      </c>
      <c r="AJ155" s="20" t="s">
        <v>32</v>
      </c>
      <c r="AK155" s="20" t="s">
        <v>32</v>
      </c>
      <c r="AL155" s="20" t="s">
        <v>161</v>
      </c>
    </row>
    <row r="156" spans="1:38">
      <c r="A156" s="302"/>
      <c r="B156" s="41" t="s">
        <v>190</v>
      </c>
      <c r="C156" s="282" t="s">
        <v>2248</v>
      </c>
      <c r="D156" s="309"/>
      <c r="E156" s="309"/>
      <c r="F156" s="322"/>
      <c r="G156" s="322"/>
      <c r="H156" s="322"/>
      <c r="I156" s="322"/>
      <c r="J156" s="322"/>
      <c r="K156" s="322"/>
      <c r="L156" s="322"/>
      <c r="M156" s="322"/>
      <c r="N156" s="322"/>
      <c r="O156" s="322"/>
      <c r="P156" s="322"/>
      <c r="Q156" s="322"/>
      <c r="R156" s="322"/>
      <c r="S156" s="322"/>
      <c r="T156" s="322"/>
      <c r="U156" s="322"/>
      <c r="V156" s="322"/>
      <c r="W156" s="322"/>
      <c r="X156" s="322"/>
      <c r="Y156" s="322"/>
      <c r="Z156" s="322"/>
      <c r="AA156" s="20" t="s">
        <v>2328</v>
      </c>
      <c r="AB156" s="20" t="s">
        <v>2329</v>
      </c>
      <c r="AC156" s="14" t="str">
        <f>IF($D$210&lt;&gt;"",$D$210,"")</f>
        <v>X</v>
      </c>
      <c r="AD156" s="20" t="s">
        <v>1945</v>
      </c>
      <c r="AE156" s="20" t="s">
        <v>2309</v>
      </c>
      <c r="AF156" s="20" t="s">
        <v>2310</v>
      </c>
      <c r="AG156" s="20" t="s">
        <v>1832</v>
      </c>
      <c r="AH156" s="20" t="s">
        <v>217</v>
      </c>
      <c r="AI156" s="20" t="s">
        <v>32</v>
      </c>
      <c r="AJ156" s="20" t="s">
        <v>32</v>
      </c>
      <c r="AK156" s="20" t="s">
        <v>32</v>
      </c>
      <c r="AL156" s="20" t="s">
        <v>161</v>
      </c>
    </row>
    <row r="157" spans="1:38">
      <c r="A157" s="300"/>
      <c r="B157" s="309"/>
      <c r="D157" s="322"/>
      <c r="E157" s="322"/>
      <c r="F157" s="322"/>
      <c r="G157" s="322"/>
      <c r="H157" s="322"/>
      <c r="I157" s="322"/>
      <c r="J157" s="322"/>
      <c r="K157" s="322"/>
      <c r="L157" s="322"/>
      <c r="M157" s="322"/>
      <c r="N157" s="322"/>
      <c r="O157" s="322"/>
      <c r="P157" s="322"/>
      <c r="Q157" s="322"/>
      <c r="R157" s="322"/>
      <c r="S157" s="322"/>
      <c r="T157" s="322"/>
      <c r="U157" s="322"/>
      <c r="V157" s="322"/>
      <c r="W157" s="322"/>
      <c r="X157" s="322"/>
      <c r="Y157" s="322"/>
      <c r="Z157" s="322"/>
      <c r="AA157" s="20" t="s">
        <v>2330</v>
      </c>
      <c r="AB157" s="20" t="s">
        <v>2308</v>
      </c>
      <c r="AC157" s="14" t="str">
        <f>IF($E$201&lt;&gt;"",$E$201,"")</f>
        <v/>
      </c>
      <c r="AD157" s="20" t="s">
        <v>1945</v>
      </c>
      <c r="AE157" s="20" t="s">
        <v>2309</v>
      </c>
      <c r="AF157" s="20" t="s">
        <v>2331</v>
      </c>
      <c r="AG157" s="20" t="s">
        <v>1832</v>
      </c>
      <c r="AH157" s="20" t="s">
        <v>217</v>
      </c>
      <c r="AI157" s="20" t="s">
        <v>32</v>
      </c>
      <c r="AJ157" s="20" t="s">
        <v>32</v>
      </c>
      <c r="AK157" s="20" t="s">
        <v>32</v>
      </c>
      <c r="AL157" s="20" t="s">
        <v>161</v>
      </c>
    </row>
    <row r="158" spans="1:38">
      <c r="A158" s="300"/>
      <c r="B158" s="282"/>
      <c r="C158" s="282"/>
      <c r="D158" s="322"/>
      <c r="E158" s="322"/>
      <c r="F158" s="322"/>
      <c r="G158" s="322"/>
      <c r="H158" s="322"/>
      <c r="I158" s="322"/>
      <c r="J158" s="322"/>
      <c r="K158" s="322"/>
      <c r="L158" s="322"/>
      <c r="M158" s="322"/>
      <c r="N158" s="322"/>
      <c r="O158" s="322"/>
      <c r="P158" s="322"/>
      <c r="Q158" s="322"/>
      <c r="R158" s="322"/>
      <c r="S158" s="322"/>
      <c r="T158" s="322"/>
      <c r="U158" s="322"/>
      <c r="V158" s="322"/>
      <c r="W158" s="322"/>
      <c r="X158" s="322"/>
      <c r="Y158" s="322"/>
      <c r="Z158" s="322"/>
      <c r="AA158" s="20" t="s">
        <v>2332</v>
      </c>
      <c r="AB158" s="20" t="s">
        <v>2312</v>
      </c>
      <c r="AC158" s="14" t="str">
        <f>IF($E$202&lt;&gt;"",$E$202,"")</f>
        <v/>
      </c>
      <c r="AD158" s="20" t="s">
        <v>1945</v>
      </c>
      <c r="AE158" s="20" t="s">
        <v>2309</v>
      </c>
      <c r="AF158" s="20" t="s">
        <v>2331</v>
      </c>
      <c r="AG158" s="20" t="s">
        <v>1832</v>
      </c>
      <c r="AH158" s="20" t="s">
        <v>217</v>
      </c>
      <c r="AI158" s="20" t="s">
        <v>32</v>
      </c>
      <c r="AJ158" s="20" t="s">
        <v>32</v>
      </c>
      <c r="AK158" s="20" t="s">
        <v>32</v>
      </c>
      <c r="AL158" s="20" t="s">
        <v>161</v>
      </c>
    </row>
    <row r="159" spans="1:38">
      <c r="A159" s="302" t="s">
        <v>2333</v>
      </c>
      <c r="B159" s="282" t="s">
        <v>2334</v>
      </c>
      <c r="G159" s="322"/>
      <c r="H159" s="322"/>
      <c r="I159" s="322"/>
      <c r="J159" s="322"/>
      <c r="K159" s="322"/>
      <c r="L159" s="322"/>
      <c r="M159" s="322"/>
      <c r="N159" s="322"/>
      <c r="O159" s="322"/>
      <c r="P159" s="322"/>
      <c r="Q159" s="322"/>
      <c r="R159" s="322"/>
      <c r="S159" s="322"/>
      <c r="T159" s="322"/>
      <c r="U159" s="322"/>
      <c r="V159" s="322"/>
      <c r="W159" s="322"/>
      <c r="X159" s="322"/>
      <c r="Y159" s="322"/>
      <c r="Z159" s="322"/>
      <c r="AA159" s="20" t="s">
        <v>2335</v>
      </c>
      <c r="AB159" s="20" t="s">
        <v>2314</v>
      </c>
      <c r="AC159" s="14" t="str">
        <f>IF($E$203&lt;&gt;"",$E$203,"")</f>
        <v/>
      </c>
      <c r="AD159" s="20" t="s">
        <v>1945</v>
      </c>
      <c r="AE159" s="20" t="s">
        <v>2309</v>
      </c>
      <c r="AF159" s="20" t="s">
        <v>2331</v>
      </c>
      <c r="AG159" s="20" t="s">
        <v>1832</v>
      </c>
      <c r="AH159" s="20" t="s">
        <v>217</v>
      </c>
      <c r="AI159" s="20" t="s">
        <v>32</v>
      </c>
      <c r="AJ159" s="20" t="s">
        <v>32</v>
      </c>
      <c r="AK159" s="20" t="s">
        <v>32</v>
      </c>
      <c r="AL159" s="20" t="s">
        <v>161</v>
      </c>
    </row>
    <row r="160" spans="1:38">
      <c r="A160" s="302"/>
      <c r="B160" s="282"/>
      <c r="C160" s="282"/>
      <c r="D160" s="282"/>
      <c r="E160" s="282"/>
      <c r="F160" s="282"/>
      <c r="G160" s="322"/>
      <c r="H160" s="322"/>
      <c r="I160" s="322"/>
      <c r="J160" s="322"/>
      <c r="K160" s="322"/>
      <c r="L160" s="322"/>
      <c r="M160" s="322"/>
      <c r="N160" s="322"/>
      <c r="O160" s="322"/>
      <c r="P160" s="322"/>
      <c r="Q160" s="322"/>
      <c r="R160" s="322"/>
      <c r="S160" s="322"/>
      <c r="T160" s="322"/>
      <c r="U160" s="322"/>
      <c r="V160" s="322"/>
      <c r="W160" s="322"/>
      <c r="X160" s="322"/>
      <c r="Y160" s="322"/>
      <c r="Z160" s="322"/>
      <c r="AA160" s="20" t="s">
        <v>2336</v>
      </c>
      <c r="AB160" s="20" t="s">
        <v>2316</v>
      </c>
      <c r="AC160" s="14" t="str">
        <f>IF($E$204&lt;&gt;"",$E$204,"")</f>
        <v/>
      </c>
      <c r="AD160" s="20" t="s">
        <v>1945</v>
      </c>
      <c r="AE160" s="20" t="s">
        <v>2309</v>
      </c>
      <c r="AF160" s="20" t="s">
        <v>2331</v>
      </c>
      <c r="AG160" s="20" t="s">
        <v>1832</v>
      </c>
      <c r="AH160" s="20" t="s">
        <v>217</v>
      </c>
      <c r="AI160" s="20" t="s">
        <v>32</v>
      </c>
      <c r="AJ160" s="20" t="s">
        <v>32</v>
      </c>
      <c r="AK160" s="20" t="s">
        <v>32</v>
      </c>
      <c r="AL160" s="20" t="s">
        <v>161</v>
      </c>
    </row>
    <row r="161" spans="1:38">
      <c r="A161" s="302"/>
      <c r="B161" s="233"/>
      <c r="C161" s="300" t="s">
        <v>2337</v>
      </c>
      <c r="D161" s="322"/>
      <c r="E161" s="382"/>
      <c r="F161" s="47"/>
      <c r="G161" s="322"/>
      <c r="H161" s="322"/>
      <c r="I161" s="322"/>
      <c r="J161" s="322"/>
      <c r="K161" s="322"/>
      <c r="L161" s="322"/>
      <c r="M161" s="322"/>
      <c r="N161" s="322"/>
      <c r="O161" s="322"/>
      <c r="P161" s="322"/>
      <c r="Q161" s="322"/>
      <c r="R161" s="322"/>
      <c r="S161" s="322"/>
      <c r="T161" s="322"/>
      <c r="U161" s="322"/>
      <c r="V161" s="322"/>
      <c r="W161" s="322"/>
      <c r="X161" s="322"/>
      <c r="Y161" s="322"/>
      <c r="Z161" s="322"/>
      <c r="AA161" s="20" t="s">
        <v>2338</v>
      </c>
      <c r="AB161" s="20" t="s">
        <v>2320</v>
      </c>
      <c r="AC161" s="14" t="str">
        <f>IF($E$205&lt;&gt;"",$E$205,"")</f>
        <v/>
      </c>
      <c r="AD161" s="20" t="s">
        <v>1945</v>
      </c>
      <c r="AE161" s="20" t="s">
        <v>2309</v>
      </c>
      <c r="AF161" s="20" t="s">
        <v>2331</v>
      </c>
      <c r="AG161" s="20" t="s">
        <v>1832</v>
      </c>
      <c r="AH161" s="20" t="s">
        <v>217</v>
      </c>
      <c r="AI161" s="20" t="s">
        <v>32</v>
      </c>
      <c r="AJ161" s="20" t="s">
        <v>32</v>
      </c>
      <c r="AK161" s="20" t="s">
        <v>32</v>
      </c>
      <c r="AL161" s="20" t="s">
        <v>161</v>
      </c>
    </row>
    <row r="162" spans="1:38">
      <c r="A162" s="302"/>
      <c r="C162" s="234"/>
      <c r="D162" s="322"/>
      <c r="E162" s="382"/>
      <c r="F162" s="47"/>
      <c r="G162" s="322"/>
      <c r="H162" s="322"/>
      <c r="I162" s="322"/>
      <c r="J162" s="322"/>
      <c r="K162" s="322"/>
      <c r="L162" s="322"/>
      <c r="M162" s="322"/>
      <c r="N162" s="322"/>
      <c r="O162" s="322"/>
      <c r="P162" s="322"/>
      <c r="Q162" s="322"/>
      <c r="R162" s="322"/>
      <c r="S162" s="322"/>
      <c r="T162" s="322"/>
      <c r="U162" s="322"/>
      <c r="V162" s="322"/>
      <c r="W162" s="322"/>
      <c r="X162" s="322"/>
      <c r="Y162" s="322"/>
      <c r="Z162" s="322"/>
      <c r="AA162" s="20" t="s">
        <v>2339</v>
      </c>
      <c r="AB162" s="20" t="s">
        <v>2323</v>
      </c>
      <c r="AC162" s="14" t="str">
        <f>IF($E$207&lt;&gt;"",$E$207,"")</f>
        <v/>
      </c>
      <c r="AD162" s="20" t="s">
        <v>1945</v>
      </c>
      <c r="AE162" s="20" t="s">
        <v>2309</v>
      </c>
      <c r="AF162" s="20" t="s">
        <v>2331</v>
      </c>
      <c r="AG162" s="20" t="s">
        <v>1832</v>
      </c>
      <c r="AH162" s="20" t="s">
        <v>217</v>
      </c>
      <c r="AI162" s="20" t="s">
        <v>32</v>
      </c>
      <c r="AJ162" s="20" t="s">
        <v>32</v>
      </c>
      <c r="AK162" s="20" t="s">
        <v>32</v>
      </c>
      <c r="AL162" s="20" t="s">
        <v>161</v>
      </c>
    </row>
    <row r="163" spans="1:38">
      <c r="A163" s="302"/>
      <c r="B163" s="282"/>
      <c r="D163" s="354"/>
      <c r="E163" s="47"/>
      <c r="F163" s="47"/>
      <c r="G163" s="322"/>
      <c r="H163" s="322"/>
      <c r="I163" s="322"/>
      <c r="J163" s="322"/>
      <c r="K163" s="322"/>
      <c r="L163" s="322"/>
      <c r="M163" s="322"/>
      <c r="N163" s="322"/>
      <c r="O163" s="322"/>
      <c r="P163" s="322"/>
      <c r="Q163" s="322"/>
      <c r="R163" s="322"/>
      <c r="S163" s="322"/>
      <c r="T163" s="322"/>
      <c r="U163" s="322"/>
      <c r="V163" s="322"/>
      <c r="W163" s="322"/>
      <c r="X163" s="322"/>
      <c r="Y163" s="322"/>
      <c r="Z163" s="322"/>
      <c r="AA163" s="20" t="s">
        <v>2340</v>
      </c>
      <c r="AB163" s="20" t="s">
        <v>2325</v>
      </c>
      <c r="AC163" s="14" t="str">
        <f>IF($E$208&lt;&gt;"",$E$208,"")</f>
        <v/>
      </c>
      <c r="AD163" s="20" t="s">
        <v>1945</v>
      </c>
      <c r="AE163" s="20" t="s">
        <v>2309</v>
      </c>
      <c r="AF163" s="20" t="s">
        <v>2331</v>
      </c>
      <c r="AG163" s="20" t="s">
        <v>1832</v>
      </c>
      <c r="AH163" s="20" t="s">
        <v>217</v>
      </c>
      <c r="AI163" s="20" t="s">
        <v>32</v>
      </c>
      <c r="AJ163" s="20" t="s">
        <v>32</v>
      </c>
      <c r="AK163" s="20" t="s">
        <v>32</v>
      </c>
      <c r="AL163" s="20" t="s">
        <v>161</v>
      </c>
    </row>
    <row r="164" spans="1:38">
      <c r="A164" s="302"/>
      <c r="B164" s="43" t="s">
        <v>190</v>
      </c>
      <c r="C164" s="303" t="s">
        <v>2257</v>
      </c>
      <c r="D164" s="84"/>
      <c r="E164" s="84"/>
      <c r="F164" s="47"/>
      <c r="G164" s="322"/>
      <c r="H164" s="322"/>
      <c r="I164" s="322"/>
      <c r="J164" s="322"/>
      <c r="K164" s="322"/>
      <c r="L164" s="322"/>
      <c r="M164" s="322"/>
      <c r="N164" s="322"/>
      <c r="O164" s="322"/>
      <c r="P164" s="322"/>
      <c r="Q164" s="322"/>
      <c r="R164" s="322"/>
      <c r="S164" s="322"/>
      <c r="T164" s="322"/>
      <c r="U164" s="322"/>
      <c r="V164" s="322"/>
      <c r="W164" s="322"/>
      <c r="X164" s="322"/>
      <c r="Y164" s="322"/>
      <c r="Z164" s="322"/>
      <c r="AA164" s="20" t="s">
        <v>2341</v>
      </c>
      <c r="AB164" s="20" t="s">
        <v>2327</v>
      </c>
      <c r="AC164" s="14" t="str">
        <f>IF($E$209&lt;&gt;"",$E$209,"")</f>
        <v/>
      </c>
      <c r="AD164" s="20" t="s">
        <v>1945</v>
      </c>
      <c r="AE164" s="20" t="s">
        <v>2309</v>
      </c>
      <c r="AF164" s="20" t="s">
        <v>2331</v>
      </c>
      <c r="AG164" s="20" t="s">
        <v>1832</v>
      </c>
      <c r="AH164" s="20" t="s">
        <v>217</v>
      </c>
      <c r="AI164" s="20" t="s">
        <v>32</v>
      </c>
      <c r="AJ164" s="20" t="s">
        <v>32</v>
      </c>
      <c r="AK164" s="20" t="s">
        <v>32</v>
      </c>
      <c r="AL164" s="20" t="s">
        <v>33</v>
      </c>
    </row>
    <row r="165" spans="1:38">
      <c r="A165" s="302"/>
      <c r="C165" s="300" t="s">
        <v>2342</v>
      </c>
      <c r="D165" s="382"/>
      <c r="E165" s="322"/>
      <c r="F165" s="322"/>
      <c r="G165" s="322"/>
      <c r="H165" s="322"/>
      <c r="I165" s="322"/>
      <c r="J165" s="322"/>
      <c r="K165" s="322"/>
      <c r="L165" s="322"/>
      <c r="M165" s="322"/>
      <c r="N165" s="322"/>
      <c r="O165" s="322"/>
      <c r="P165" s="322"/>
      <c r="Q165" s="322"/>
      <c r="R165" s="322"/>
      <c r="S165" s="322"/>
      <c r="T165" s="322"/>
      <c r="U165" s="322"/>
      <c r="V165" s="322"/>
      <c r="W165" s="322"/>
      <c r="X165" s="322"/>
      <c r="Y165" s="322"/>
      <c r="Z165" s="322"/>
      <c r="AA165" s="20" t="s">
        <v>2343</v>
      </c>
      <c r="AB165" s="20" t="s">
        <v>2329</v>
      </c>
      <c r="AC165" s="14" t="str">
        <f>IF($E$210&lt;&gt;"",$E$210,"")</f>
        <v/>
      </c>
      <c r="AD165" s="20" t="s">
        <v>1945</v>
      </c>
      <c r="AE165" s="20" t="s">
        <v>2309</v>
      </c>
      <c r="AF165" s="20" t="s">
        <v>2331</v>
      </c>
      <c r="AG165" s="20" t="s">
        <v>1832</v>
      </c>
      <c r="AH165" s="20" t="s">
        <v>217</v>
      </c>
      <c r="AI165" s="20" t="s">
        <v>32</v>
      </c>
      <c r="AJ165" s="20" t="s">
        <v>32</v>
      </c>
      <c r="AK165" s="20" t="s">
        <v>32</v>
      </c>
      <c r="AL165" s="20" t="s">
        <v>161</v>
      </c>
    </row>
    <row r="166" spans="1:38" ht="14.25">
      <c r="A166" s="300"/>
      <c r="B166" s="125"/>
      <c r="C166" s="234">
        <v>46054</v>
      </c>
      <c r="D166" s="322"/>
      <c r="E166" s="322"/>
      <c r="F166" s="322"/>
      <c r="G166" s="322"/>
      <c r="H166" s="322"/>
      <c r="I166" s="322"/>
      <c r="J166" s="322"/>
      <c r="K166" s="322"/>
      <c r="L166" s="322"/>
      <c r="M166" s="322"/>
      <c r="N166" s="322"/>
      <c r="O166" s="322"/>
      <c r="P166" s="322"/>
      <c r="Q166" s="322"/>
      <c r="R166" s="322"/>
      <c r="S166" s="322"/>
      <c r="T166" s="322"/>
      <c r="U166" s="322"/>
      <c r="V166" s="322"/>
      <c r="W166" s="322"/>
      <c r="X166" s="322"/>
      <c r="Y166" s="322"/>
      <c r="Z166" s="322"/>
      <c r="AA166" s="20" t="s">
        <v>2344</v>
      </c>
      <c r="AB166" s="20" t="s">
        <v>2345</v>
      </c>
      <c r="AC166" s="14" t="str">
        <f>IF($B$213&lt;&gt;"",$B$213,"")</f>
        <v>N/A</v>
      </c>
      <c r="AD166" s="20" t="s">
        <v>1945</v>
      </c>
      <c r="AE166" s="20" t="s">
        <v>2309</v>
      </c>
      <c r="AF166" s="20" t="s">
        <v>734</v>
      </c>
      <c r="AG166" s="20" t="s">
        <v>1832</v>
      </c>
      <c r="AH166" s="20" t="s">
        <v>217</v>
      </c>
      <c r="AI166" s="20" t="s">
        <v>32</v>
      </c>
      <c r="AJ166" s="20" t="s">
        <v>32</v>
      </c>
      <c r="AK166" s="20" t="s">
        <v>32</v>
      </c>
      <c r="AL166" s="20" t="s">
        <v>33</v>
      </c>
    </row>
    <row r="167" spans="1:38">
      <c r="A167" s="300"/>
      <c r="B167" s="322"/>
      <c r="C167" s="322"/>
      <c r="D167" s="322"/>
      <c r="E167" s="322"/>
      <c r="F167" s="322"/>
      <c r="G167" s="322"/>
      <c r="H167" s="322"/>
      <c r="I167" s="322"/>
      <c r="J167" s="322"/>
      <c r="K167" s="322"/>
      <c r="L167" s="322"/>
      <c r="M167" s="322"/>
      <c r="N167" s="322"/>
      <c r="O167" s="322"/>
      <c r="P167" s="322"/>
      <c r="Q167" s="322"/>
      <c r="R167" s="322"/>
      <c r="S167" s="322"/>
      <c r="T167" s="322"/>
      <c r="U167" s="322"/>
      <c r="V167" s="322"/>
      <c r="W167" s="322"/>
      <c r="X167" s="322"/>
      <c r="Y167" s="322"/>
      <c r="Z167" s="322"/>
    </row>
    <row r="168" spans="1:38">
      <c r="A168" s="300"/>
      <c r="B168" s="322"/>
      <c r="D168" s="322"/>
      <c r="E168" s="322"/>
      <c r="F168" s="322"/>
      <c r="G168" s="322"/>
      <c r="H168" s="322"/>
      <c r="I168" s="322"/>
      <c r="J168" s="322"/>
      <c r="K168" s="322"/>
      <c r="L168" s="322"/>
      <c r="M168" s="322"/>
      <c r="N168" s="322"/>
      <c r="O168" s="322"/>
      <c r="P168" s="322"/>
      <c r="Q168" s="322"/>
      <c r="R168" s="322"/>
      <c r="S168" s="322"/>
      <c r="T168" s="322"/>
      <c r="U168" s="322"/>
      <c r="V168" s="322"/>
      <c r="W168" s="322"/>
      <c r="X168" s="322"/>
      <c r="Y168" s="322"/>
      <c r="Z168" s="322"/>
    </row>
    <row r="169" spans="1:38">
      <c r="A169" s="300"/>
      <c r="B169" s="322"/>
      <c r="D169" s="322"/>
      <c r="E169" s="322"/>
      <c r="F169" s="322"/>
      <c r="G169" s="322"/>
      <c r="H169" s="322"/>
      <c r="I169" s="322"/>
      <c r="J169" s="322"/>
      <c r="K169" s="322"/>
      <c r="L169" s="322"/>
      <c r="M169" s="322"/>
      <c r="N169" s="322"/>
      <c r="O169" s="322"/>
      <c r="P169" s="322"/>
      <c r="Q169" s="322"/>
      <c r="R169" s="322"/>
      <c r="S169" s="322"/>
      <c r="T169" s="322"/>
      <c r="U169" s="322"/>
      <c r="V169" s="322"/>
      <c r="W169" s="322"/>
      <c r="X169" s="322"/>
      <c r="Y169" s="322"/>
      <c r="Z169" s="322"/>
    </row>
    <row r="170" spans="1:38">
      <c r="A170" s="302" t="s">
        <v>2346</v>
      </c>
      <c r="B170" s="282" t="s">
        <v>2347</v>
      </c>
      <c r="D170" s="322"/>
      <c r="E170" s="322"/>
      <c r="F170" s="322"/>
      <c r="G170" s="322"/>
      <c r="H170" s="322"/>
      <c r="I170" s="322"/>
      <c r="J170" s="322"/>
      <c r="K170" s="322"/>
      <c r="L170" s="322"/>
      <c r="M170" s="322"/>
      <c r="N170" s="322"/>
      <c r="O170" s="322"/>
      <c r="P170" s="322"/>
      <c r="Q170" s="322"/>
      <c r="R170" s="322"/>
      <c r="S170" s="322"/>
      <c r="T170" s="322"/>
      <c r="U170" s="322"/>
      <c r="V170" s="322"/>
      <c r="W170" s="322"/>
      <c r="X170" s="322"/>
      <c r="Y170" s="322"/>
      <c r="Z170" s="322"/>
    </row>
    <row r="171" spans="1:38">
      <c r="A171" s="302"/>
      <c r="B171" s="304" t="s">
        <v>2348</v>
      </c>
      <c r="C171" s="405"/>
      <c r="D171" s="403"/>
      <c r="E171" s="322"/>
      <c r="F171" s="322"/>
      <c r="G171" s="322"/>
      <c r="H171" s="322"/>
      <c r="I171" s="322"/>
      <c r="J171" s="322"/>
      <c r="K171" s="322"/>
      <c r="L171" s="322"/>
      <c r="M171" s="322"/>
      <c r="N171" s="322"/>
      <c r="O171" s="322"/>
      <c r="P171" s="322"/>
      <c r="Q171" s="322"/>
      <c r="R171" s="322"/>
      <c r="S171" s="322"/>
      <c r="T171" s="322"/>
      <c r="U171" s="322"/>
      <c r="V171" s="322"/>
      <c r="W171" s="322"/>
      <c r="X171" s="322"/>
      <c r="Y171" s="322"/>
      <c r="Z171" s="322"/>
    </row>
    <row r="172" spans="1:38">
      <c r="A172" s="302"/>
      <c r="B172" s="304" t="s">
        <v>2349</v>
      </c>
      <c r="C172" s="230" t="s">
        <v>2350</v>
      </c>
      <c r="D172" s="404"/>
      <c r="E172" s="322"/>
      <c r="F172" s="322"/>
      <c r="G172" s="322"/>
      <c r="H172" s="322"/>
      <c r="I172" s="322"/>
      <c r="J172" s="322"/>
      <c r="K172" s="322"/>
      <c r="L172" s="322"/>
      <c r="M172" s="322"/>
      <c r="N172" s="322"/>
      <c r="O172" s="322"/>
      <c r="P172" s="322"/>
      <c r="Q172" s="322"/>
      <c r="R172" s="322"/>
      <c r="S172" s="322"/>
      <c r="T172" s="322"/>
      <c r="U172" s="322"/>
      <c r="V172" s="322"/>
      <c r="W172" s="322"/>
      <c r="X172" s="322"/>
      <c r="Y172" s="322"/>
      <c r="Z172" s="322"/>
    </row>
    <row r="173" spans="1:38">
      <c r="A173" s="300"/>
      <c r="B173" s="322"/>
      <c r="C173" s="322"/>
      <c r="D173" s="322"/>
      <c r="E173" s="322"/>
      <c r="F173" s="322"/>
      <c r="G173" s="322"/>
      <c r="H173" s="322"/>
      <c r="I173" s="322"/>
      <c r="J173" s="322"/>
      <c r="K173" s="322"/>
      <c r="L173" s="322"/>
      <c r="M173" s="322"/>
      <c r="N173" s="322"/>
      <c r="O173" s="322"/>
      <c r="P173" s="322"/>
      <c r="Q173" s="322"/>
      <c r="R173" s="322"/>
      <c r="S173" s="322"/>
      <c r="T173" s="322"/>
      <c r="U173" s="322"/>
      <c r="V173" s="322"/>
      <c r="W173" s="322"/>
      <c r="X173" s="322"/>
      <c r="Y173" s="322"/>
      <c r="Z173" s="322"/>
    </row>
    <row r="174" spans="1:38" ht="15.75">
      <c r="A174" s="300"/>
      <c r="B174" s="122" t="s">
        <v>2351</v>
      </c>
      <c r="C174" s="322"/>
      <c r="D174" s="322"/>
      <c r="E174" s="322"/>
      <c r="F174" s="322"/>
      <c r="G174" s="322"/>
      <c r="H174" s="322"/>
      <c r="I174" s="322"/>
      <c r="J174" s="322"/>
      <c r="K174" s="322"/>
      <c r="L174" s="322"/>
      <c r="M174" s="322"/>
      <c r="N174" s="322"/>
      <c r="O174" s="322"/>
      <c r="P174" s="322"/>
      <c r="Q174" s="322"/>
      <c r="R174" s="322"/>
      <c r="S174" s="322"/>
      <c r="T174" s="322"/>
      <c r="U174" s="322"/>
      <c r="V174" s="322"/>
      <c r="W174" s="322"/>
      <c r="X174" s="322"/>
      <c r="Y174" s="322"/>
      <c r="Z174" s="322"/>
    </row>
    <row r="175" spans="1:38">
      <c r="A175" s="300"/>
      <c r="B175" s="322" t="s">
        <v>2352</v>
      </c>
      <c r="C175" s="322"/>
      <c r="D175" s="322"/>
      <c r="E175" s="322"/>
      <c r="F175" s="322"/>
      <c r="G175" s="322"/>
      <c r="H175" s="322"/>
      <c r="I175" s="322"/>
      <c r="J175" s="322"/>
      <c r="K175" s="322"/>
      <c r="L175" s="322"/>
      <c r="M175" s="322"/>
      <c r="N175" s="322"/>
      <c r="O175" s="322"/>
      <c r="P175" s="322"/>
      <c r="Q175" s="322"/>
      <c r="R175" s="322"/>
      <c r="S175" s="322"/>
      <c r="T175" s="322"/>
      <c r="U175" s="322"/>
      <c r="V175" s="322"/>
      <c r="W175" s="322"/>
      <c r="X175" s="322"/>
      <c r="Y175" s="322"/>
      <c r="Z175" s="322"/>
    </row>
    <row r="176" spans="1:38">
      <c r="A176" s="302" t="s">
        <v>2353</v>
      </c>
      <c r="B176" s="298" t="s">
        <v>2272</v>
      </c>
      <c r="D176" s="322"/>
      <c r="E176" s="322"/>
      <c r="F176" s="322"/>
      <c r="G176" s="322"/>
      <c r="H176" s="322"/>
      <c r="I176" s="322"/>
      <c r="J176" s="322"/>
      <c r="K176" s="322"/>
      <c r="L176" s="322"/>
      <c r="M176" s="322"/>
      <c r="N176" s="322"/>
      <c r="O176" s="322"/>
      <c r="P176" s="322"/>
      <c r="Q176" s="322"/>
      <c r="R176" s="322"/>
      <c r="S176" s="322"/>
      <c r="T176" s="322"/>
      <c r="U176" s="322"/>
      <c r="V176" s="322"/>
      <c r="W176" s="322"/>
      <c r="X176" s="322"/>
      <c r="Y176" s="322"/>
      <c r="Z176" s="322"/>
    </row>
    <row r="177" spans="1:4">
      <c r="A177" s="302"/>
      <c r="B177" s="282"/>
    </row>
    <row r="178" spans="1:4">
      <c r="A178" s="43" t="s">
        <v>190</v>
      </c>
      <c r="B178" s="282" t="s">
        <v>2354</v>
      </c>
    </row>
    <row r="179" spans="1:4">
      <c r="A179" s="43" t="s">
        <v>190</v>
      </c>
      <c r="B179" s="282" t="s">
        <v>2355</v>
      </c>
    </row>
    <row r="180" spans="1:4">
      <c r="A180" s="43"/>
      <c r="B180" s="282" t="s">
        <v>2278</v>
      </c>
    </row>
    <row r="181" spans="1:4">
      <c r="A181" s="43"/>
      <c r="B181" s="282" t="s">
        <v>2280</v>
      </c>
    </row>
    <row r="182" spans="1:4">
      <c r="A182" s="43"/>
      <c r="B182" s="282" t="s">
        <v>2282</v>
      </c>
    </row>
    <row r="183" spans="1:4">
      <c r="A183" s="43"/>
      <c r="B183" s="282" t="s">
        <v>2284</v>
      </c>
    </row>
    <row r="184" spans="1:4">
      <c r="A184" s="43" t="s">
        <v>190</v>
      </c>
      <c r="B184" s="282" t="s">
        <v>1655</v>
      </c>
    </row>
    <row r="185" spans="1:4">
      <c r="A185" s="302"/>
      <c r="B185" s="283" t="s">
        <v>2356</v>
      </c>
    </row>
    <row r="186" spans="1:4">
      <c r="A186" s="300"/>
      <c r="B186" s="322"/>
      <c r="C186" s="322"/>
      <c r="D186" s="322"/>
    </row>
    <row r="187" spans="1:4">
      <c r="A187" s="302" t="s">
        <v>2357</v>
      </c>
      <c r="B187" s="298" t="s">
        <v>2358</v>
      </c>
      <c r="D187" s="322"/>
    </row>
    <row r="188" spans="1:4">
      <c r="A188" s="302"/>
      <c r="B188" s="282"/>
      <c r="D188" s="322"/>
    </row>
    <row r="189" spans="1:4">
      <c r="A189" s="43" t="s">
        <v>190</v>
      </c>
      <c r="B189" s="282" t="s">
        <v>2359</v>
      </c>
    </row>
    <row r="190" spans="1:4">
      <c r="A190" s="43" t="s">
        <v>190</v>
      </c>
      <c r="B190" s="282" t="s">
        <v>2292</v>
      </c>
    </row>
    <row r="191" spans="1:4">
      <c r="A191" s="43" t="s">
        <v>190</v>
      </c>
      <c r="B191" s="282" t="s">
        <v>2296</v>
      </c>
    </row>
    <row r="192" spans="1:4">
      <c r="A192" s="43" t="s">
        <v>190</v>
      </c>
      <c r="B192" s="282" t="s">
        <v>2298</v>
      </c>
    </row>
    <row r="193" spans="1:6">
      <c r="A193" s="43" t="s">
        <v>190</v>
      </c>
      <c r="B193" s="282" t="s">
        <v>2300</v>
      </c>
      <c r="E193" s="84"/>
      <c r="F193" s="322"/>
    </row>
    <row r="194" spans="1:6">
      <c r="A194" s="43" t="s">
        <v>190</v>
      </c>
      <c r="B194" s="282" t="s">
        <v>2302</v>
      </c>
      <c r="E194" s="84"/>
      <c r="F194" s="322"/>
    </row>
    <row r="195" spans="1:6">
      <c r="A195" s="43"/>
      <c r="B195" s="282" t="s">
        <v>2304</v>
      </c>
      <c r="E195" s="84"/>
      <c r="F195" s="322"/>
    </row>
    <row r="196" spans="1:6">
      <c r="A196" s="43"/>
      <c r="B196" s="282" t="s">
        <v>1655</v>
      </c>
      <c r="E196" s="47"/>
      <c r="F196" s="322"/>
    </row>
    <row r="197" spans="1:6">
      <c r="A197" s="302"/>
      <c r="B197" s="283"/>
      <c r="E197" s="322"/>
      <c r="F197" s="322"/>
    </row>
    <row r="198" spans="1:6">
      <c r="A198" s="300"/>
      <c r="B198" s="322"/>
      <c r="C198" s="322"/>
      <c r="D198" s="322"/>
      <c r="E198" s="322"/>
      <c r="F198" s="322"/>
    </row>
    <row r="199" spans="1:6">
      <c r="A199" s="302" t="s">
        <v>2360</v>
      </c>
      <c r="B199" s="282" t="s">
        <v>2361</v>
      </c>
    </row>
    <row r="200" spans="1:6">
      <c r="A200" s="302"/>
      <c r="B200" s="339"/>
      <c r="C200" s="68" t="s">
        <v>2362</v>
      </c>
      <c r="D200" s="314" t="s">
        <v>2363</v>
      </c>
      <c r="E200" s="407"/>
      <c r="F200" s="322"/>
    </row>
    <row r="201" spans="1:6">
      <c r="A201" s="302"/>
      <c r="B201" s="25" t="s">
        <v>2308</v>
      </c>
      <c r="C201" s="43" t="s">
        <v>190</v>
      </c>
      <c r="D201" s="406" t="s">
        <v>190</v>
      </c>
      <c r="E201" s="408"/>
      <c r="F201" s="322"/>
    </row>
    <row r="202" spans="1:6">
      <c r="A202" s="302"/>
      <c r="B202" s="25" t="s">
        <v>2312</v>
      </c>
      <c r="C202" s="43" t="s">
        <v>190</v>
      </c>
      <c r="D202" s="406" t="s">
        <v>190</v>
      </c>
      <c r="E202" s="408"/>
      <c r="F202" s="322"/>
    </row>
    <row r="203" spans="1:6">
      <c r="A203" s="302"/>
      <c r="B203" s="25" t="s">
        <v>2314</v>
      </c>
      <c r="C203" s="43" t="s">
        <v>190</v>
      </c>
      <c r="D203" s="406" t="s">
        <v>190</v>
      </c>
      <c r="E203" s="408"/>
      <c r="F203" s="322"/>
    </row>
    <row r="204" spans="1:6">
      <c r="A204" s="302"/>
      <c r="B204" s="25" t="s">
        <v>2316</v>
      </c>
      <c r="C204" s="43" t="s">
        <v>190</v>
      </c>
      <c r="D204" s="406" t="s">
        <v>190</v>
      </c>
      <c r="E204" s="408"/>
      <c r="F204" s="322"/>
    </row>
    <row r="205" spans="1:6">
      <c r="A205" s="302"/>
      <c r="B205" s="25" t="s">
        <v>2320</v>
      </c>
      <c r="C205" s="43" t="s">
        <v>190</v>
      </c>
      <c r="D205" s="406" t="s">
        <v>190</v>
      </c>
      <c r="E205" s="408"/>
      <c r="F205" s="322"/>
    </row>
    <row r="206" spans="1:6">
      <c r="A206" s="302"/>
      <c r="B206" s="25" t="s">
        <v>1773</v>
      </c>
      <c r="C206" s="43" t="s">
        <v>190</v>
      </c>
      <c r="D206" s="314" t="s">
        <v>1775</v>
      </c>
      <c r="E206" s="407"/>
      <c r="F206" s="322"/>
    </row>
    <row r="207" spans="1:6">
      <c r="A207" s="302"/>
      <c r="B207" s="25" t="s">
        <v>2323</v>
      </c>
      <c r="C207" s="43" t="s">
        <v>190</v>
      </c>
      <c r="D207" s="406" t="s">
        <v>190</v>
      </c>
      <c r="E207" s="408"/>
      <c r="F207" s="322"/>
    </row>
    <row r="208" spans="1:6">
      <c r="A208" s="302"/>
      <c r="B208" s="25" t="s">
        <v>2325</v>
      </c>
      <c r="C208" s="43" t="s">
        <v>190</v>
      </c>
      <c r="D208" s="406" t="s">
        <v>190</v>
      </c>
      <c r="E208" s="408"/>
      <c r="F208" s="322"/>
    </row>
    <row r="209" spans="1:6">
      <c r="A209" s="302"/>
      <c r="B209" s="25" t="s">
        <v>2327</v>
      </c>
      <c r="C209" s="43"/>
      <c r="D209" s="406"/>
      <c r="E209" s="408"/>
      <c r="F209" s="322"/>
    </row>
    <row r="210" spans="1:6">
      <c r="A210" s="302"/>
      <c r="B210" s="25" t="s">
        <v>2329</v>
      </c>
      <c r="C210" s="43" t="s">
        <v>190</v>
      </c>
      <c r="D210" s="406" t="s">
        <v>190</v>
      </c>
      <c r="E210" s="408"/>
      <c r="F210" s="322"/>
    </row>
    <row r="211" spans="1:6">
      <c r="A211" s="300"/>
      <c r="B211" s="322"/>
      <c r="C211" s="322"/>
      <c r="D211" s="322"/>
      <c r="E211" s="322"/>
      <c r="F211" s="322"/>
    </row>
    <row r="212" spans="1:6" ht="25.5">
      <c r="A212" s="302" t="s">
        <v>2364</v>
      </c>
      <c r="B212" s="283" t="s">
        <v>2365</v>
      </c>
      <c r="F212" s="322"/>
    </row>
    <row r="213" spans="1:6">
      <c r="A213" s="300"/>
      <c r="B213" s="25" t="s">
        <v>2366</v>
      </c>
      <c r="F213" s="322"/>
    </row>
    <row r="214" spans="1:6">
      <c r="A214" s="300"/>
      <c r="F214" s="322"/>
    </row>
    <row r="215" spans="1:6">
      <c r="A215" s="300"/>
      <c r="F215" s="322"/>
    </row>
    <row r="216" spans="1:6">
      <c r="A216" s="300"/>
      <c r="F216" s="322"/>
    </row>
  </sheetData>
  <sheetProtection algorithmName="SHA-512" hashValue="LKG65FMfK5e+OYtb0zJXV4uxYTd/E9Ovz1jcf1+EPh3biHteLAuNHb4FSLjppCBFg/ICk5eSVlQX2m+bi2UiuA==" saltValue="gVgPmk41UlaDSUiWTbYA7A==" spinCount="100000" sheet="1" objects="1" scenarios="1"/>
  <autoFilter ref="AA1:AL166" xr:uid="{00000000-0009-0000-0000-000008000000}"/>
  <conditionalFormatting sqref="AA1:AA166">
    <cfRule type="duplicateValues" dxfId="14" priority="42"/>
  </conditionalFormatting>
  <conditionalFormatting sqref="AA168:AA1048576">
    <cfRule type="duplicateValues" dxfId="13" priority="2"/>
  </conditionalFormatting>
  <pageMargins left="0.75" right="0.75" top="1" bottom="1" header="0" footer="0"/>
  <pageSetup scale="75" orientation="portrait"/>
  <headerFooter>
    <oddHeader>&amp;LCommon Data Set 2024-2025</oddHeader>
    <oddFooter>&amp;LCDS-H&amp;C &amp;RPage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25D4D44C1F2E4FBD68D71990281A6A" ma:contentTypeVersion="14" ma:contentTypeDescription="Create a new document." ma:contentTypeScope="" ma:versionID="745c1110239071a6ace9b890dce392bd">
  <xsd:schema xmlns:xsd="http://www.w3.org/2001/XMLSchema" xmlns:xs="http://www.w3.org/2001/XMLSchema" xmlns:p="http://schemas.microsoft.com/office/2006/metadata/properties" xmlns:ns2="d94b2b2c-73a5-484b-9000-95e2a3dfc0e5" xmlns:ns3="08b8f05e-c8d5-4ae6-9979-5a4af53c5e04" targetNamespace="http://schemas.microsoft.com/office/2006/metadata/properties" ma:root="true" ma:fieldsID="7ce289d17ce20f82272943ae8ba6af47" ns2:_="" ns3:_="">
    <xsd:import namespace="d94b2b2c-73a5-484b-9000-95e2a3dfc0e5"/>
    <xsd:import namespace="08b8f05e-c8d5-4ae6-9979-5a4af53c5e0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4b2b2c-73a5-484b-9000-95e2a3dfc0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ff72bd0-3b52-474d-9057-ae4f58825bc6"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descriptio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8b8f05e-c8d5-4ae6-9979-5a4af53c5e0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0d93741-1aa5-4c3f-b4ed-a537148e6518}" ma:internalName="TaxCatchAll" ma:showField="CatchAllData" ma:web="08b8f05e-c8d5-4ae6-9979-5a4af53c5e04">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94b2b2c-73a5-484b-9000-95e2a3dfc0e5">
      <Terms xmlns="http://schemas.microsoft.com/office/infopath/2007/PartnerControls"/>
    </lcf76f155ced4ddcb4097134ff3c332f>
    <TaxCatchAll xmlns="08b8f05e-c8d5-4ae6-9979-5a4af53c5e0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318D59-8CFA-43F6-AC78-BCF19CAE63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4b2b2c-73a5-484b-9000-95e2a3dfc0e5"/>
    <ds:schemaRef ds:uri="08b8f05e-c8d5-4ae6-9979-5a4af53c5e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4D279B0-7671-4C1F-BCF7-A2E72B066459}">
  <ds:schemaRefs>
    <ds:schemaRef ds:uri="http://schemas.microsoft.com/office/2006/metadata/properties"/>
    <ds:schemaRef ds:uri="http://schemas.microsoft.com/office/infopath/2007/PartnerControls"/>
    <ds:schemaRef ds:uri="d94b2b2c-73a5-484b-9000-95e2a3dfc0e5"/>
    <ds:schemaRef ds:uri="08b8f05e-c8d5-4ae6-9979-5a4af53c5e04"/>
  </ds:schemaRefs>
</ds:datastoreItem>
</file>

<file path=customXml/itemProps3.xml><?xml version="1.0" encoding="utf-8"?>
<ds:datastoreItem xmlns:ds="http://schemas.openxmlformats.org/officeDocument/2006/customXml" ds:itemID="{067FB71C-DEC5-4D22-8067-A3CA18E71F4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Welcome</vt:lpstr>
      <vt:lpstr>CDS-A</vt:lpstr>
      <vt:lpstr>CDS-B</vt:lpstr>
      <vt:lpstr>CDS-C</vt:lpstr>
      <vt:lpstr>CDS-D</vt:lpstr>
      <vt:lpstr>CDS-E</vt:lpstr>
      <vt:lpstr>CDS-F</vt:lpstr>
      <vt:lpstr>CDS-G</vt:lpstr>
      <vt:lpstr>CDS-H</vt:lpstr>
      <vt:lpstr>CDS-I</vt:lpstr>
      <vt:lpstr>CDS-J</vt:lpstr>
      <vt:lpstr>Answer Sheet</vt:lpstr>
      <vt:lpstr>CDS Definitions</vt:lpstr>
      <vt:lpstr>'CDS Definitions'!_Hlk22631867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Robinson-Spann, Ashley</dc:creator>
  <cp:lastModifiedBy>Stacy Lynch</cp:lastModifiedBy>
  <dcterms:created xsi:type="dcterms:W3CDTF">2025-09-26T14:00:49Z</dcterms:created>
  <dcterms:modified xsi:type="dcterms:W3CDTF">2026-06-23T19:32:35Z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0x0101003225D4D44C1F2E4FBD68D71990281A6A</vt:lpwstr>
  </property>
  <property fmtid="{D5CDD505-2E9C-101B-9397-08002B2CF9AE}" pid="3" name="MediaServiceImageTags">
    <vt:lpwstr/>
  </property>
</Properties>
</file>