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Private\Kira Blaisdell-Sloan\Ad Hoc\Common Data Set\2018-19\"/>
    </mc:Choice>
  </mc:AlternateContent>
  <bookViews>
    <workbookView xWindow="0" yWindow="0" windowWidth="28800" windowHeight="12300" tabRatio="928"/>
  </bookViews>
  <sheets>
    <sheet name="1. general campus" sheetId="33" r:id="rId1"/>
    <sheet name="2. enrollment and persistence" sheetId="34" r:id="rId2"/>
    <sheet name="3. freshmen admissions" sheetId="49" r:id="rId3"/>
    <sheet name="4.  transfer admissions" sheetId="36" r:id="rId4"/>
    <sheet name="5. offerings &amp; policies  " sheetId="37" r:id="rId5"/>
    <sheet name="6.  student life" sheetId="38" r:id="rId6"/>
    <sheet name="7.  annual expenses " sheetId="39" r:id="rId7"/>
    <sheet name="8.  financial aid" sheetId="40" r:id="rId8"/>
    <sheet name="9.  instructional faculty " sheetId="41" r:id="rId9"/>
    <sheet name="10.  degrees confered" sheetId="42" r:id="rId10"/>
    <sheet name="CDS Definitions" sheetId="43" r:id="rId11"/>
    <sheet name="B-Original Pivot" sheetId="3" state="hidden" r:id="rId12"/>
  </sheets>
  <externalReferences>
    <externalReference r:id="rId13"/>
  </externalReferences>
  <definedNames>
    <definedName name="B1Ethnicity">#REF!</definedName>
    <definedName name="B1FullPartTime">#REF!</definedName>
    <definedName name="B1Gender">#REF!</definedName>
    <definedName name="B1Headcount">#REF!</definedName>
    <definedName name="B1LevelDetail">#REF!</definedName>
    <definedName name="B1UGorGrad">#REF!</definedName>
    <definedName name="B1YearFall">#REF!</definedName>
    <definedName name="B2LevelDetail">#REF!</definedName>
    <definedName name="D2Admitted_Applicants">#REF!</definedName>
    <definedName name="D2Applicants">#REF!</definedName>
    <definedName name="D2Enrolled_Applicants">#REF!</definedName>
    <definedName name="D2Gender">#REF!</definedName>
    <definedName name="F1AgeCategory">#REF!</definedName>
    <definedName name="F1Freshman">#REF!</definedName>
    <definedName name="F1Undergraduates">#REF!</definedName>
    <definedName name="G_COA_athome">#REF!</definedName>
    <definedName name="G_COAoffcampus">#REF!</definedName>
    <definedName name="G_COAoncampus">#REF!</definedName>
    <definedName name="G_LookupCOA">#REF!</definedName>
    <definedName name="_xlnm.Print_Area" localSheetId="1">'2. enrollment and persistence'!$A$1:$H$70</definedName>
    <definedName name="ReportYear">#REF!</definedName>
  </definedNames>
  <calcPr calcId="162913"/>
  <pivotCaches>
    <pivotCache cacheId="21" r:id="rId14"/>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8" i="39" l="1"/>
  <c r="D48" i="39"/>
  <c r="C48" i="39"/>
  <c r="E47" i="39"/>
  <c r="D47" i="39"/>
  <c r="C47" i="39"/>
  <c r="E46" i="39"/>
  <c r="E45" i="39"/>
  <c r="D45" i="39"/>
  <c r="E44" i="39"/>
  <c r="E43" i="39"/>
  <c r="D43" i="39"/>
  <c r="C43" i="39"/>
  <c r="C21" i="39"/>
  <c r="D21" i="39" s="1"/>
  <c r="D19" i="39"/>
  <c r="C19" i="39"/>
  <c r="C17" i="39"/>
  <c r="D17" i="39" s="1"/>
  <c r="D16" i="39"/>
  <c r="C16" i="39"/>
  <c r="C15" i="39"/>
  <c r="D15" i="39" s="1"/>
  <c r="F25" i="40" l="1"/>
  <c r="E25" i="40"/>
  <c r="P35" i="3"/>
  <c r="M34" i="3"/>
  <c r="L34" i="3"/>
  <c r="K34" i="3"/>
  <c r="J34" i="3"/>
  <c r="M32" i="3"/>
  <c r="M36" i="3"/>
  <c r="L32" i="3"/>
  <c r="L36" i="3"/>
  <c r="K32" i="3"/>
  <c r="K36" i="3"/>
  <c r="J32" i="3"/>
  <c r="M28" i="3"/>
  <c r="L28" i="3"/>
  <c r="K28" i="3"/>
  <c r="J28" i="3"/>
  <c r="M25" i="3"/>
  <c r="L25" i="3"/>
  <c r="K25" i="3"/>
  <c r="J25" i="3"/>
  <c r="P8" i="3"/>
  <c r="P9" i="3"/>
  <c r="P7" i="3"/>
  <c r="P14" i="3"/>
  <c r="P11" i="3"/>
  <c r="P10" i="3"/>
  <c r="P12" i="3"/>
  <c r="P13" i="3"/>
  <c r="P6" i="3"/>
  <c r="P28" i="3"/>
  <c r="P32" i="3"/>
  <c r="P34" i="3"/>
  <c r="P15" i="3"/>
  <c r="J36" i="3"/>
  <c r="P36" i="3"/>
</calcChain>
</file>

<file path=xl/sharedStrings.xml><?xml version="1.0" encoding="utf-8"?>
<sst xmlns="http://schemas.openxmlformats.org/spreadsheetml/2006/main" count="1975" uniqueCount="1108">
  <si>
    <t>A.  General Information</t>
  </si>
  <si>
    <t>A1</t>
  </si>
  <si>
    <t>Address Information</t>
  </si>
  <si>
    <t>Name of College/University:</t>
  </si>
  <si>
    <t>University of California at Berkeley</t>
  </si>
  <si>
    <t>Mailing Address:</t>
  </si>
  <si>
    <t>City/State/Zip/Country:</t>
  </si>
  <si>
    <t>Berkeley, CA 94720 USA</t>
  </si>
  <si>
    <t>Street Address (if different):</t>
  </si>
  <si>
    <t>Main Phone Number:</t>
  </si>
  <si>
    <t>510-642-6000</t>
  </si>
  <si>
    <t>WWW Home Page Address:</t>
  </si>
  <si>
    <t>www.berkeley.edu</t>
  </si>
  <si>
    <t>Admissions Phone Number:</t>
  </si>
  <si>
    <t>Admissions Toll-Free Phone Number:</t>
  </si>
  <si>
    <t>Admissions Office Mailing Address:</t>
  </si>
  <si>
    <t>110 Sproul Hall, #5800</t>
  </si>
  <si>
    <t>Admissions Fax Number:</t>
  </si>
  <si>
    <t>Admissions E-mail Address:</t>
  </si>
  <si>
    <t>If there is a separate URL for your school’s online application, please specify:</t>
  </si>
  <si>
    <t>http://admission.universityofcalifornia.edu</t>
  </si>
  <si>
    <t xml:space="preserve">If you have a mailing address other than the above to which applications should be sent, please provide: </t>
  </si>
  <si>
    <t>A2</t>
  </si>
  <si>
    <r>
      <t xml:space="preserve">Source of institutional control </t>
    </r>
    <r>
      <rPr>
        <sz val="10"/>
        <rFont val="Arial"/>
        <family val="2"/>
      </rPr>
      <t>(Check only one)</t>
    </r>
    <r>
      <rPr>
        <b/>
        <sz val="10"/>
        <rFont val="Arial"/>
        <family val="2"/>
      </rPr>
      <t>:</t>
    </r>
  </si>
  <si>
    <t>Public</t>
  </si>
  <si>
    <t>X</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</si>
  <si>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</si>
  <si>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</si>
  <si>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</si>
  <si>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</si>
  <si>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</si>
  <si>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</si>
  <si>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</si>
  <si>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</si>
  <si>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</si>
  <si>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</si>
  <si>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</si>
  <si>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</si>
  <si>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</si>
  <si>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</si>
  <si>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</si>
  <si>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</si>
  <si>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</si>
  <si>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</si>
  <si>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</si>
  <si>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</si>
  <si>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</si>
  <si>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</si>
  <si>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</si>
  <si>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</si>
  <si>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</si>
  <si>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</si>
  <si>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</si>
  <si>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</si>
  <si>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</si>
  <si>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</si>
  <si>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B. ENROLLMENT AND PERSISTENCE</t>
  </si>
  <si>
    <t>B1</t>
  </si>
  <si>
    <t>Institutional Enrollment - Men and Women Provide numbers of students for each of the following categories as of the institution's official fall reporting date or as of October 15, 2018. Note: Report students formerly designated as “first professional” in the graduate cells.</t>
  </si>
  <si>
    <t>FULL-TIME</t>
  </si>
  <si>
    <t>PART-TIME</t>
  </si>
  <si>
    <t>Men</t>
  </si>
  <si>
    <t>Women</t>
  </si>
  <si>
    <t>No Data</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</si>
  <si>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</si>
  <si>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</si>
  <si>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</si>
  <si>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</si>
  <si>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</si>
  <si>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</si>
  <si>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</si>
  <si>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</si>
  <si>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</si>
  <si>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</si>
  <si>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</si>
  <si>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 xml:space="preserve"> </t>
  </si>
  <si>
    <t>Total all undergraduates</t>
  </si>
  <si>
    <t>Total all graduate</t>
  </si>
  <si>
    <t>GRAND TOTAL ALL STUDENTS</t>
  </si>
  <si>
    <t>B2</t>
  </si>
  <si>
    <t xml:space="preserve">Enrollment by Racial/Ethnic Category. Provide numbers of undergraduate students for each of the following categories as of the institution's official fall reporting date or as of October 15, 2018.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</si>
  <si>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</si>
  <si>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</si>
  <si>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</si>
  <si>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</si>
  <si>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</si>
  <si>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</si>
  <si>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</si>
  <si>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</si>
  <si>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</si>
  <si>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</si>
  <si>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</si>
  <si>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</si>
  <si>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</si>
  <si>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</si>
  <si>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</si>
  <si>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from July 1, 2017 to June 30, 2018</t>
  </si>
  <si>
    <t>Certificate/diploma</t>
  </si>
  <si>
    <t/>
  </si>
  <si>
    <t>Associate degrees</t>
  </si>
  <si>
    <t>Bachelor's degrees</t>
  </si>
  <si>
    <t>Postbachelor's certificates</t>
  </si>
  <si>
    <t>Master's degrees</t>
  </si>
  <si>
    <t>Post-Master's certificates</t>
  </si>
  <si>
    <t>Doctoral degrees – research/scholarship</t>
  </si>
  <si>
    <t>Doctoral degrees – professional practice</t>
  </si>
  <si>
    <t>Doctoral degrees – other</t>
  </si>
  <si>
    <t>Graduation Rates</t>
  </si>
  <si>
    <t>The items in this section correspond to data elements collected by the IPEDS Web-based Data Collection System’s Graduation Rate Survey (GRS).  For complete instructions and definitions of data elements, see the IPEDS GRS Forms and Instructions for the 2018-19 Survey</t>
  </si>
  <si>
    <t>For Bachelor's or Equivalent Programs</t>
  </si>
  <si>
    <t xml:space="preserve">In the following section for bachelor’s or equivalent programs, please disaggregate the Fall 2011 and Fall 2012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</si>
  <si>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2012 Cohort*</t>
  </si>
  <si>
    <t>Recipients of a Federal Pell Grant</t>
  </si>
  <si>
    <t>Recipients of a Subsidized Stafford Loan who did not receive a Pell Grant</t>
  </si>
  <si>
    <t>Students who did not receive either a Pell Grant or a subsidized Stafford Loan</t>
  </si>
  <si>
    <t>Total (sum of 3 columns to the left)</t>
  </si>
  <si>
    <t>Formerly B4</t>
  </si>
  <si>
    <t>A- Initial 2012 cohort of first-time, full-time bachelor's (or equivalent) degree seeking undergraduate-students</t>
  </si>
  <si>
    <t>Formerly B5</t>
  </si>
  <si>
    <t>B- Of the initial 2012 cohort, how many did not persist and did not graduate for the following reasons: deceased, permanently disabled, armed forces, foreign aid service of the federal government, or official church missions; total allowable exclusions</t>
  </si>
  <si>
    <t>Formerly B6</t>
  </si>
  <si>
    <t>C- Final 2012 cohort, after adjusting for allowable exclusions</t>
  </si>
  <si>
    <t>Formerly B7</t>
  </si>
  <si>
    <t>D - Of the initial 2012 cohort, how many completed the program in four years or less (by Aug. 31, 2016)</t>
  </si>
  <si>
    <t>Formerly B8</t>
  </si>
  <si>
    <t>E - Of the initial 2012 cohort, how many completed the program in more than four years but in five years or less (after Aug. 31, 2016 and by Aug. 31, 2017)</t>
  </si>
  <si>
    <t>Formerly B9</t>
  </si>
  <si>
    <t>F - Of the initial 2012 cohort, how many completed the program in more than five years but in six years or less (after Aug. 31, 2017 and by Aug. 31, 2018)</t>
  </si>
  <si>
    <t>Formerly B10</t>
  </si>
  <si>
    <t>G - Total graduating within six years (sum of lines D, E, and F)</t>
  </si>
  <si>
    <t>Formerly B11</t>
  </si>
  <si>
    <t>H - Six-year graduation rate for 2012 cohort (G divided by C)</t>
  </si>
  <si>
    <t>*Graduation rates are calculated based on full time students only</t>
  </si>
  <si>
    <t>Retention Rates</t>
  </si>
  <si>
    <t>Report for the cohort of all full-time, first-time bachelor’s (or equivalent) degree-seeking undergraduate students who entered in Fall 2017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</si>
  <si>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B22</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</si>
  <si>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2018? </t>
  </si>
  <si>
    <t>C. FIRST-TIME, FIRST-YEAR (FRESHMAN) ADMISSION</t>
  </si>
  <si>
    <t>Applications</t>
  </si>
  <si>
    <t>C1</t>
  </si>
  <si>
    <t>First-time, first-year, (freshmen) students: Provide the number of degree-seeking, first-time, first-year students who applied, were admitted, and enrolled (full- or part-time) in Fall 2018.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</si>
  <si>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Total first-time, first-year (freshman) men who applied</t>
  </si>
  <si>
    <t>Total first-time, first-year (freshman) women who applied</t>
  </si>
  <si>
    <t>Total first-time, first-year (freshman) no data who applied</t>
  </si>
  <si>
    <t>Total first-time, first-year (freshman) men who were admitted</t>
  </si>
  <si>
    <t>Total first-time, first-year (freshman) women who were admitted</t>
  </si>
  <si>
    <t>Total first-time, first-year (freshman) no data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</si>
  <si>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</si>
  <si>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</si>
  <si>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</si>
  <si>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</si>
  <si>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Total first-time, first-year (freshman) decline to state gender who enrolled</t>
  </si>
  <si>
    <t>Total first-time, first-year (freshman) who enrolled</t>
  </si>
  <si>
    <t>C2</t>
  </si>
  <si>
    <t>Freshman wait-listed students (students who met admission requirements but whose final admission was contingent on space availability)</t>
  </si>
  <si>
    <t>Yes</t>
  </si>
  <si>
    <t>No</t>
  </si>
  <si>
    <t>Do you have a policy of placing students on a waiting list?</t>
  </si>
  <si>
    <t>If yes, please answer the questions below for Fall 2018 admissions:</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</si>
  <si>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</si>
  <si>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Number accepting a place on the waiting list</t>
  </si>
  <si>
    <t>Number of wait-listed students admitted</t>
  </si>
  <si>
    <t>Is your waiting list ranked?</t>
  </si>
  <si>
    <t>If yes, do you release that information to students?</t>
  </si>
  <si>
    <t>Do you release that information to school counselors?</t>
  </si>
  <si>
    <t>Admission Requirements</t>
  </si>
  <si>
    <t>C3</t>
  </si>
  <si>
    <t>High school completion requirement</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</si>
  <si>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</si>
  <si>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</si>
  <si>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</si>
  <si>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</si>
  <si>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</si>
  <si>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</si>
  <si>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</si>
  <si>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</si>
  <si>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</si>
  <si>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</si>
  <si>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</si>
  <si>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</si>
  <si>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</si>
  <si>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</si>
  <si>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</si>
  <si>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</si>
  <si>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</si>
  <si>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</si>
  <si>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</si>
  <si>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</si>
  <si>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</si>
  <si>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</si>
  <si>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</si>
  <si>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t>Other (specify)</t>
  </si>
  <si>
    <t>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</si>
  <si>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</si>
  <si>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</si>
  <si>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</si>
  <si>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</si>
  <si>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</si>
  <si>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</si>
  <si>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other (explain):</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</si>
  <si>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</si>
  <si>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</si>
  <si>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</si>
  <si>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</si>
  <si>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</si>
  <si>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</si>
  <si>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</si>
  <si>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</si>
  <si>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</si>
  <si>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</si>
  <si>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</si>
  <si>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</si>
  <si>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</si>
  <si>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</si>
  <si>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</si>
  <si>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</si>
  <si>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</si>
  <si>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</si>
  <si>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</si>
  <si>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</si>
  <si>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</si>
  <si>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</si>
  <si>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</si>
  <si>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</si>
  <si>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</si>
  <si>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</si>
  <si>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</si>
  <si>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SAT and ACT Policies</t>
  </si>
  <si>
    <t>C8</t>
  </si>
  <si>
    <t xml:space="preserve">Entrance exams </t>
  </si>
  <si>
    <t>C8A</t>
  </si>
  <si>
    <t xml:space="preserve">Does your institution make use of SAT, ACT, or SAT Subject Test scores in admission decisions for first-time, first-year, degree-seeking applicants?   </t>
  </si>
  <si>
    <t>If yes, place check marks in the appropriate boxes below to reflect your institution’s policies for use in admission for Fall 2019.</t>
  </si>
  <si>
    <t>ADMISSION</t>
  </si>
  <si>
    <t>Require for Some</t>
  </si>
  <si>
    <t>Consider if Submitted</t>
  </si>
  <si>
    <t>Not Used</t>
  </si>
  <si>
    <t>SAT or ACT</t>
  </si>
  <si>
    <t>ACT only</t>
  </si>
  <si>
    <t>SAT only</t>
  </si>
  <si>
    <t>SAT and SAT Subject Tests or ACT</t>
  </si>
  <si>
    <t>SAT Subject Tests only</t>
  </si>
  <si>
    <t>C8B</t>
  </si>
  <si>
    <t>If your institution will make use of the ACT in admission decisions for first-time, first-year, degree-seeking applicants for Fall 2019, please indicate which ONE of the following applies: (regardless of whether the writing score will be used in the admissions process):</t>
  </si>
  <si>
    <t>ACT with writing required</t>
  </si>
  <si>
    <t>ACT with writing recommended</t>
  </si>
  <si>
    <t>ACT with or without writing accepted</t>
  </si>
  <si>
    <t xml:space="preserve">If your institution will make use of the SAT in admission decisions for first-time, first-year, degree-seeking applicants </t>
  </si>
  <si>
    <t>for Fall 2019 please indicate which ONE of the following applies (regardless of whether the Essay score will be used</t>
  </si>
  <si>
    <t>in the admissions process:</t>
  </si>
  <si>
    <t>SAT with Essay component required</t>
  </si>
  <si>
    <t>SAT with Essay component recommended</t>
  </si>
  <si>
    <t>SAT with or without Essay component accepted</t>
  </si>
  <si>
    <t>C8C</t>
  </si>
  <si>
    <t xml:space="preserve"> Please indicate how your institution will use the SAT or ACT writing component; check all that apply:</t>
  </si>
  <si>
    <t>SAT essay</t>
  </si>
  <si>
    <t>ACT essay</t>
  </si>
  <si>
    <t>For admission</t>
  </si>
  <si>
    <t>For placement</t>
  </si>
  <si>
    <t>For advising</t>
  </si>
  <si>
    <t>In place of an application essay</t>
  </si>
  <si>
    <t>As a validity check on the application essay</t>
  </si>
  <si>
    <t>No college policy as of now</t>
  </si>
  <si>
    <t>Not using essay component</t>
  </si>
  <si>
    <t>C8D</t>
  </si>
  <si>
    <r>
      <t>In addition</t>
    </r>
    <r>
      <rPr>
        <sz val="10"/>
        <color indexed="8"/>
        <rFont val="Arial"/>
        <family val="2"/>
      </rPr>
      <t>, does your institution use applicants' test scores for academic advising?</t>
    </r>
  </si>
  <si>
    <t>C8E</t>
  </si>
  <si>
    <t>Latest date by which SAT or ACT scores must be received for fall-term admission</t>
  </si>
  <si>
    <t>Latest date by which SAT Subject Test scores must be received for fall-term admission</t>
  </si>
  <si>
    <t>C8F</t>
  </si>
  <si>
    <t xml:space="preserve">If necessary, use this space to clarify your test policies (e.g., if tests are recommended for some students, or if tests are not required of some students):  </t>
  </si>
  <si>
    <t>C8G</t>
  </si>
  <si>
    <t>Please indicate which tests your institution uses for placement (e.g., state tests):</t>
  </si>
  <si>
    <t>SAT</t>
  </si>
  <si>
    <t>ACT</t>
  </si>
  <si>
    <t>SAT Subject Tests</t>
  </si>
  <si>
    <t>AP</t>
  </si>
  <si>
    <t>CLEP</t>
  </si>
  <si>
    <t>Institutional Exam</t>
  </si>
  <si>
    <t>State Exam (specify):</t>
  </si>
  <si>
    <t>Freshman Profile</t>
  </si>
  <si>
    <t>Provide information for ALL enrolled, degree-seeking, full-time and part-time, first-time, first-year (freshman) students enrolled in Fall 2018, including students who began studies during summer, international students/nonresident aliens, and students admitted under special arrangements.</t>
  </si>
  <si>
    <t>C9</t>
  </si>
  <si>
    <r>
      <t xml:space="preserve">Percent and number of first-time, first-year (freshman) students enrolled in Fall 2018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rFont val="Arial"/>
        <family val="2"/>
      </rPr>
      <t xml:space="preserve">Do </t>
    </r>
    <r>
      <rPr>
        <b/>
        <sz val="10"/>
        <rFont val="Arial"/>
        <family val="2"/>
      </rPr>
      <t>convert Old SAT scores to New SAT scores using the College Board’s concordance tools and tables (sat.org/concordance).</t>
    </r>
  </si>
  <si>
    <t>Percent submitting SAT scores</t>
  </si>
  <si>
    <t>Number submitting SAT scores</t>
  </si>
  <si>
    <t>Percent submitting ACT scores</t>
  </si>
  <si>
    <t>Number submitting ACT scores</t>
  </si>
  <si>
    <t>25th Percentile</t>
  </si>
  <si>
    <t>75th Percentile</t>
  </si>
  <si>
    <t>SAT Evidence-Based Reading and Writing</t>
  </si>
  <si>
    <t>SAT Math</t>
  </si>
  <si>
    <t>SAT Essay</t>
  </si>
  <si>
    <t>ACT Composite</t>
  </si>
  <si>
    <t>ACT Math</t>
  </si>
  <si>
    <t>ACT English</t>
  </si>
  <si>
    <t>ACT Writing</t>
  </si>
  <si>
    <t>Percent of first-time, first-year (freshman) students with scores in each range:</t>
  </si>
  <si>
    <t>700-800</t>
  </si>
  <si>
    <t>600-699</t>
  </si>
  <si>
    <t>500-599</t>
  </si>
  <si>
    <t>400-499</t>
  </si>
  <si>
    <t>300-399</t>
  </si>
  <si>
    <t>200-299</t>
  </si>
  <si>
    <t>Totals should = 100%</t>
  </si>
  <si>
    <t>30-36</t>
  </si>
  <si>
    <t>24-29</t>
  </si>
  <si>
    <t>18-23</t>
  </si>
  <si>
    <t>12-17</t>
  </si>
  <si>
    <t>6-11</t>
  </si>
  <si>
    <t>Below 6</t>
  </si>
  <si>
    <t>C10</t>
  </si>
  <si>
    <t>Percent of all degree-seeking, first-time, first-year (freshman) students who had high school class rank within each of the following ranges (report information for those students from whom you collected high school rank information).</t>
  </si>
  <si>
    <t>Percent in top tenth of high school graduating class</t>
  </si>
  <si>
    <t>estimate</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</si>
  <si>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</si>
  <si>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</si>
  <si>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</si>
  <si>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</si>
  <si>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</si>
  <si>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</si>
  <si>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Percent of total first-time, first-year (freshmen) students who submitted high school class rank:</t>
  </si>
  <si>
    <t>N/A</t>
  </si>
  <si>
    <t>C11</t>
  </si>
  <si>
    <t>Percentage of all enrolled, degree-seeking, first-time, first-year (freshman) students who had high school grade-point averages within each of the following ranges (using 4.0 scale).  Report information only for those students from whom you collected high school GPA.</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</si>
  <si>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</si>
  <si>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</si>
  <si>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</si>
  <si>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</si>
  <si>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</si>
  <si>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</si>
  <si>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</si>
  <si>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</si>
  <si>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</si>
  <si>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</si>
  <si>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</si>
  <si>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Admission Policies</t>
  </si>
  <si>
    <t>C13</t>
  </si>
  <si>
    <t>Application Fee</t>
  </si>
  <si>
    <t>Does your institution have an application fee?</t>
  </si>
  <si>
    <t>Amount of application fee:</t>
  </si>
  <si>
    <t>$70 for domestic students/$80 for international</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</si>
  <si>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</si>
  <si>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</si>
  <si>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</si>
  <si>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</si>
  <si>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</si>
  <si>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</si>
  <si>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</si>
  <si>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</si>
  <si>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</si>
  <si>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</si>
  <si>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 xml:space="preserve">Priority date:  </t>
  </si>
  <si>
    <t>C15</t>
  </si>
  <si>
    <t>Are first-time, first-year students accepted for terms other than the fall?</t>
  </si>
  <si>
    <t>C16</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</si>
  <si>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</si>
  <si>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</si>
  <si>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</si>
  <si>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</si>
  <si>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C17</t>
  </si>
  <si>
    <r>
      <t xml:space="preserve">Reply policy for admitted applicants </t>
    </r>
    <r>
      <rPr>
        <i/>
        <sz val="10"/>
        <rFont val="Arial"/>
        <family val="2"/>
      </rPr>
      <t>(fill in one only)</t>
    </r>
  </si>
  <si>
    <t xml:space="preserve">Must reply by (date):  </t>
  </si>
  <si>
    <t xml:space="preserve">No set date:  </t>
  </si>
  <si>
    <t>Must reply by May 1 or within _____ weeks if notified thereafter</t>
  </si>
  <si>
    <t xml:space="preserve">Deadline for housing deposit (MM/DD): </t>
  </si>
  <si>
    <t xml:space="preserve">Amount of housing deposit: </t>
  </si>
  <si>
    <t>Refundable if student does not enroll?</t>
  </si>
  <si>
    <t xml:space="preserve">     Yes, in full</t>
  </si>
  <si>
    <t xml:space="preserve">     Yes, in part</t>
  </si>
  <si>
    <t xml:space="preserve">     No</t>
  </si>
  <si>
    <t>C18</t>
  </si>
  <si>
    <t>Deferred admission</t>
  </si>
  <si>
    <t>Does your institution allow students to postpone enrollment after admission?</t>
  </si>
  <si>
    <t>If yes, maximum period of postponement:</t>
  </si>
  <si>
    <t>C19</t>
  </si>
  <si>
    <t>Early admission of high school students</t>
  </si>
  <si>
    <t>Does your institution allow high school students to enroll as full-time, first-time, first-year (freshman) students one year or more before high school graduation?</t>
  </si>
  <si>
    <t>C20</t>
  </si>
  <si>
    <t>Common Application</t>
  </si>
  <si>
    <t>Question removed from CDS.</t>
  </si>
  <si>
    <t>(Initiated during 2006-2007 cycle)</t>
  </si>
  <si>
    <t>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</si>
  <si>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</si>
  <si>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</si>
  <si>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</si>
  <si>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</si>
  <si>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</si>
  <si>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</si>
  <si>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</si>
  <si>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</si>
  <si>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2018 entering class:</t>
  </si>
  <si>
    <t>Number of early decision applications received by your institution</t>
  </si>
  <si>
    <t>Number of applicants admitted under early decision plan</t>
  </si>
  <si>
    <t xml:space="preserve">Please provide significant details about your early decision plan:  </t>
  </si>
  <si>
    <t>C22</t>
  </si>
  <si>
    <t>Early action</t>
  </si>
  <si>
    <t xml:space="preserve">Do you have a nonbinding early action plan whereby students are notified of an admission decision well in advance of the regular notification date but do not have to commit to attending your college? </t>
  </si>
  <si>
    <t>Early action closing date</t>
  </si>
  <si>
    <t>Early action notification date</t>
  </si>
  <si>
    <t>Is your early action plan a “restrictive” plan under which you limit students from applying to other early plans?</t>
  </si>
  <si>
    <t>D. TRANSFER ADMISSION</t>
  </si>
  <si>
    <t>Fall Applicants</t>
  </si>
  <si>
    <t>D1</t>
  </si>
  <si>
    <t>Does your institution enroll transfer students?  (If no, please skip to Section E)</t>
  </si>
  <si>
    <t xml:space="preserve">If yes, may transfer students earn advanced standing credit by transferring credits earned from course work completed at other colleges/universities?  </t>
  </si>
  <si>
    <t>D2</t>
  </si>
  <si>
    <t>Provide the number of students who applied, were admitted, and enrolled as degree-seeking transfer students in Fall 2018.</t>
  </si>
  <si>
    <t>Applicants</t>
  </si>
  <si>
    <t>Admitted Applicants</t>
  </si>
  <si>
    <t>Enrolled Applicants</t>
  </si>
  <si>
    <t>Total</t>
  </si>
  <si>
    <t>Application for Admission</t>
  </si>
  <si>
    <t>D3</t>
  </si>
  <si>
    <t>Indicate terms for which transfers may enroll:</t>
  </si>
  <si>
    <t>Fall</t>
  </si>
  <si>
    <t>x</t>
  </si>
  <si>
    <t>Winter</t>
  </si>
  <si>
    <t>Spring</t>
  </si>
  <si>
    <t>Summer</t>
  </si>
  <si>
    <t>D4</t>
  </si>
  <si>
    <t>Must a transfer applicant have a minimum number of credits completed or else must apply as an entering freshman?</t>
  </si>
  <si>
    <t xml:space="preserve">If yes, what is the minimum number of credits and the unit of measure?  </t>
  </si>
  <si>
    <t>60 transferable semester units</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</si>
  <si>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</si>
  <si>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</si>
  <si>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</si>
  <si>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</si>
  <si>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</si>
  <si>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</si>
  <si>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</si>
  <si>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</si>
  <si>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</si>
  <si>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</si>
  <si>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</si>
  <si>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</si>
  <si>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</si>
  <si>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na</t>
  </si>
  <si>
    <t>D7</t>
  </si>
  <si>
    <t>If a minimum college grade point average is required of transfer applicants, specify (on a 4.0 scale):</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</si>
  <si>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</si>
  <si>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</si>
  <si>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</si>
  <si>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</si>
  <si>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Priority Date</t>
  </si>
  <si>
    <t>Closing Date</t>
  </si>
  <si>
    <t>Notification Date</t>
  </si>
  <si>
    <t>Reply Date</t>
  </si>
  <si>
    <t>Rolling Admission</t>
  </si>
  <si>
    <t>D10</t>
  </si>
  <si>
    <t>Does an open admission policy, if reported, apply to transfer students?</t>
  </si>
  <si>
    <t>D11</t>
  </si>
  <si>
    <t>Describe additional requirements for transfer admission, if applicable: Completion of prerequisite courses for intended major and freshman/sophomore general education courses.</t>
  </si>
  <si>
    <t>Transfer Credit Policies</t>
  </si>
  <si>
    <t>D12</t>
  </si>
  <si>
    <t xml:space="preserve">Report the lowest grade earned for any course that may be transferred for credit:  </t>
  </si>
  <si>
    <t>C</t>
  </si>
  <si>
    <t>D13</t>
  </si>
  <si>
    <t>Number</t>
  </si>
  <si>
    <t>Unit Type</t>
  </si>
  <si>
    <t xml:space="preserve">Maximum number of credits or courses that may be transferred from a two-year institution: </t>
  </si>
  <si>
    <t>Semester Units</t>
  </si>
  <si>
    <t>D14</t>
  </si>
  <si>
    <t xml:space="preserve">Maximum number of credits or courses that may be transferred from a four-year institution:  </t>
  </si>
  <si>
    <t>D15</t>
  </si>
  <si>
    <t>Minimum number of credits that transfers must complete at your institution to earn an associate degree:</t>
  </si>
  <si>
    <t>D16</t>
  </si>
  <si>
    <t xml:space="preserve">Minimum number of credits that transfers must complete at your institution to earn a bachelor’s degree:  </t>
  </si>
  <si>
    <t>D17</t>
  </si>
  <si>
    <r>
      <t xml:space="preserve">Describe other transfer credit policies: </t>
    </r>
    <r>
      <rPr>
        <b/>
        <sz val="10"/>
        <rFont val="Arial"/>
        <family val="2"/>
      </rPr>
      <t>Maximum transfer units may vary by college.</t>
    </r>
  </si>
  <si>
    <t>E. ACADEMIC OFFERINGS AND POLICIES</t>
  </si>
  <si>
    <t>E1</t>
  </si>
  <si>
    <r>
      <t xml:space="preserve">Special study options: </t>
    </r>
    <r>
      <rPr>
        <sz val="10"/>
        <rFont val="Arial"/>
        <family val="2"/>
      </rPr>
      <t>Identify those programs available at your institution. Refer to the glossary for definitions.</t>
    </r>
  </si>
  <si>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</si>
  <si>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</si>
  <si>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</si>
  <si>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</si>
  <si>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</si>
  <si>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</si>
  <si>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</si>
  <si>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</si>
  <si>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</si>
  <si>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</si>
  <si>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</si>
  <si>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</si>
  <si>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</si>
  <si>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</si>
  <si>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</si>
  <si>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</si>
  <si>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</si>
  <si>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</si>
  <si>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</si>
  <si>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This question has been removed from the Common Data Set.</t>
  </si>
  <si>
    <t>E3</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</si>
  <si>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</si>
  <si>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</si>
  <si>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</si>
  <si>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</si>
  <si>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</si>
  <si>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</si>
  <si>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</si>
  <si>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</si>
  <si>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</si>
  <si>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Other (describe): American Cultures, International Studies</t>
  </si>
  <si>
    <r>
      <t xml:space="preserve">Library Collections: </t>
    </r>
    <r>
      <rPr>
        <b/>
        <sz val="10"/>
        <rFont val="Arial"/>
        <family val="2"/>
      </rPr>
      <t>The CDS Publishers will collect library data again when a new Academic Libraries Survey is in place.</t>
    </r>
  </si>
  <si>
    <t>F. STUDENT LIFE</t>
  </si>
  <si>
    <t>F1</t>
  </si>
  <si>
    <t>Percentages of first-time, first-year (freshman) degree-seeking students and degree-seeking undergraduates enrolled in Fall 2018 who fit the following categories:</t>
  </si>
  <si>
    <t xml:space="preserve">First-time, first-year (freshman) students </t>
  </si>
  <si>
    <t>Percent who are from out of state (exclude international/nonresident aliens from the numerator and denominator)</t>
  </si>
  <si>
    <t>Percent of men who join fraternities</t>
  </si>
  <si>
    <t>NA</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</si>
  <si>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</si>
  <si>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</si>
  <si>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</si>
  <si>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</si>
  <si>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</si>
  <si>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</si>
  <si>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</si>
  <si>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0"/>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</si>
  <si>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</si>
  <si>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</si>
  <si>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</si>
  <si>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</si>
  <si>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</si>
  <si>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</si>
  <si>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</si>
  <si>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</si>
  <si>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</si>
  <si>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</si>
  <si>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</si>
  <si>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</si>
  <si>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</si>
  <si>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</si>
  <si>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</si>
  <si>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</si>
  <si>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</si>
  <si>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</si>
  <si>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</si>
  <si>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</si>
  <si>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</si>
  <si>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</si>
  <si>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0"/>
        <rFont val="Arial"/>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</si>
  <si>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</si>
  <si>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</si>
  <si>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</si>
  <si>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</si>
  <si>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</si>
  <si>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</si>
  <si>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</si>
  <si>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t>Housing:</t>
    </r>
    <r>
      <rPr>
        <sz val="10"/>
        <rFont val="Arial"/>
        <family val="2"/>
      </rPr>
      <t xml:space="preserve"> 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</si>
  <si>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</si>
  <si>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</si>
  <si>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</si>
  <si>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</si>
  <si>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</si>
  <si>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</si>
  <si>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</si>
  <si>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</si>
  <si>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</si>
  <si>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</si>
  <si>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</si>
  <si>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</si>
  <si>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Apartments for students with children</t>
  </si>
  <si>
    <t>G. ANNUAL EXPENSES</t>
  </si>
  <si>
    <t>G0</t>
  </si>
  <si>
    <t xml:space="preserve">Please provide the URL of your institution’s net price calculator: </t>
  </si>
  <si>
    <t>http://calculator.berkeley.edu/</t>
  </si>
  <si>
    <t>Provide 2019-2020 academic year costs of attendance for the following categories that are applicable to your institution.</t>
  </si>
  <si>
    <t>G1</t>
  </si>
  <si>
    <t>First-Year</t>
  </si>
  <si>
    <t>PRIVATE INSTITUTIONS
Tuition:</t>
  </si>
  <si>
    <t>PUBLIC INSTITUTIONS
Tuition:
    In-district</t>
  </si>
  <si>
    <t>PUBLIC INSTITUTIONS 
    In-state (out-of-district):</t>
  </si>
  <si>
    <t>PUBLIC INSTITUTIONS
    Out-of-state:</t>
  </si>
  <si>
    <t>NONRESIDENT ALIENS
Tuition:</t>
  </si>
  <si>
    <t>REQUIRED FEES:</t>
  </si>
  <si>
    <t>ROOM AND BOARD:
(on-campus)</t>
  </si>
  <si>
    <t>ROOM ONLY:
(on-campus)</t>
  </si>
  <si>
    <t>--</t>
  </si>
  <si>
    <t>BOARD ONLY:
(on-campus meal plan)</t>
  </si>
  <si>
    <t xml:space="preserve">Comprehensive tuition and room and board fee (if your college cannot provide separate tuition and room and board fees): </t>
  </si>
  <si>
    <t>G2</t>
  </si>
  <si>
    <t>Minimum</t>
  </si>
  <si>
    <t>Maximum</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</si>
  <si>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</si>
  <si>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</si>
  <si>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</si>
  <si>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</si>
  <si>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</si>
  <si>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</si>
  <si>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</si>
  <si>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</si>
  <si>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</si>
  <si>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</si>
  <si>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</si>
  <si>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</si>
  <si>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</si>
  <si>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</si>
  <si>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</si>
  <si>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  (if your college cannot provide separate room and board figures for commuters not living at home):</t>
  </si>
  <si>
    <t>Transportation</t>
  </si>
  <si>
    <t>Other expenses</t>
  </si>
  <si>
    <t>G6</t>
  </si>
  <si>
    <t>Undergraduate per-credit-hour charges (tuition only)</t>
  </si>
  <si>
    <t xml:space="preserve">PRIVATE INSTITUTIONS:
</t>
  </si>
  <si>
    <t>PUBLIC INSTITUTIONS 
    In-district:</t>
  </si>
  <si>
    <t>PUBLIC INSTITUTIONS 
    Out-of-state:</t>
  </si>
  <si>
    <t xml:space="preserve">NONRESIDENT ALIENS:
</t>
  </si>
  <si>
    <t>H. FINANCIAL AID</t>
  </si>
  <si>
    <t>Aid Awarded to Enrolled Undergraduates</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</si>
  <si>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2017-2018 academic year (see the next item below), use the 2017-2018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</si>
  <si>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H1</t>
  </si>
  <si>
    <t>2018-2019 estimated</t>
  </si>
  <si>
    <t>2017-2018
final</t>
  </si>
  <si>
    <t>Indicate the academic year for which data are reported for items H1, H2, H2A, and H6 below:</t>
  </si>
  <si>
    <t>H3</t>
  </si>
  <si>
    <t>Which needs-analysis methodology does your institution use in awarding institutional aid?</t>
  </si>
  <si>
    <t>Federal methodology (FM)</t>
  </si>
  <si>
    <t>Institutional methodology (IM)</t>
  </si>
  <si>
    <t>Both FM and IM</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</si>
  <si>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</si>
  <si>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</si>
  <si>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</si>
  <si>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</si>
  <si>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</si>
  <si>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</si>
  <si>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</si>
  <si>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</si>
  <si>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</si>
  <si>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</si>
  <si>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Federal Work-Study</t>
  </si>
  <si>
    <t>State and other (e.g., institutional) work-study/employment (Note: Excludes Federal Work-Study captured above.)</t>
  </si>
  <si>
    <t>Total Self-Help</t>
  </si>
  <si>
    <t>Other</t>
  </si>
  <si>
    <t>Parent Loans</t>
  </si>
  <si>
    <t>Tuition Waivers
Reporting is optional. Report tuition waivers in this row if you choose to report them. Do not report tuition waivers elsewhere.</t>
  </si>
  <si>
    <t>Athletic Awards</t>
  </si>
  <si>
    <t>H2</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</si>
  <si>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</si>
  <si>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First-time
Full-time
Freshmen</t>
  </si>
  <si>
    <t>Full-time
Undergraduate
(Incl. Fresh.)</t>
  </si>
  <si>
    <t>Less Than
Full-time
Undergraduate</t>
  </si>
  <si>
    <t>a)</t>
  </si>
  <si>
    <t>Number of degree-seeking undergraduate students (CDS Item B1 if reporting on Fall 2017 cohort)</t>
  </si>
  <si>
    <t>b)</t>
  </si>
  <si>
    <r>
      <t xml:space="preserve">Number of students in line </t>
    </r>
    <r>
      <rPr>
        <b/>
        <sz val="9"/>
        <rFont val="Arial"/>
        <family val="2"/>
      </rPr>
      <t>a</t>
    </r>
    <r>
      <rPr>
        <sz val="9"/>
        <rFont val="Arial"/>
        <family val="2"/>
      </rPr>
      <t xml:space="preserve"> who applied for need-based financial aid</t>
    </r>
  </si>
  <si>
    <t>c)</t>
  </si>
  <si>
    <r>
      <t xml:space="preserve">Number of students in line </t>
    </r>
    <r>
      <rPr>
        <b/>
        <sz val="9"/>
        <rFont val="Arial"/>
        <family val="2"/>
      </rPr>
      <t>b</t>
    </r>
    <r>
      <rPr>
        <sz val="9"/>
        <rFont val="Arial"/>
        <family val="2"/>
      </rPr>
      <t xml:space="preserve"> who were determined to have financial need</t>
    </r>
  </si>
  <si>
    <t>d)</t>
  </si>
  <si>
    <r>
      <t xml:space="preserve">Number of students in line </t>
    </r>
    <r>
      <rPr>
        <b/>
        <sz val="9"/>
        <rFont val="Arial"/>
        <family val="2"/>
      </rPr>
      <t>c</t>
    </r>
    <r>
      <rPr>
        <sz val="9"/>
        <rFont val="Arial"/>
        <family val="2"/>
      </rPr>
      <t xml:space="preserve"> who were awarded any financial aid</t>
    </r>
  </si>
  <si>
    <t>e)</t>
  </si>
  <si>
    <r>
      <t xml:space="preserve">Number of students in line </t>
    </r>
    <r>
      <rPr>
        <b/>
        <sz val="9"/>
        <rFont val="Arial"/>
        <family val="2"/>
      </rPr>
      <t>d</t>
    </r>
    <r>
      <rPr>
        <sz val="9"/>
        <rFont val="Arial"/>
        <family val="2"/>
      </rPr>
      <t xml:space="preserve"> who were awarded any need-based scholarship or grant aid</t>
    </r>
  </si>
  <si>
    <t>f)</t>
  </si>
  <si>
    <r>
      <t xml:space="preserve">Number of students in line </t>
    </r>
    <r>
      <rPr>
        <b/>
        <sz val="9"/>
        <rFont val="Arial"/>
        <family val="2"/>
      </rPr>
      <t>d</t>
    </r>
    <r>
      <rPr>
        <sz val="9"/>
        <rFont val="Arial"/>
        <family val="2"/>
      </rPr>
      <t xml:space="preserve"> who were awarded any need-based self-help aid</t>
    </r>
  </si>
  <si>
    <t>g)</t>
  </si>
  <si>
    <r>
      <t xml:space="preserve">Number of students in line </t>
    </r>
    <r>
      <rPr>
        <b/>
        <sz val="9"/>
        <rFont val="Arial"/>
        <family val="2"/>
      </rPr>
      <t>d</t>
    </r>
    <r>
      <rPr>
        <sz val="9"/>
        <rFont val="Arial"/>
        <family val="2"/>
      </rPr>
      <t xml:space="preserve"> who were awarded any non-need-based scholarship or grant aid</t>
    </r>
  </si>
  <si>
    <t>h)</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</si>
  <si>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</si>
  <si>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i)</t>
  </si>
  <si>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</si>
  <si>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t>j)</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</si>
  <si>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</si>
  <si>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t>k)</t>
  </si>
  <si>
    <r>
      <t>Average need-based scholarship and grant award of those in line</t>
    </r>
    <r>
      <rPr>
        <b/>
        <sz val="9"/>
        <rFont val="Arial"/>
        <family val="2"/>
      </rPr>
      <t xml:space="preserve"> e</t>
    </r>
  </si>
  <si>
    <t>l)</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</si>
  <si>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</si>
  <si>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m)</t>
  </si>
  <si>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</si>
  <si>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H2A</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</si>
  <si>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</si>
  <si>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Full-time
Undergrad
(Incl. Fresh.)</t>
  </si>
  <si>
    <t>Less Than
Full-time
Undergrad</t>
  </si>
  <si>
    <t>n)</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</si>
  <si>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</si>
  <si>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</si>
  <si>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rFont val="Arial"/>
        <family val="2"/>
      </rPr>
      <t>n</t>
    </r>
  </si>
  <si>
    <t>p)</t>
  </si>
  <si>
    <r>
      <t xml:space="preserve">Number of students in line </t>
    </r>
    <r>
      <rPr>
        <b/>
        <sz val="9"/>
        <rFont val="Arial"/>
        <family val="2"/>
      </rPr>
      <t>a</t>
    </r>
    <r>
      <rPr>
        <sz val="9"/>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</si>
  <si>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</si>
  <si>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rFont val="Arial"/>
        <family val="2"/>
      </rPr>
      <t>p</t>
    </r>
  </si>
  <si>
    <t>Incorporated into H1 above.</t>
  </si>
  <si>
    <r>
      <t xml:space="preserve">Note: </t>
    </r>
    <r>
      <rPr>
        <sz val="10"/>
        <rFont val="Arial"/>
        <family val="2"/>
      </rPr>
      <t xml:space="preserve">These are the graduates and loan types to include and exclude in order to fill out CDS H4 and H5. </t>
    </r>
  </si>
  <si>
    <t xml:space="preserve">Include:   * 2018 undergraduate class: all students who started at your institution as first- time students and received a bachelor's degree between July 1, 2017 and June 30, 2018.
  * only loans made to students who borrowed while enrolled at your institution.
  * co-signed loans.
</t>
  </si>
  <si>
    <t>Exclude:   * students who transferred in.
  * money borrowed at other institutions.
  * parent loans</t>
  </si>
  <si>
    <t xml:space="preserve">  * students who did not graduate or who graduated with another degree or certificate (but no bachelor's degree)</t>
  </si>
  <si>
    <t>H4</t>
  </si>
  <si>
    <t>Provide the number of students in the 2018 undergraduate class who started at your institution as first-time students and received a bachelor's degree between July 1, 2017 and June 30, 2018. Exclude students who transferred into your institution</t>
  </si>
  <si>
    <t>H5</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</si>
  <si>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</si>
  <si>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</si>
  <si>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</si>
  <si>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</si>
  <si>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</si>
  <si>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</si>
  <si>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</si>
  <si>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</si>
  <si>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</si>
  <si>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</si>
  <si>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r>
      <t>Aid to Undergraduate Degree-seeking Nonresident Aliens</t>
    </r>
    <r>
      <rPr>
        <sz val="10"/>
        <rFont val="Arial"/>
        <family val="2"/>
      </rPr>
      <t xml:space="preserve">  (Note: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</si>
  <si>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</si>
  <si>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</si>
  <si>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</si>
  <si>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</si>
  <si>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</si>
  <si>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</si>
  <si>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</si>
  <si>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 xml:space="preserve">Total dollar amount of institutional financial aid awarded to undergraduate degree-seeking nonresident aliens:  </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</si>
  <si>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</si>
  <si>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</si>
  <si>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</si>
  <si>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</si>
  <si>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</si>
  <si>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</si>
  <si>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</si>
  <si>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</si>
  <si>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</si>
  <si>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</si>
  <si>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</si>
  <si>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State aid form: Cal Grant GPA Verification Form</t>
  </si>
  <si>
    <t>Noncustodial PROFILE</t>
  </si>
  <si>
    <t>Business/Farm Supplement</t>
  </si>
  <si>
    <t>H9</t>
  </si>
  <si>
    <t>Indicate filing dates for first-year (freshman) students:</t>
  </si>
  <si>
    <t>Priority date for filing required financial aid forms:</t>
  </si>
  <si>
    <t>March 2</t>
  </si>
  <si>
    <t>Deadline for filing required financial aid forms:</t>
  </si>
  <si>
    <t>No deadline for filing required forms (applications processed on a rolling basis):</t>
  </si>
  <si>
    <t>H10</t>
  </si>
  <si>
    <t>Indicate notification dates for first-year (freshman) students (answer a or b):</t>
  </si>
  <si>
    <t xml:space="preserve">Students notified on or about (date): </t>
  </si>
  <si>
    <t>March 31</t>
  </si>
  <si>
    <t>Students notified on a rolling basis:</t>
  </si>
  <si>
    <t>If yes, starting date:</t>
  </si>
  <si>
    <t>H11</t>
  </si>
  <si>
    <t>Indicate reply dates:</t>
  </si>
  <si>
    <t xml:space="preserve">Students must reply by (date): </t>
  </si>
  <si>
    <t>May 1</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</si>
  <si>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</si>
  <si>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</si>
  <si>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</si>
  <si>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</si>
  <si>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</si>
  <si>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</si>
  <si>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</si>
  <si>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</si>
  <si>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</si>
  <si>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</si>
  <si>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</si>
  <si>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</si>
  <si>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</si>
  <si>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H13</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</si>
  <si>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</si>
  <si>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</si>
  <si>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</si>
  <si>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</si>
  <si>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</si>
  <si>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</si>
  <si>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</si>
  <si>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</si>
  <si>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</si>
  <si>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</si>
  <si>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</si>
  <si>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</si>
  <si>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</si>
  <si>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</si>
  <si>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</si>
  <si>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</si>
  <si>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</si>
  <si>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</si>
  <si>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</si>
  <si>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</si>
  <si>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</si>
  <si>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</si>
  <si>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</si>
  <si>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</si>
  <si>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</si>
  <si>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</si>
  <si>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 INSTRUCTIONAL FACULTY AND CLASS SIZE</t>
  </si>
  <si>
    <t>I1</t>
  </si>
  <si>
    <t>Please report the number of instructional faculty members in each category for Fall 2018.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</si>
  <si>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</si>
  <si>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</si>
  <si>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</si>
  <si>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</si>
  <si>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Exclude</t>
  </si>
  <si>
    <t>Include only if they teach one or more non-clinical credit courses</t>
  </si>
  <si>
    <t>(b) administrative officers with titles such as dean of students, librarian, registrar, coach, and the like, even though they may devote part of their time to classroom instruction and may have faculty status</t>
  </si>
  <si>
    <t>Include if they teach one or more non-clinical credit courses</t>
  </si>
  <si>
    <t>(c) other administrators/staff who teach one or more non-clinical credit courses even though they do not have faculty status</t>
  </si>
  <si>
    <t>Include</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</si>
  <si>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</si>
  <si>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</si>
  <si>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</si>
  <si>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</si>
  <si>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</si>
  <si>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</si>
  <si>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 xml:space="preserve">Minority faculty: includes faculty who designate themselves as Black, non-Hispanic; American Indian or Alaska Native; Asian, Native Hawaiian or other Pacific Islander, or Hispanic. </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</si>
  <si>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</si>
  <si>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r>
      <t>Terminal degree:</t>
    </r>
    <r>
      <rPr>
        <sz val="9"/>
        <rFont val="Arial"/>
        <family val="2"/>
      </rPr>
      <t xml:space="preserve"> the highest degree in a field: example, M. Arch (architecture) and MFA (master of fine arts).</t>
    </r>
  </si>
  <si>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</si>
  <si>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</si>
  <si>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</si>
  <si>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</si>
  <si>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</si>
  <si>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</si>
  <si>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</si>
  <si>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</si>
  <si>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</si>
  <si>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</si>
  <si>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</si>
  <si>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</si>
  <si>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</si>
  <si>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Total number with doctorate, or other terminal degree</t>
  </si>
  <si>
    <t>g</t>
  </si>
  <si>
    <t>Total number whose highest degree is a master's but not a terminal master's</t>
  </si>
  <si>
    <t>h</t>
  </si>
  <si>
    <t>Total number whose highest degree is a bachelor's</t>
  </si>
  <si>
    <t>i</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</si>
  <si>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</si>
  <si>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j</t>
  </si>
  <si>
    <t>Total number in stand-alone graduate/ professional programs in which faculty teach virtually only graduate-level students</t>
  </si>
  <si>
    <t>I2</t>
  </si>
  <si>
    <t>Student to Faculty Ratio</t>
  </si>
  <si>
    <t>Report the Fall 2018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</si>
  <si>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2018 Student to Faculty ratio*</t>
  </si>
  <si>
    <t>to 1</t>
  </si>
  <si>
    <t>*This calculation counts all students except residents in the School of Optometry. Student FTE is</t>
  </si>
  <si>
    <t>calculated using the methdology described above. Faculty FTE is from the IPEDS HR report.</t>
  </si>
  <si>
    <t>I3</t>
  </si>
  <si>
    <t>Undergraduate Class Size</t>
  </si>
  <si>
    <t>In the table below, please use the following definitions to report information about the size of classes and class sections offered in the Fall 2018 term.</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</si>
  <si>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</si>
  <si>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</si>
  <si>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2018.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</si>
  <si>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</si>
  <si>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</si>
  <si>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</si>
  <si>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</si>
  <si>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</si>
  <si>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</si>
  <si>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</si>
  <si>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</si>
  <si>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</si>
  <si>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</si>
  <si>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</si>
  <si>
    <t>J. DEGREES CONFERRED</t>
  </si>
  <si>
    <t>J1</t>
  </si>
  <si>
    <t>Degrees conferred between July 1, 2017 and June 30, 2018</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</si>
  <si>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</si>
  <si>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</si>
  <si>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</si>
  <si>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</si>
  <si>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</si>
  <si>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</si>
  <si>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</si>
  <si>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</si>
  <si>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</si>
  <si>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</si>
  <si>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</si>
  <si>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</si>
  <si>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</si>
  <si>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</si>
  <si>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</si>
  <si>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</si>
  <si>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</si>
  <si>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</si>
  <si>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</si>
  <si>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</si>
  <si>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</si>
  <si>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</si>
  <si>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</si>
  <si>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</si>
  <si>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</si>
  <si>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</si>
  <si>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</si>
  <si>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</si>
  <si>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</si>
  <si>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</si>
  <si>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</si>
  <si>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</si>
  <si>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</si>
  <si>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</si>
  <si>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</si>
  <si>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</si>
  <si>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</si>
  <si>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</si>
  <si>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</si>
  <si>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</si>
  <si>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</si>
  <si>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</si>
  <si>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</si>
  <si>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Common Data Set Definitions</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</si>
  <si>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</si>
  <si>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</si>
  <si>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</si>
  <si>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</si>
  <si>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</si>
  <si>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</si>
  <si>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</si>
  <si>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</si>
  <si>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</si>
  <si>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</si>
  <si>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10"/>
        <color indexed="8"/>
        <rFont val="Arial"/>
        <family val="2"/>
      </rPr>
      <t>An award that normally requires at least two but less than four years of full-time equivalent college work.</t>
    </r>
  </si>
  <si>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</si>
  <si>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 xml:space="preserve">Black or African American: </t>
    </r>
    <r>
      <rPr>
        <sz val="10"/>
        <color indexed="8"/>
        <rFont val="Arial"/>
        <family val="2"/>
      </rPr>
      <t>A person having origins in any of the black racial groups of Africa.</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</si>
  <si>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</si>
  <si>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</si>
  <si>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</si>
  <si>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</si>
  <si>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</si>
  <si>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</si>
  <si>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</si>
  <si>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</si>
  <si>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</si>
  <si>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</si>
  <si>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</si>
  <si>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</si>
  <si>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</si>
  <si>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</si>
  <si>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Cooperative education program:</t>
    </r>
    <r>
      <rPr>
        <sz val="10"/>
        <color indexed="8"/>
        <rFont val="Arial"/>
        <family val="2"/>
      </rPr>
      <t xml:space="preserve"> A program that provides for alternate class attendance and employment in business, industry, or government.</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</si>
  <si>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</si>
  <si>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 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</si>
  <si>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</si>
  <si>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</si>
  <si>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</si>
  <si>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</si>
  <si>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</si>
  <si>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</si>
  <si>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</si>
  <si>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</si>
  <si>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</si>
  <si>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</si>
  <si>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</si>
  <si>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</si>
  <si>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</si>
  <si>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</si>
  <si>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</si>
  <si>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</si>
  <si>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10"/>
        <color indexed="8"/>
        <rFont val="Arial"/>
        <family val="2"/>
      </rPr>
      <t>A policy under which students who have not completed high school are admitted and enroll full time in college, usually after completion of their junior year.</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</si>
  <si>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</si>
  <si>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</si>
  <si>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</si>
  <si>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</si>
  <si>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</si>
  <si>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</si>
  <si>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</si>
  <si>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</si>
  <si>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</si>
  <si>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</si>
  <si>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</si>
  <si>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</si>
  <si>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</si>
  <si>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10"/>
        <color indexed="8"/>
        <rFont val="Arial"/>
        <family val="2"/>
      </rPr>
      <t>A student who holds a bachelor’s or equivalent, and is taking courses at the post-baccalaureate level.</t>
    </r>
  </si>
  <si>
    <r>
      <t xml:space="preserve">* Health services: </t>
    </r>
    <r>
      <rPr>
        <sz val="10"/>
        <color indexed="8"/>
        <rFont val="Arial"/>
        <family val="2"/>
      </rPr>
      <t>Free or low cost on-campus primary and preventive health care available to students.</t>
    </r>
  </si>
  <si>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</si>
  <si>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or Latino: </t>
    </r>
    <r>
      <rPr>
        <sz val="10"/>
        <color indexed="8"/>
        <rFont val="Arial"/>
        <family val="2"/>
      </rPr>
      <t>A person of Mexican, Puerto Rican, Cuban, South or Central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</si>
  <si>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</si>
  <si>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</si>
  <si>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</si>
  <si>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</si>
  <si>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</si>
  <si>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</si>
  <si>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</si>
  <si>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</si>
  <si>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</si>
  <si>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</si>
  <si>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r>
      <t xml:space="preserve">Minority affiliation (as admission factor): </t>
    </r>
    <r>
      <rPr>
        <sz val="10"/>
        <color indexed="8"/>
        <rFont val="Arial"/>
        <family val="2"/>
      </rPr>
      <t>Special consideration in the admission process for members of designated racial/ethnic minority groups.</t>
    </r>
  </si>
  <si>
    <r>
      <t xml:space="preserve">* Minority student center: </t>
    </r>
    <r>
      <rPr>
        <sz val="10"/>
        <color indexed="8"/>
        <rFont val="Arial"/>
        <family val="2"/>
      </rPr>
      <t>Center with programs, activities, and/or services intended to enhance the college experience of students of color.</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</si>
  <si>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</si>
  <si>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</si>
  <si>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</si>
  <si>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 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</si>
  <si>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</si>
  <si>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</si>
  <si>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</si>
  <si>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</si>
  <si>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 Personal counseling</t>
    </r>
    <r>
      <rPr>
        <sz val="10"/>
        <color indexed="8"/>
        <rFont val="Arial"/>
        <family val="2"/>
      </rPr>
      <t>: One-on-one or group counseling with trained professionals for students who want to explore personal, educational, or vocational issues.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</si>
  <si>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</si>
  <si>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</si>
  <si>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</si>
  <si>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</si>
  <si>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</si>
  <si>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</si>
  <si>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</si>
  <si>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</si>
  <si>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</si>
  <si>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</si>
  <si>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</si>
  <si>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</si>
  <si>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</si>
  <si>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</si>
  <si>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</si>
  <si>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</si>
  <si>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</si>
  <si>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</si>
  <si>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</si>
  <si>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</si>
  <si>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</si>
  <si>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</si>
  <si>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</si>
  <si>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</si>
  <si>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</si>
  <si>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</si>
  <si>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</si>
  <si>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</si>
  <si>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</si>
  <si>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</si>
  <si>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</si>
  <si>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</si>
  <si>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</si>
  <si>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</si>
  <si>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</si>
  <si>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</si>
  <si>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</si>
  <si>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</si>
  <si>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r>
      <t xml:space="preserve">Wait list: </t>
    </r>
    <r>
      <rPr>
        <sz val="10"/>
        <color indexed="8"/>
        <rFont val="Arial"/>
        <family val="2"/>
      </rPr>
      <t xml:space="preserve">List of students who meet the admission requirements but will only be offered a place in the class if space becomes available. </t>
    </r>
  </si>
  <si>
    <r>
      <t>Weekend college:</t>
    </r>
    <r>
      <rPr>
        <sz val="10"/>
        <color indexed="8"/>
        <rFont val="Arial"/>
        <family val="2"/>
      </rPr>
      <t xml:space="preserve"> A program that allows students to take a complete course of study and attend classes only on weekends. </t>
    </r>
  </si>
  <si>
    <r>
      <t xml:space="preserve">White: </t>
    </r>
    <r>
      <rPr>
        <sz val="10"/>
        <color indexed="8"/>
        <rFont val="Arial"/>
        <family val="2"/>
      </rPr>
      <t>A person having origins in any of the original peoples of Europe, the Middle East, or North Africa.</t>
    </r>
  </si>
  <si>
    <r>
      <t xml:space="preserve">* 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</si>
  <si>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</si>
  <si>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Financial Aid Definitions</t>
  </si>
  <si>
    <r>
      <t>Awarded aid</t>
    </r>
    <r>
      <rPr>
        <sz val="11"/>
        <color theme="1"/>
        <rFont val="Calibri"/>
        <family val="2"/>
        <scheme val="minor"/>
      </rPr>
      <t>: The dollar amounts offered to financial aid applicants.</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</si>
  <si>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</si>
  <si>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</si>
  <si>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</si>
  <si>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Institutional scholarships and grants</t>
    </r>
    <r>
      <rPr>
        <sz val="10"/>
        <color indexed="8"/>
        <rFont val="Arial"/>
        <family val="2"/>
      </rPr>
      <t>: Endowed scholarships, annual gifts and tuition funded grants for which the institution determines the recipient.</t>
    </r>
  </si>
  <si>
    <r>
      <t>Financial need</t>
    </r>
    <r>
      <rPr>
        <sz val="10"/>
        <color indexed="8"/>
        <rFont val="Arial"/>
        <family val="2"/>
      </rPr>
      <t xml:space="preserve">: As determined by your institution using the federal methodology and/or your institution's own standards. </t>
    </r>
  </si>
  <si>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</si>
  <si>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r>
      <t>Need-based scholarship or grant aid</t>
    </r>
    <r>
      <rPr>
        <sz val="10"/>
        <color indexed="8"/>
        <rFont val="Arial"/>
        <family val="2"/>
      </rPr>
      <t>: Scholarships and grants from institutional, state, federal, or other sources for which a student must have financial need to qualify.</t>
    </r>
  </si>
  <si>
    <r>
      <t>Need-based self-help aid</t>
    </r>
    <r>
      <rPr>
        <sz val="10"/>
        <color indexed="8"/>
        <rFont val="Arial"/>
        <family val="2"/>
      </rPr>
      <t>: Loans and jobs  from institutional, state, federal, or other sources for which a student must demonstrate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</si>
  <si>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</si>
  <si>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</si>
  <si>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</si>
  <si>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</si>
  <si>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</si>
  <si>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</si>
  <si>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</si>
  <si>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</si>
  <si>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</si>
  <si>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</si>
  <si>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</si>
  <si>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r>
      <t>Non-need-based self-help aid</t>
    </r>
    <r>
      <rPr>
        <sz val="10"/>
        <color indexed="8"/>
        <rFont val="Arial"/>
        <family val="2"/>
      </rPr>
      <t>: Loans and jobs from institutional, state, or other sources for which a student need not demonstrate financial need to qualify.</t>
    </r>
  </si>
  <si>
    <r>
      <t>Private student loans</t>
    </r>
    <r>
      <rPr>
        <sz val="10"/>
        <rFont val="Arial"/>
        <family val="2"/>
      </rPr>
      <t>: A nonfederal loan made by a lender such as a bank, credit union or private lender used to pay for up to the annual cost of education, less any financial aid received.</t>
    </r>
  </si>
  <si>
    <r>
      <t>Work study and employment</t>
    </r>
    <r>
      <rPr>
        <sz val="10"/>
        <color indexed="8"/>
        <rFont val="Arial"/>
        <family val="2"/>
      </rPr>
      <t>: Federal and state work study aid, and any employment packaged by your institution in financial aid awards.</t>
    </r>
  </si>
  <si>
    <t>Year_Fall</t>
  </si>
  <si>
    <t>2015</t>
  </si>
  <si>
    <t>UG_GR</t>
  </si>
  <si>
    <t>U</t>
  </si>
  <si>
    <t>Sum of headcount</t>
  </si>
  <si>
    <t>Column Labels</t>
  </si>
  <si>
    <t>Grand Total</t>
  </si>
  <si>
    <t>Row Labels</t>
  </si>
  <si>
    <t>M</t>
  </si>
  <si>
    <t>F</t>
  </si>
  <si>
    <t>A</t>
  </si>
  <si>
    <t>B</t>
  </si>
  <si>
    <t>D</t>
  </si>
  <si>
    <t>E</t>
  </si>
  <si>
    <t>NORES</t>
  </si>
  <si>
    <t>HISP</t>
  </si>
  <si>
    <t>BLACK</t>
  </si>
  <si>
    <t>WHITE</t>
  </si>
  <si>
    <t>AI</t>
  </si>
  <si>
    <t>ASIAN</t>
  </si>
  <si>
    <t>G</t>
  </si>
  <si>
    <t>PI</t>
  </si>
  <si>
    <t>H</t>
  </si>
  <si>
    <t>MULTI</t>
  </si>
  <si>
    <t>I</t>
  </si>
  <si>
    <t>UNKWN</t>
  </si>
  <si>
    <t>J</t>
  </si>
  <si>
    <t>K</t>
  </si>
  <si>
    <t>A = First-time, first-year degree-seeking undergraduate</t>
  </si>
  <si>
    <t>CDS has a column labeled "All other degree-seeking" under the Undergrad Category. However, the file from Chris doesn't contain this. Presumably it is simply the sum of C,D, and E</t>
  </si>
  <si>
    <t>B = Other first-year degree-seeking undergraduate</t>
  </si>
  <si>
    <t>C = Second-year undergraduate</t>
  </si>
  <si>
    <t>D = Third-year undergraduate</t>
  </si>
  <si>
    <t xml:space="preserve">Undergraduates </t>
  </si>
  <si>
    <t>Full-time (Male)</t>
  </si>
  <si>
    <t>Full-time (Female)</t>
  </si>
  <si>
    <t>PT- M</t>
  </si>
  <si>
    <t>PT-F</t>
  </si>
  <si>
    <t>E = Fourth-year undergraduate</t>
  </si>
  <si>
    <t>"All other degree-seeking" (sum of C, D, and E ) ----&gt;</t>
  </si>
  <si>
    <t>G = Non-degree-seeking undergraduate</t>
  </si>
  <si>
    <t>H = First-year first-professional student</t>
  </si>
  <si>
    <t>I = Other first-professional student</t>
  </si>
  <si>
    <t>"Total Degree Seeking"</t>
  </si>
  <si>
    <t>J = First-year degree-seeking graduate student</t>
  </si>
  <si>
    <t>K = Other degree-seeking graduate student</t>
  </si>
  <si>
    <t>L = Non-degree-seeking graduate student</t>
  </si>
  <si>
    <t xml:space="preserve">Graduate </t>
  </si>
  <si>
    <t xml:space="preserve">"Degree-seeking, first-time" (sum of H &amp; J) </t>
  </si>
  <si>
    <t>"All other degree-seeking" (sum of I and K)</t>
  </si>
  <si>
    <t>All other graduates*</t>
  </si>
  <si>
    <t>Total Graduate</t>
  </si>
  <si>
    <t>*These are Optometry students that were not included in Chris' (UCOP) enrollment data report. See Optometry students_B1-All other graduate.docx</t>
  </si>
  <si>
    <t>SAT Subject Tests are recommended for applicants to Colleges of Chemistry and Engineering</t>
  </si>
  <si>
    <t>around May 28</t>
  </si>
  <si>
    <t>11/30</t>
  </si>
  <si>
    <t>4/30</t>
  </si>
  <si>
    <t>6/1</t>
  </si>
  <si>
    <t>Public Service</t>
  </si>
  <si>
    <t>Check here if your institution's 2019-2020 academic year costs of attendance are not available at this time and provide an approximate date (i.e., month/day) when your institution's final 2019-2020 academic year costs of attendance will be available:  </t>
  </si>
  <si>
    <t>Undergraduate full-time tuition, required fees, room and board List the typical tuition, required fees, and room and board for a full-time undergraduate student for the FULL 2019-2020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</si>
  <si>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Other:
*Students living in Bowles Hall add $3,680. New undergraduate students entering in fall 2019, add $380 for housing during orientation, if you plan on living in a residence hall or university apartment in the fall term.</t>
  </si>
  <si>
    <t>Released 7/26/2019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</si>
</sst>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4" formatCode="_(&quot;$&quot;* #,##0.00_);_(&quot;$&quot;* \(#,##0.00\);_(&quot;$&quot;* &quot;-&quot;??_);_(@_)"/>
    <numFmt numFmtId="43" formatCode="_(* #,##0.00_);_(* \(#,##0.00\);_(* &quot;-&quot;??_);_(@_)"/>
    <numFmt numFmtId="164" formatCode="&quot;$&quot;#,##0"/>
    <numFmt numFmtId="165" formatCode="&quot;$&quot;#,##0.00"/>
    <numFmt numFmtId="166" formatCode="m/d"/>
    <numFmt numFmtId="167" formatCode="0.0%"/>
    <numFmt numFmtId="168" formatCode="_(* #,##0_);_(* \(#,##0\);_(* &quot;-&quot;??_);_(@_)"/>
    <numFmt numFmtId="169" formatCode="mmmm\ d\,\ yyyy"/>
    <numFmt numFmtId="170" formatCode="&quot;$&quot;#,##0;[Red]&quot;$&quot;#,##0"/>
    <numFmt numFmtId="171" formatCode="_(&quot;$&quot;\ \ \ #,##0_);_(&quot;$&quot;* \(#,##0\);_(&quot;$&quot;\ \ &quot;0&quot;??_);_(@_)"/>
    <numFmt numFmtId="172" formatCode="@\)"/>
    <numFmt numFmtId="173" formatCode="0.0"/>
    <numFmt numFmtId="174" formatCode="_([$$-409]* #,##0.00_);_([$$-409]* \(#,##0.00\);_([$$-409]* &quot;-&quot;??_);_(@_)"/>
  </numFmts>
  <fonts count="63"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11"/>
      <color theme="1"/>
      <name val="Calibri"/>
      <family val="2"/>
      <scheme val="minor"/>
    </font>
    <font>
      <sz val="10"/>
      <name val="Arial"/>
      <family val="2"/>
    </font>
    <font>
      <sz val="10"/>
      <color indexed="8"/>
      <name val="Arial"/>
      <family val="2"/>
    </font>
    <font>
      <b/>
      <sz val="10"/>
      <color indexed="8"/>
      <name val="Arial"/>
      <family val="2"/>
    </font>
    <font>
      <sz val="10"/>
      <name val="Times New Roman"/>
      <family val="1"/>
    </font>
    <font>
      <b/>
      <sz val="14"/>
      <name val="Arial"/>
      <family val="2"/>
    </font>
    <font>
      <b/>
      <sz val="10"/>
      <name val="Arial"/>
      <family val="2"/>
    </font>
    <font>
      <sz val="10"/>
      <color indexed="8"/>
      <name val="Times New Roman"/>
      <family val="1"/>
    </font>
    <font>
      <sz val="10"/>
      <name val="Arial"/>
      <family val="2"/>
    </font>
    <font>
      <sz val="11"/>
      <color theme="1"/>
      <name val="Calibri"/>
      <family val="2"/>
    </font>
    <font>
      <sz val="10"/>
      <name val="Arial"/>
      <family val="2"/>
    </font>
    <font>
      <b/>
      <sz val="10"/>
      <color rgb="FFFF0000"/>
      <name val="Arial"/>
      <family val="2"/>
    </font>
    <font>
      <u/>
      <sz val="10"/>
      <name val="Arial"/>
      <family val="2"/>
    </font>
    <font>
      <sz val="10"/>
      <name val="Arial"/>
      <family val="2"/>
    </font>
    <font>
      <sz val="11"/>
      <color theme="1"/>
      <name val="Calibri"/>
      <family val="2"/>
    </font>
    <font>
      <u/>
      <sz val="10"/>
      <color indexed="12"/>
      <name val="Arial"/>
      <family val="2"/>
    </font>
    <font>
      <b/>
      <sz val="10"/>
      <color theme="0"/>
      <name val="Arial"/>
      <family val="2"/>
    </font>
    <font>
      <sz val="10"/>
      <color theme="0"/>
      <name val="Arial"/>
      <family val="2"/>
    </font>
    <font>
      <i/>
      <sz val="10"/>
      <name val="Arial"/>
      <family val="2"/>
    </font>
    <font>
      <sz val="9"/>
      <name val="Arial"/>
      <family val="2"/>
    </font>
    <font>
      <b/>
      <sz val="12"/>
      <name val="Arial"/>
      <family val="2"/>
    </font>
    <font>
      <b/>
      <i/>
      <sz val="10"/>
      <name val="Arial"/>
      <family val="2"/>
    </font>
    <font>
      <sz val="8"/>
      <name val="Arial"/>
      <family val="2"/>
    </font>
    <font>
      <sz val="10"/>
      <color indexed="13"/>
      <name val="Arial"/>
      <family val="2"/>
    </font>
    <font>
      <b/>
      <sz val="9"/>
      <name val="Arial"/>
      <family val="2"/>
    </font>
    <font>
      <b/>
      <sz val="11"/>
      <name val="Arial"/>
      <family val="2"/>
    </font>
    <font>
      <b/>
      <i/>
      <sz val="11"/>
      <name val="Arial"/>
      <family val="2"/>
    </font>
    <font>
      <b/>
      <sz val="9"/>
      <color indexed="8"/>
      <name val="Times New Roman"/>
      <family val="1"/>
    </font>
    <font>
      <sz val="9"/>
      <color indexed="8"/>
      <name val="Times New Roman"/>
      <family val="1"/>
    </font>
    <font>
      <b/>
      <sz val="9"/>
      <color indexed="8"/>
      <name val="Arial"/>
      <family val="2"/>
    </font>
    <font>
      <sz val="9"/>
      <name val="Times New Roman"/>
      <family val="1"/>
    </font>
    <font>
      <b/>
      <sz val="10"/>
      <name val="Times New Roman"/>
      <family val="1"/>
    </font>
    <font>
      <sz val="9"/>
      <color indexed="8"/>
      <name val="Arial"/>
      <family val="2"/>
    </font>
    <font>
      <b/>
      <sz val="10"/>
      <color indexed="8"/>
      <name val="Times New Roman"/>
      <family val="1"/>
    </font>
    <font>
      <i/>
      <sz val="10"/>
      <color indexed="8"/>
      <name val="Arial"/>
      <family val="2"/>
    </font>
    <font>
      <sz val="12"/>
      <name val="Wingdings"/>
      <charset val="2"/>
    </font>
    <font>
      <b/>
      <sz val="8"/>
      <name val="Arial"/>
      <family val="2"/>
    </font>
    <font>
      <u/>
      <sz val="9"/>
      <name val="Arial"/>
      <family val="2"/>
    </font>
    <font>
      <sz val="7"/>
      <name val="Arial"/>
      <family val="2"/>
    </font>
    <font>
      <i/>
      <sz val="9"/>
      <name val="Arial"/>
      <family val="2"/>
    </font>
    <font>
      <b/>
      <sz val="10"/>
      <color rgb="FF000000"/>
      <name val="Arial"/>
      <family val="2"/>
    </font>
    <font>
      <sz val="11"/>
      <color theme="1"/>
      <name val="Calibri"/>
      <family val="2"/>
    </font>
    <font>
      <sz val="10"/>
      <name val="Arial"/>
      <family val="2"/>
    </font>
    <font>
      <b/>
      <u/>
      <sz val="10"/>
      <color indexed="12"/>
      <name val="Arial"/>
      <family val="2"/>
    </font>
    <font>
      <b/>
      <sz val="11"/>
      <name val="Calibri"/>
      <family val="2"/>
      <scheme val="minor"/>
    </font>
    <font>
      <b/>
      <sz val="11"/>
      <color indexed="8"/>
      <name val="Calibri"/>
      <family val="2"/>
      <scheme val="minor"/>
    </font>
    <font>
      <sz val="8"/>
      <color rgb="FF222222"/>
      <name val="Arial"/>
      <family val="2"/>
    </font>
    <font>
      <b/>
      <sz val="10"/>
      <color rgb="FF222222"/>
      <name val="Times New Roman"/>
      <family val="1"/>
    </font>
    <font>
      <sz val="11"/>
      <color theme="0" tint="-0.34998626667073579"/>
      <name val="Calibri"/>
      <family val="2"/>
      <scheme val="minor"/>
    </font>
    <font>
      <b/>
      <sz val="11"/>
      <color theme="0" tint="-0.34998626667073579"/>
      <name val="Calibri"/>
      <family val="2"/>
      <scheme val="minor"/>
    </font>
    <font>
      <b/>
      <sz val="10"/>
      <color theme="1"/>
      <name val="Arial"/>
      <family val="2"/>
    </font>
    <font>
      <sz val="10"/>
      <color theme="1"/>
      <name val="Arial"/>
      <family val="2"/>
    </font>
    <font>
      <sz val="10"/>
      <color theme="4" tint="-0.249977111117893"/>
      <name val="Arial"/>
      <family val="2"/>
    </font>
    <font>
      <b/>
      <sz val="10"/>
      <color theme="4" tint="-0.249977111117893"/>
      <name val="Arial"/>
      <family val="2"/>
    </font>
    <font>
      <b/>
      <sz val="11"/>
      <color rgb="FF000000"/>
      <name val="Calibri"/>
      <family val="2"/>
      <scheme val="minor"/>
    </font>
    <font>
      <sz val="10"/>
      <color rgb="FF000000"/>
      <name val="Arial"/>
      <family val="2"/>
    </font>
    <font>
      <b/>
      <sz val="12"/>
      <color rgb="FFFF0000"/>
      <name val="Arial"/>
      <family val="2"/>
    </font>
    <font>
      <sz val="8"/>
      <color indexed="10"/>
      <name val="Arial"/>
      <family val="2"/>
    </font>
    <font>
      <b/>
      <sz val="14"/>
      <color rgb="FFFF0000"/>
      <name val="Arial"/>
      <family val="2"/>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s>
  <cellStyleXfs count="17">
    <xf numFmtId="0" fontId="0" fillId="0" borderId="0"/>
    <xf numFmtId="44" fontId="4" fillId="0" borderId="0" applyFont="0" applyFill="0" applyBorder="0" applyAlignment="0" applyProtection="0"/>
    <xf numFmtId="9" fontId="4" fillId="0" borderId="0" applyFont="0" applyFill="0" applyBorder="0" applyAlignment="0" applyProtection="0"/>
    <xf numFmtId="0" fontId="12" fillId="0" borderId="0"/>
    <xf numFmtId="9" fontId="5" fillId="0" borderId="0" applyFont="0" applyFill="0" applyBorder="0" applyAlignment="0" applyProtection="0"/>
    <xf numFmtId="0" fontId="13" fillId="0" borderId="0"/>
    <xf numFmtId="0" fontId="14" fillId="0" borderId="0"/>
    <xf numFmtId="43" fontId="5" fillId="0" borderId="0" applyFont="0" applyFill="0" applyBorder="0" applyAlignment="0" applyProtection="0"/>
    <xf numFmtId="0" fontId="17" fillId="0" borderId="0"/>
    <xf numFmtId="0" fontId="18" fillId="0" borderId="0"/>
    <xf numFmtId="0" fontId="19" fillId="0" borderId="0" applyNumberFormat="0" applyFill="0" applyBorder="0" applyAlignment="0" applyProtection="0">
      <alignment vertical="top"/>
      <protection locked="0"/>
    </xf>
    <xf numFmtId="44" fontId="5" fillId="0" borderId="0" applyFont="0" applyFill="0" applyBorder="0" applyAlignment="0" applyProtection="0"/>
    <xf numFmtId="0" fontId="45" fillId="0" borderId="0"/>
    <xf numFmtId="0" fontId="4" fillId="8" borderId="0" applyAlignment="0">
      <alignment vertical="center" wrapText="1"/>
    </xf>
    <xf numFmtId="0" fontId="46" fillId="0" borderId="0"/>
    <xf numFmtId="43" fontId="4" fillId="0" borderId="0" applyFont="0" applyFill="0" applyBorder="0" applyAlignment="0" applyProtection="0"/>
    <xf numFmtId="0" fontId="5" fillId="0" borderId="0"/>
  </cellStyleXfs>
  <cellXfs count="706">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center"/>
    </xf>
    <xf numFmtId="0" fontId="1" fillId="0" borderId="0" xfId="0" applyFont="1"/>
    <xf numFmtId="0" fontId="0" fillId="2" borderId="0" xfId="0" applyFill="1"/>
    <xf numFmtId="0" fontId="2" fillId="2" borderId="5" xfId="0" applyFont="1" applyFill="1" applyBorder="1" applyAlignment="1">
      <alignment wrapText="1"/>
    </xf>
    <xf numFmtId="0" fontId="2" fillId="0" borderId="2" xfId="0" applyFont="1" applyBorder="1"/>
    <xf numFmtId="0" fontId="2" fillId="0" borderId="3" xfId="0" applyFont="1"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xf numFmtId="0" fontId="2" fillId="0" borderId="5" xfId="0" applyFont="1" applyBorder="1"/>
    <xf numFmtId="0" fontId="2" fillId="0" borderId="1" xfId="0" applyFont="1" applyBorder="1" applyAlignment="1">
      <alignment horizont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7" xfId="0" applyFont="1" applyBorder="1" applyAlignment="1">
      <alignment wrapText="1"/>
    </xf>
    <xf numFmtId="0" fontId="0" fillId="3" borderId="0" xfId="0" applyFill="1"/>
    <xf numFmtId="0" fontId="2" fillId="3" borderId="5" xfId="0" applyFont="1" applyFill="1" applyBorder="1" applyAlignment="1">
      <alignment wrapText="1"/>
    </xf>
    <xf numFmtId="0" fontId="2" fillId="3" borderId="1" xfId="0" applyFont="1" applyFill="1" applyBorder="1"/>
    <xf numFmtId="0" fontId="2" fillId="4" borderId="5" xfId="0" applyFont="1" applyFill="1" applyBorder="1" applyAlignment="1">
      <alignment wrapText="1"/>
    </xf>
    <xf numFmtId="0" fontId="0" fillId="4" borderId="0" xfId="0" applyFill="1"/>
    <xf numFmtId="0" fontId="0" fillId="3" borderId="0" xfId="0" applyFill="1" applyAlignment="1">
      <alignment horizontal="left" indent="1"/>
    </xf>
    <xf numFmtId="0" fontId="0" fillId="4" borderId="0" xfId="0" applyFill="1" applyAlignment="1">
      <alignment horizontal="left" indent="1"/>
    </xf>
    <xf numFmtId="0" fontId="0" fillId="2" borderId="0" xfId="0" applyFill="1" applyAlignment="1">
      <alignment horizontal="left" indent="1"/>
    </xf>
    <xf numFmtId="0" fontId="2" fillId="2" borderId="1" xfId="0" applyFont="1" applyFill="1" applyBorder="1" applyAlignment="1">
      <alignment horizontal="right"/>
    </xf>
    <xf numFmtId="0" fontId="2" fillId="2" borderId="6" xfId="0" applyFont="1" applyFill="1" applyBorder="1" applyAlignment="1">
      <alignment horizontal="right"/>
    </xf>
    <xf numFmtId="0" fontId="2" fillId="4" borderId="1" xfId="0" applyFont="1" applyFill="1" applyBorder="1" applyAlignment="1">
      <alignment horizontal="right"/>
    </xf>
    <xf numFmtId="0" fontId="2" fillId="4" borderId="6" xfId="0" applyFont="1" applyFill="1" applyBorder="1" applyAlignment="1">
      <alignment horizontal="right"/>
    </xf>
    <xf numFmtId="0" fontId="3" fillId="0" borderId="5" xfId="0" applyFont="1" applyBorder="1"/>
    <xf numFmtId="0" fontId="3" fillId="0" borderId="1" xfId="0" applyFont="1" applyBorder="1" applyAlignment="1">
      <alignment horizontal="right"/>
    </xf>
    <xf numFmtId="9" fontId="0" fillId="0" borderId="0" xfId="0" applyNumberFormat="1"/>
    <xf numFmtId="0" fontId="5" fillId="0" borderId="1" xfId="0" applyFont="1" applyBorder="1" applyAlignment="1">
      <alignment horizontal="center"/>
    </xf>
    <xf numFmtId="164" fontId="0" fillId="0" borderId="1" xfId="0" applyNumberFormat="1" applyBorder="1" applyAlignment="1">
      <alignment horizontal="right"/>
    </xf>
    <xf numFmtId="0" fontId="0" fillId="0" borderId="1" xfId="0" applyBorder="1" applyAlignment="1">
      <alignment horizontal="center" vertical="center"/>
    </xf>
    <xf numFmtId="1" fontId="0" fillId="0" borderId="1" xfId="0" applyNumberFormat="1" applyBorder="1" applyAlignment="1">
      <alignment horizontal="right"/>
    </xf>
    <xf numFmtId="49"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1" fillId="0" borderId="0" xfId="0" applyFont="1"/>
    <xf numFmtId="9" fontId="0" fillId="0" borderId="1" xfId="4" applyFont="1" applyBorder="1" applyAlignment="1">
      <alignment horizontal="right"/>
    </xf>
    <xf numFmtId="0" fontId="17" fillId="0" borderId="0" xfId="8"/>
    <xf numFmtId="0" fontId="17" fillId="0" borderId="0" xfId="8" applyAlignment="1">
      <alignment horizontal="left" vertical="top"/>
    </xf>
    <xf numFmtId="0" fontId="10" fillId="0" borderId="0" xfId="8" applyFont="1" applyAlignment="1">
      <alignment vertical="top"/>
    </xf>
    <xf numFmtId="0" fontId="17" fillId="0" borderId="0" xfId="8" applyAlignment="1">
      <alignment vertical="top"/>
    </xf>
    <xf numFmtId="0" fontId="10" fillId="0" borderId="1" xfId="8" applyFont="1" applyBorder="1" applyAlignment="1">
      <alignment vertical="center" wrapText="1"/>
    </xf>
    <xf numFmtId="0" fontId="10" fillId="7" borderId="1" xfId="8" applyFont="1" applyFill="1" applyBorder="1" applyAlignment="1">
      <alignment horizontal="center" vertical="center" wrapText="1"/>
    </xf>
    <xf numFmtId="0" fontId="11" fillId="0" borderId="23" xfId="8" applyFont="1" applyBorder="1" applyAlignment="1">
      <alignment vertical="top" wrapText="1"/>
    </xf>
    <xf numFmtId="0" fontId="11" fillId="0" borderId="24" xfId="8" applyFont="1" applyBorder="1" applyAlignment="1">
      <alignment vertical="top" wrapText="1"/>
    </xf>
    <xf numFmtId="0" fontId="11" fillId="7" borderId="25" xfId="8" applyFont="1" applyFill="1" applyBorder="1" applyAlignment="1">
      <alignment vertical="top" wrapText="1"/>
    </xf>
    <xf numFmtId="0" fontId="11" fillId="0" borderId="26" xfId="8" applyFont="1" applyBorder="1" applyAlignment="1">
      <alignment vertical="top" wrapText="1"/>
    </xf>
    <xf numFmtId="0" fontId="11" fillId="0" borderId="25" xfId="8" applyFont="1" applyBorder="1" applyAlignment="1">
      <alignment vertical="top" wrapText="1"/>
    </xf>
    <xf numFmtId="0" fontId="8" fillId="0" borderId="25" xfId="8" applyFont="1" applyBorder="1" applyAlignment="1">
      <alignment vertical="top" wrapText="1"/>
    </xf>
    <xf numFmtId="10" fontId="0" fillId="0" borderId="1" xfId="4" applyNumberFormat="1" applyFont="1" applyBorder="1" applyAlignment="1">
      <alignment horizontal="center" vertical="center"/>
    </xf>
    <xf numFmtId="49" fontId="17" fillId="0" borderId="1" xfId="8" applyNumberFormat="1" applyBorder="1" applyAlignment="1">
      <alignment horizontal="left" vertical="center" indent="2"/>
    </xf>
    <xf numFmtId="10" fontId="10" fillId="0" borderId="1" xfId="4" applyNumberFormat="1" applyFont="1" applyBorder="1" applyAlignment="1">
      <alignment horizontal="center" vertical="center"/>
    </xf>
    <xf numFmtId="0" fontId="10" fillId="0" borderId="0" xfId="8" applyFont="1"/>
    <xf numFmtId="0" fontId="17" fillId="0" borderId="18" xfId="8" applyBorder="1"/>
    <xf numFmtId="0" fontId="17" fillId="0" borderId="1" xfId="8" applyBorder="1" applyAlignment="1">
      <alignment horizontal="center"/>
    </xf>
    <xf numFmtId="0" fontId="5" fillId="0" borderId="1" xfId="8" applyFont="1" applyBorder="1" applyAlignment="1">
      <alignment horizontal="center"/>
    </xf>
    <xf numFmtId="0" fontId="5" fillId="0" borderId="0" xfId="8" applyFont="1"/>
    <xf numFmtId="0" fontId="10" fillId="0" borderId="16" xfId="8" applyFont="1" applyBorder="1"/>
    <xf numFmtId="0" fontId="5" fillId="0" borderId="1" xfId="8" applyFont="1" applyBorder="1" applyAlignment="1">
      <alignment horizontal="left" wrapText="1"/>
    </xf>
    <xf numFmtId="0" fontId="17" fillId="0" borderId="1" xfId="8" applyBorder="1" applyAlignment="1">
      <alignment wrapText="1"/>
    </xf>
    <xf numFmtId="0" fontId="5" fillId="0" borderId="1" xfId="8" applyFont="1" applyBorder="1" applyAlignment="1">
      <alignment wrapText="1"/>
    </xf>
    <xf numFmtId="0" fontId="5" fillId="0" borderId="1" xfId="8" applyFont="1" applyBorder="1"/>
    <xf numFmtId="0" fontId="8" fillId="0" borderId="0" xfId="8" applyFont="1" applyAlignment="1">
      <alignment horizontal="left" wrapText="1" indent="2"/>
    </xf>
    <xf numFmtId="0" fontId="11" fillId="0" borderId="0" xfId="8" applyFont="1" applyAlignment="1">
      <alignment horizontal="left" wrapText="1" indent="2"/>
    </xf>
    <xf numFmtId="49" fontId="5" fillId="0" borderId="1" xfId="8" applyNumberFormat="1" applyFont="1" applyBorder="1" applyAlignment="1">
      <alignment horizontal="center" vertical="center"/>
    </xf>
    <xf numFmtId="49" fontId="5" fillId="0" borderId="1" xfId="8" applyNumberFormat="1" applyFont="1" applyBorder="1"/>
    <xf numFmtId="0" fontId="5" fillId="0" borderId="21" xfId="8" applyFont="1" applyBorder="1"/>
    <xf numFmtId="0" fontId="5" fillId="0" borderId="15" xfId="8" applyFont="1" applyBorder="1"/>
    <xf numFmtId="0" fontId="10" fillId="0" borderId="15" xfId="8" applyFont="1" applyBorder="1"/>
    <xf numFmtId="49" fontId="17" fillId="0" borderId="1" xfId="8" applyNumberFormat="1" applyBorder="1" applyAlignment="1">
      <alignment horizontal="center" vertical="center"/>
    </xf>
    <xf numFmtId="0" fontId="20" fillId="0" borderId="0" xfId="8" applyFont="1" applyAlignment="1">
      <alignment horizontal="left" vertical="top"/>
    </xf>
    <xf numFmtId="0" fontId="21" fillId="0" borderId="13" xfId="8" applyFont="1" applyBorder="1"/>
    <xf numFmtId="49" fontId="21" fillId="0" borderId="13" xfId="8" applyNumberFormat="1" applyFont="1" applyBorder="1" applyAlignment="1">
      <alignment horizontal="center" vertical="center"/>
    </xf>
    <xf numFmtId="0" fontId="21" fillId="0" borderId="0" xfId="8" applyFont="1" applyAlignment="1">
      <alignment horizontal="left" vertical="top"/>
    </xf>
    <xf numFmtId="0" fontId="21" fillId="0" borderId="0" xfId="8" applyFont="1"/>
    <xf numFmtId="0" fontId="17" fillId="0" borderId="1" xfId="8" applyBorder="1" applyAlignment="1">
      <alignment vertical="center" wrapText="1"/>
    </xf>
    <xf numFmtId="0" fontId="22" fillId="0" borderId="1" xfId="8" applyFont="1" applyBorder="1" applyAlignment="1">
      <alignment vertical="center"/>
    </xf>
    <xf numFmtId="0" fontId="5" fillId="0" borderId="1" xfId="8" applyFont="1" applyBorder="1" applyAlignment="1">
      <alignment vertical="center"/>
    </xf>
    <xf numFmtId="0" fontId="5" fillId="0" borderId="1" xfId="8" applyFont="1" applyBorder="1" applyAlignment="1">
      <alignment vertical="center" wrapText="1"/>
    </xf>
    <xf numFmtId="37" fontId="5" fillId="0" borderId="16" xfId="7" applyNumberFormat="1" applyBorder="1" applyAlignment="1">
      <alignment horizontal="right"/>
    </xf>
    <xf numFmtId="37" fontId="17" fillId="0" borderId="10" xfId="8" applyNumberFormat="1" applyBorder="1" applyAlignment="1">
      <alignment horizontal="right"/>
    </xf>
    <xf numFmtId="37" fontId="10" fillId="0" borderId="10" xfId="7" applyNumberFormat="1" applyFont="1" applyBorder="1" applyAlignment="1">
      <alignment horizontal="right"/>
    </xf>
    <xf numFmtId="0" fontId="23" fillId="0" borderId="1" xfId="8" applyFont="1" applyBorder="1" applyAlignment="1">
      <alignment horizontal="center" vertical="center" wrapText="1"/>
    </xf>
    <xf numFmtId="0" fontId="24" fillId="0" borderId="0" xfId="8" applyFont="1"/>
    <xf numFmtId="37" fontId="17" fillId="0" borderId="0" xfId="8" applyNumberFormat="1"/>
    <xf numFmtId="0" fontId="24" fillId="0" borderId="0" xfId="8" applyFont="1" applyAlignment="1">
      <alignment horizontal="left" vertical="center" wrapText="1"/>
    </xf>
    <xf numFmtId="0" fontId="17" fillId="0" borderId="0" xfId="8" applyAlignment="1">
      <alignment horizontal="left" vertical="center" wrapText="1"/>
    </xf>
    <xf numFmtId="0" fontId="5" fillId="0" borderId="0" xfId="8" applyFont="1" applyAlignment="1">
      <alignment horizontal="left" vertical="center"/>
    </xf>
    <xf numFmtId="0" fontId="17" fillId="0" borderId="0" xfId="8" applyAlignment="1">
      <alignment horizontal="right"/>
    </xf>
    <xf numFmtId="0" fontId="17" fillId="0" borderId="0" xfId="8" applyAlignment="1">
      <alignment horizontal="center"/>
    </xf>
    <xf numFmtId="0" fontId="17" fillId="0" borderId="1" xfId="8" applyBorder="1" applyAlignment="1">
      <alignment horizontal="center" vertical="center"/>
    </xf>
    <xf numFmtId="0" fontId="5" fillId="0" borderId="1" xfId="8" applyFont="1" applyBorder="1" applyAlignment="1">
      <alignment horizontal="center" vertical="center"/>
    </xf>
    <xf numFmtId="0" fontId="6" fillId="0" borderId="1" xfId="8" applyFont="1" applyBorder="1"/>
    <xf numFmtId="0" fontId="10" fillId="5" borderId="1" xfId="8" applyFont="1" applyFill="1" applyBorder="1" applyAlignment="1">
      <alignment horizontal="center" vertical="center" wrapText="1"/>
    </xf>
    <xf numFmtId="0" fontId="6" fillId="0" borderId="1" xfId="8" applyFont="1" applyBorder="1" applyAlignment="1">
      <alignment wrapText="1"/>
    </xf>
    <xf numFmtId="9" fontId="0" fillId="0" borderId="0" xfId="4" applyFont="1" applyAlignment="1">
      <alignment horizontal="center"/>
    </xf>
    <xf numFmtId="0" fontId="17" fillId="0" borderId="1" xfId="8" applyBorder="1"/>
    <xf numFmtId="9" fontId="0" fillId="0" borderId="0" xfId="4" applyFont="1" applyAlignment="1">
      <alignment horizontal="left"/>
    </xf>
    <xf numFmtId="5" fontId="0" fillId="0" borderId="0" xfId="11" applyNumberFormat="1" applyFont="1" applyAlignment="1">
      <alignment horizontal="center"/>
    </xf>
    <xf numFmtId="0" fontId="11" fillId="0" borderId="0" xfId="8" applyFont="1"/>
    <xf numFmtId="0" fontId="17" fillId="0" borderId="18" xfId="8" applyBorder="1" applyAlignment="1">
      <alignment horizontal="center"/>
    </xf>
    <xf numFmtId="0" fontId="10" fillId="5" borderId="1" xfId="8" applyFont="1" applyFill="1" applyBorder="1" applyAlignment="1">
      <alignment vertical="center"/>
    </xf>
    <xf numFmtId="37" fontId="5" fillId="0" borderId="0" xfId="7" applyNumberFormat="1" applyAlignment="1">
      <alignment vertical="center"/>
    </xf>
    <xf numFmtId="49" fontId="39" fillId="0" borderId="1" xfId="8" applyNumberFormat="1" applyFont="1" applyBorder="1" applyAlignment="1">
      <alignment horizontal="center" vertical="center"/>
    </xf>
    <xf numFmtId="0" fontId="26" fillId="0" borderId="1" xfId="8" applyFont="1" applyBorder="1" applyAlignment="1">
      <alignment horizontal="center" vertical="center" wrapText="1"/>
    </xf>
    <xf numFmtId="0" fontId="40" fillId="0" borderId="1" xfId="8" applyFont="1" applyBorder="1" applyAlignment="1">
      <alignment horizontal="center" vertical="center" wrapText="1"/>
    </xf>
    <xf numFmtId="166" fontId="17" fillId="0" borderId="1" xfId="8" applyNumberFormat="1" applyBorder="1" applyAlignment="1">
      <alignment horizontal="right"/>
    </xf>
    <xf numFmtId="49" fontId="17" fillId="0" borderId="1" xfId="8" applyNumberFormat="1" applyBorder="1" applyAlignment="1">
      <alignment horizontal="center"/>
    </xf>
    <xf numFmtId="0" fontId="17" fillId="0" borderId="21" xfId="8" applyBorder="1"/>
    <xf numFmtId="0" fontId="24" fillId="0" borderId="0" xfId="8" applyFont="1" applyAlignment="1">
      <alignment vertical="top" wrapText="1"/>
    </xf>
    <xf numFmtId="9" fontId="5" fillId="0" borderId="1" xfId="8" applyNumberFormat="1" applyFont="1" applyBorder="1" applyAlignment="1">
      <alignment horizontal="center" vertical="center" wrapText="1"/>
    </xf>
    <xf numFmtId="9" fontId="6" fillId="0" borderId="1" xfId="8" applyNumberFormat="1" applyFont="1" applyBorder="1" applyAlignment="1">
      <alignment horizontal="center" vertical="center" wrapText="1"/>
    </xf>
    <xf numFmtId="1" fontId="17" fillId="0" borderId="1" xfId="8" applyNumberFormat="1" applyBorder="1" applyAlignment="1">
      <alignment horizontal="right"/>
    </xf>
    <xf numFmtId="0" fontId="17" fillId="0" borderId="0" xfId="8" applyAlignment="1">
      <alignment wrapText="1"/>
    </xf>
    <xf numFmtId="0" fontId="6" fillId="0" borderId="1" xfId="8" applyFont="1" applyBorder="1" applyAlignment="1">
      <alignment horizontal="center" vertical="center" wrapText="1"/>
    </xf>
    <xf numFmtId="0" fontId="17" fillId="0" borderId="0" xfId="8" applyAlignment="1">
      <alignment horizontal="center" vertical="center" wrapText="1"/>
    </xf>
    <xf numFmtId="0" fontId="17" fillId="0" borderId="19" xfId="8" applyBorder="1" applyAlignment="1">
      <alignment horizontal="left" vertical="top" wrapText="1"/>
    </xf>
    <xf numFmtId="49" fontId="17" fillId="0" borderId="20" xfId="8" applyNumberFormat="1" applyBorder="1" applyAlignment="1">
      <alignment horizontal="center" vertical="center"/>
    </xf>
    <xf numFmtId="0" fontId="17" fillId="5" borderId="9" xfId="8" applyFill="1" applyBorder="1" applyAlignment="1">
      <alignment horizontal="left" vertical="top" wrapText="1"/>
    </xf>
    <xf numFmtId="164" fontId="17" fillId="0" borderId="1" xfId="8" applyNumberFormat="1" applyBorder="1" applyAlignment="1">
      <alignment horizontal="right"/>
    </xf>
    <xf numFmtId="164" fontId="17" fillId="0" borderId="0" xfId="8" applyNumberFormat="1" applyAlignment="1">
      <alignment horizontal="right"/>
    </xf>
    <xf numFmtId="49" fontId="17" fillId="0" borderId="0" xfId="8" applyNumberFormat="1" applyAlignment="1">
      <alignment horizontal="center" vertical="center"/>
    </xf>
    <xf numFmtId="9" fontId="17" fillId="0" borderId="1" xfId="8" applyNumberFormat="1" applyBorder="1" applyAlignment="1">
      <alignment horizontal="center" vertical="center"/>
    </xf>
    <xf numFmtId="164" fontId="17" fillId="5" borderId="1" xfId="8" applyNumberFormat="1" applyFill="1" applyBorder="1" applyAlignment="1">
      <alignment horizontal="right"/>
    </xf>
    <xf numFmtId="165" fontId="8" fillId="0" borderId="1" xfId="8" applyNumberFormat="1" applyFont="1" applyBorder="1" applyAlignment="1">
      <alignment horizontal="right" wrapText="1"/>
    </xf>
    <xf numFmtId="0" fontId="5" fillId="0" borderId="0" xfId="8" applyFont="1" applyAlignment="1">
      <alignment vertical="top"/>
    </xf>
    <xf numFmtId="0" fontId="23" fillId="0" borderId="1" xfId="8" applyFont="1" applyBorder="1" applyAlignment="1">
      <alignment horizontal="center"/>
    </xf>
    <xf numFmtId="0" fontId="17" fillId="0" borderId="0" xfId="8" applyAlignment="1">
      <alignment horizontal="center" vertical="top" wrapText="1"/>
    </xf>
    <xf numFmtId="0" fontId="23" fillId="0" borderId="1" xfId="8" applyFont="1" applyBorder="1" applyAlignment="1">
      <alignment horizontal="center" vertical="top" wrapText="1"/>
    </xf>
    <xf numFmtId="0" fontId="23" fillId="0" borderId="9" xfId="8" applyFont="1" applyBorder="1" applyAlignment="1">
      <alignment horizontal="center" vertical="top" wrapText="1"/>
    </xf>
    <xf numFmtId="0" fontId="23" fillId="0" borderId="10" xfId="8" applyFont="1" applyBorder="1" applyAlignment="1">
      <alignment horizontal="center" vertical="top" wrapText="1"/>
    </xf>
    <xf numFmtId="0" fontId="23" fillId="0" borderId="11" xfId="8" applyFont="1" applyBorder="1" applyAlignment="1">
      <alignment horizontal="center" vertical="top" wrapText="1"/>
    </xf>
    <xf numFmtId="0" fontId="17" fillId="0" borderId="0" xfId="8" applyAlignment="1">
      <alignment vertical="top" wrapText="1"/>
    </xf>
    <xf numFmtId="0" fontId="42" fillId="0" borderId="1" xfId="8" applyFont="1" applyBorder="1" applyAlignment="1">
      <alignment vertical="top" wrapText="1"/>
    </xf>
    <xf numFmtId="0" fontId="23" fillId="0" borderId="0" xfId="8" applyFont="1" applyAlignment="1">
      <alignment wrapText="1"/>
    </xf>
    <xf numFmtId="0" fontId="22" fillId="0" borderId="0" xfId="8" applyFont="1"/>
    <xf numFmtId="172" fontId="17" fillId="0" borderId="1" xfId="8" applyNumberFormat="1" applyBorder="1" applyAlignment="1">
      <alignment vertical="center"/>
    </xf>
    <xf numFmtId="0" fontId="5" fillId="0" borderId="0" xfId="8" applyFont="1" applyAlignment="1">
      <alignment horizontal="right" vertical="top"/>
    </xf>
    <xf numFmtId="0" fontId="26" fillId="0" borderId="0" xfId="8" applyFont="1" applyAlignment="1">
      <alignment wrapText="1"/>
    </xf>
    <xf numFmtId="49" fontId="10" fillId="0" borderId="1" xfId="8" applyNumberFormat="1" applyFont="1" applyBorder="1" applyAlignment="1">
      <alignment horizontal="center"/>
    </xf>
    <xf numFmtId="164" fontId="0" fillId="5" borderId="10" xfId="11" applyNumberFormat="1" applyFont="1" applyFill="1" applyBorder="1" applyAlignment="1">
      <alignment horizontal="center" vertical="center"/>
    </xf>
    <xf numFmtId="164" fontId="0" fillId="5" borderId="11" xfId="11" applyNumberFormat="1" applyFont="1" applyFill="1" applyBorder="1" applyAlignment="1">
      <alignment horizontal="center" vertical="center"/>
    </xf>
    <xf numFmtId="9" fontId="11" fillId="0" borderId="24" xfId="2" applyFont="1" applyBorder="1" applyAlignment="1">
      <alignment vertical="top" wrapText="1"/>
    </xf>
    <xf numFmtId="0" fontId="2" fillId="0" borderId="0" xfId="0" applyFont="1"/>
    <xf numFmtId="0" fontId="17" fillId="0" borderId="21" xfId="8" applyBorder="1" applyAlignment="1">
      <alignment horizontal="center" vertical="center"/>
    </xf>
    <xf numFmtId="2" fontId="10" fillId="0" borderId="1" xfId="8" applyNumberFormat="1" applyFont="1" applyBorder="1" applyAlignment="1">
      <alignment horizontal="right" wrapText="1"/>
    </xf>
    <xf numFmtId="0" fontId="10" fillId="0" borderId="0" xfId="8" applyFont="1" applyAlignment="1">
      <alignment horizontal="center"/>
    </xf>
    <xf numFmtId="0" fontId="10" fillId="0" borderId="21" xfId="8" applyFont="1" applyBorder="1" applyAlignment="1">
      <alignment horizontal="center" vertical="center"/>
    </xf>
    <xf numFmtId="0" fontId="19" fillId="0" borderId="0" xfId="10" applyAlignment="1" applyProtection="1">
      <alignment horizontal="left" vertical="center"/>
    </xf>
    <xf numFmtId="49" fontId="10" fillId="0" borderId="1" xfId="8" applyNumberFormat="1" applyFont="1" applyBorder="1" applyAlignment="1">
      <alignment horizontal="center" vertical="center"/>
    </xf>
    <xf numFmtId="0" fontId="10" fillId="0" borderId="1" xfId="8" applyFont="1" applyBorder="1" applyAlignment="1">
      <alignment horizontal="center" vertical="center"/>
    </xf>
    <xf numFmtId="0" fontId="10" fillId="5" borderId="1" xfId="8" applyFont="1" applyFill="1" applyBorder="1" applyAlignment="1">
      <alignment horizontal="right" vertical="center"/>
    </xf>
    <xf numFmtId="168" fontId="10" fillId="0" borderId="1" xfId="15" applyNumberFormat="1" applyFont="1" applyBorder="1" applyAlignment="1">
      <alignment horizontal="right"/>
    </xf>
    <xf numFmtId="168" fontId="22" fillId="5" borderId="1" xfId="15" applyNumberFormat="1" applyFont="1" applyFill="1" applyBorder="1" applyAlignment="1">
      <alignment horizontal="right"/>
    </xf>
    <xf numFmtId="14" fontId="10" fillId="0" borderId="0" xfId="8" quotePrefix="1" applyNumberFormat="1" applyFont="1"/>
    <xf numFmtId="49" fontId="10" fillId="0" borderId="1" xfId="8" quotePrefix="1" applyNumberFormat="1" applyFont="1" applyBorder="1" applyAlignment="1">
      <alignment horizontal="center" vertical="center"/>
    </xf>
    <xf numFmtId="49" fontId="10" fillId="0" borderId="11" xfId="8" quotePrefix="1" applyNumberFormat="1" applyFont="1" applyBorder="1" applyAlignment="1">
      <alignment horizontal="center" vertical="center"/>
    </xf>
    <xf numFmtId="14" fontId="10" fillId="0" borderId="11" xfId="8" quotePrefix="1" applyNumberFormat="1" applyFont="1" applyBorder="1"/>
    <xf numFmtId="9" fontId="10" fillId="0" borderId="1" xfId="8" applyNumberFormat="1" applyFont="1" applyBorder="1" applyAlignment="1">
      <alignment horizontal="right"/>
    </xf>
    <xf numFmtId="9" fontId="10" fillId="0" borderId="1" xfId="8" applyNumberFormat="1" applyFont="1" applyBorder="1" applyAlignment="1">
      <alignment horizontal="right" wrapText="1"/>
    </xf>
    <xf numFmtId="9" fontId="10" fillId="0" borderId="1" xfId="8" quotePrefix="1" applyNumberFormat="1" applyFont="1" applyBorder="1" applyAlignment="1">
      <alignment horizontal="right" wrapText="1"/>
    </xf>
    <xf numFmtId="1" fontId="10" fillId="0" borderId="1" xfId="8" applyNumberFormat="1" applyFont="1" applyBorder="1" applyAlignment="1">
      <alignment horizontal="right" wrapText="1"/>
    </xf>
    <xf numFmtId="0" fontId="2" fillId="0" borderId="1" xfId="0" applyFont="1" applyBorder="1" applyAlignment="1">
      <alignment horizontal="center" vertical="center"/>
    </xf>
    <xf numFmtId="164" fontId="2" fillId="0" borderId="1" xfId="1" applyNumberFormat="1" applyFont="1" applyBorder="1" applyAlignment="1">
      <alignment horizontal="center" vertical="center"/>
    </xf>
    <xf numFmtId="164" fontId="2" fillId="0" borderId="1" xfId="11" applyNumberFormat="1" applyFont="1" applyBorder="1" applyAlignment="1">
      <alignment horizontal="center" vertical="center"/>
    </xf>
    <xf numFmtId="0" fontId="7" fillId="0" borderId="1" xfId="8" applyFont="1" applyBorder="1" applyAlignment="1">
      <alignment vertical="top"/>
    </xf>
    <xf numFmtId="9" fontId="37" fillId="0" borderId="24" xfId="2" applyFont="1" applyBorder="1" applyAlignment="1">
      <alignment vertical="top" wrapText="1"/>
    </xf>
    <xf numFmtId="0" fontId="37" fillId="0" borderId="24" xfId="8" applyFont="1" applyBorder="1" applyAlignment="1">
      <alignment horizontal="center" vertical="top" wrapText="1"/>
    </xf>
    <xf numFmtId="0" fontId="37" fillId="0" borderId="26" xfId="8" applyFont="1" applyBorder="1" applyAlignment="1">
      <alignment horizontal="center" vertical="top" wrapText="1"/>
    </xf>
    <xf numFmtId="168" fontId="0" fillId="0" borderId="0" xfId="0" applyNumberFormat="1"/>
    <xf numFmtId="0" fontId="24" fillId="0" borderId="0" xfId="0" applyFont="1"/>
    <xf numFmtId="0" fontId="26" fillId="0" borderId="0" xfId="0" applyFont="1" applyAlignment="1">
      <alignment horizontal="center" wrapText="1"/>
    </xf>
    <xf numFmtId="0" fontId="0" fillId="0" borderId="16" xfId="0" applyBorder="1"/>
    <xf numFmtId="0" fontId="10" fillId="0" borderId="0" xfId="0" applyFont="1"/>
    <xf numFmtId="0" fontId="28" fillId="0" borderId="1" xfId="0" applyFont="1" applyBorder="1" applyAlignment="1">
      <alignment horizontal="center" wrapText="1"/>
    </xf>
    <xf numFmtId="0" fontId="28" fillId="0" borderId="11" xfId="0" applyFont="1" applyBorder="1" applyAlignment="1">
      <alignment horizontal="center" wrapText="1"/>
    </xf>
    <xf numFmtId="0" fontId="0" fillId="0" borderId="18" xfId="0" applyBorder="1"/>
    <xf numFmtId="0" fontId="0" fillId="0" borderId="9" xfId="0" applyBorder="1" applyAlignment="1">
      <alignment vertical="center"/>
    </xf>
    <xf numFmtId="0" fontId="0" fillId="0" borderId="9" xfId="0" applyBorder="1" applyAlignment="1">
      <alignment vertical="center" wrapText="1"/>
    </xf>
    <xf numFmtId="0" fontId="0" fillId="0" borderId="12" xfId="0" applyBorder="1" applyAlignment="1">
      <alignment vertical="center"/>
    </xf>
    <xf numFmtId="0" fontId="6" fillId="0" borderId="1" xfId="0" applyFont="1" applyBorder="1"/>
    <xf numFmtId="0" fontId="5" fillId="0" borderId="15" xfId="0" applyFont="1" applyBorder="1" applyAlignment="1">
      <alignment vertical="center"/>
    </xf>
    <xf numFmtId="0" fontId="24" fillId="0" borderId="0" xfId="0" applyFont="1" applyAlignment="1">
      <alignment vertical="top"/>
    </xf>
    <xf numFmtId="0" fontId="10" fillId="5" borderId="1" xfId="0" applyFont="1" applyFill="1" applyBorder="1" applyAlignment="1">
      <alignment horizontal="center" vertical="center" wrapText="1"/>
    </xf>
    <xf numFmtId="0" fontId="0" fillId="0" borderId="22" xfId="0" applyBorder="1" applyAlignment="1">
      <alignment horizontal="center" vertical="center"/>
    </xf>
    <xf numFmtId="0" fontId="0" fillId="0" borderId="11" xfId="0" applyBorder="1"/>
    <xf numFmtId="0" fontId="0" fillId="5" borderId="1" xfId="0" applyFill="1" applyBorder="1" applyAlignment="1">
      <alignment vertical="center"/>
    </xf>
    <xf numFmtId="0" fontId="29" fillId="6" borderId="9" xfId="0" applyFont="1" applyFill="1" applyBorder="1" applyAlignment="1">
      <alignment vertical="center"/>
    </xf>
    <xf numFmtId="0" fontId="30" fillId="6" borderId="10" xfId="0" applyFont="1" applyFill="1" applyBorder="1" applyAlignment="1">
      <alignment vertical="center"/>
    </xf>
    <xf numFmtId="0" fontId="30" fillId="6" borderId="11" xfId="0" applyFont="1" applyFill="1" applyBorder="1" applyAlignment="1">
      <alignment vertical="center"/>
    </xf>
    <xf numFmtId="0" fontId="0" fillId="0" borderId="1" xfId="0" applyBorder="1" applyAlignment="1">
      <alignment horizontal="left" vertical="center" indent="1"/>
    </xf>
    <xf numFmtId="0" fontId="7" fillId="0" borderId="0" xfId="0" applyFont="1"/>
    <xf numFmtId="0" fontId="31" fillId="0" borderId="0" xfId="0" applyFont="1" applyAlignment="1">
      <alignment horizontal="center" vertical="top" wrapText="1"/>
    </xf>
    <xf numFmtId="0" fontId="31" fillId="0" borderId="1" xfId="0" applyFont="1" applyBorder="1" applyAlignment="1">
      <alignment horizontal="center" vertical="center" wrapText="1"/>
    </xf>
    <xf numFmtId="0" fontId="8" fillId="5" borderId="1" xfId="0" applyFont="1" applyFill="1" applyBorder="1" applyAlignment="1">
      <alignment vertical="top" wrapText="1"/>
    </xf>
    <xf numFmtId="0" fontId="5" fillId="5" borderId="1" xfId="0" applyFont="1" applyFill="1" applyBorder="1" applyAlignment="1">
      <alignment vertical="top" wrapText="1"/>
    </xf>
    <xf numFmtId="0" fontId="33" fillId="0" borderId="1" xfId="0" applyFont="1" applyBorder="1" applyAlignment="1">
      <alignment horizontal="center" vertical="top" wrapText="1"/>
    </xf>
    <xf numFmtId="0" fontId="10" fillId="0" borderId="1" xfId="0" applyFont="1" applyBorder="1" applyAlignment="1">
      <alignment horizontal="center" wrapText="1"/>
    </xf>
    <xf numFmtId="0" fontId="7" fillId="0" borderId="1" xfId="0" applyFont="1" applyBorder="1" applyAlignment="1">
      <alignment horizontal="center" vertical="top" wrapText="1"/>
    </xf>
    <xf numFmtId="0" fontId="6" fillId="0" borderId="1" xfId="0" applyFont="1" applyBorder="1" applyAlignment="1">
      <alignment wrapText="1"/>
    </xf>
    <xf numFmtId="0" fontId="0" fillId="0" borderId="1" xfId="0" applyBorder="1" applyAlignment="1">
      <alignment horizontal="center" wrapText="1"/>
    </xf>
    <xf numFmtId="0" fontId="32" fillId="0" borderId="1" xfId="0" applyFont="1" applyBorder="1" applyAlignment="1">
      <alignment horizontal="center" vertical="top" wrapText="1"/>
    </xf>
    <xf numFmtId="0" fontId="6" fillId="0" borderId="0" xfId="0" applyFont="1" applyAlignment="1">
      <alignment wrapText="1"/>
    </xf>
    <xf numFmtId="0" fontId="5" fillId="0" borderId="1" xfId="0" applyFont="1" applyBorder="1" applyAlignment="1">
      <alignment horizontal="center" vertical="top" wrapText="1"/>
    </xf>
    <xf numFmtId="0" fontId="34" fillId="0" borderId="0" xfId="0" applyFont="1" applyAlignment="1">
      <alignment vertical="top" wrapText="1"/>
    </xf>
    <xf numFmtId="0" fontId="0" fillId="0" borderId="0" xfId="0" applyAlignment="1">
      <alignment vertical="top" wrapText="1"/>
    </xf>
    <xf numFmtId="0" fontId="0" fillId="0" borderId="1" xfId="0" applyBorder="1" applyAlignment="1">
      <alignment horizontal="center" vertical="top" wrapText="1"/>
    </xf>
    <xf numFmtId="0" fontId="6" fillId="0" borderId="0" xfId="0" applyFont="1" applyAlignment="1">
      <alignment vertical="top" wrapText="1"/>
    </xf>
    <xf numFmtId="0" fontId="35" fillId="0" borderId="27" xfId="0" applyFont="1" applyBorder="1" applyAlignment="1">
      <alignment horizontal="center"/>
    </xf>
    <xf numFmtId="0" fontId="35" fillId="0" borderId="28" xfId="0" applyFont="1" applyBorder="1" applyAlignment="1">
      <alignment horizontal="center"/>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169" fontId="0" fillId="0" borderId="1" xfId="0" applyNumberFormat="1" applyBorder="1" applyAlignment="1">
      <alignment horizontal="center" vertical="center"/>
    </xf>
    <xf numFmtId="169" fontId="0" fillId="0" borderId="0" xfId="0" applyNumberFormat="1" applyAlignment="1">
      <alignment horizontal="center" vertical="center"/>
    </xf>
    <xf numFmtId="0" fontId="32" fillId="0" borderId="1" xfId="0" applyFont="1" applyBorder="1" applyAlignment="1">
      <alignment horizontal="center" vertical="center" wrapText="1"/>
    </xf>
    <xf numFmtId="0" fontId="5" fillId="0" borderId="11" xfId="0" applyFont="1" applyBorder="1" applyAlignment="1">
      <alignment horizontal="center" vertical="center"/>
    </xf>
    <xf numFmtId="0" fontId="6" fillId="0" borderId="1" xfId="0" applyFont="1" applyBorder="1" applyAlignment="1">
      <alignment horizontal="left" vertical="top"/>
    </xf>
    <xf numFmtId="0" fontId="10" fillId="5" borderId="1" xfId="0" applyFont="1" applyFill="1" applyBorder="1"/>
    <xf numFmtId="0" fontId="5" fillId="6" borderId="1" xfId="0" applyFont="1" applyFill="1" applyBorder="1" applyAlignment="1">
      <alignment horizontal="center"/>
    </xf>
    <xf numFmtId="0" fontId="5" fillId="0" borderId="1" xfId="0" applyFont="1" applyBorder="1" applyAlignment="1">
      <alignment horizontal="center" wrapText="1"/>
    </xf>
    <xf numFmtId="0" fontId="5" fillId="0" borderId="0" xfId="0" applyFont="1" applyAlignment="1">
      <alignment horizontal="center"/>
    </xf>
    <xf numFmtId="10" fontId="0" fillId="0" borderId="0" xfId="0" applyNumberFormat="1" applyAlignment="1">
      <alignment horizontal="right"/>
    </xf>
    <xf numFmtId="0" fontId="0" fillId="0" borderId="1" xfId="0" quotePrefix="1" applyBorder="1"/>
    <xf numFmtId="0" fontId="0" fillId="0" borderId="10" xfId="0" applyBorder="1"/>
    <xf numFmtId="166" fontId="0" fillId="0" borderId="1" xfId="0" applyNumberFormat="1" applyBorder="1" applyAlignment="1">
      <alignment horizontal="right" vertical="top"/>
    </xf>
    <xf numFmtId="0" fontId="6" fillId="0" borderId="12" xfId="0" applyFont="1" applyBorder="1"/>
    <xf numFmtId="0" fontId="0" fillId="0" borderId="14" xfId="0" applyBorder="1"/>
    <xf numFmtId="0" fontId="0" fillId="0" borderId="15" xfId="0" applyBorder="1"/>
    <xf numFmtId="0" fontId="0" fillId="0" borderId="17" xfId="0" applyBorder="1"/>
    <xf numFmtId="1" fontId="0" fillId="0" borderId="1" xfId="0" applyNumberFormat="1" applyBorder="1"/>
    <xf numFmtId="0" fontId="6" fillId="0" borderId="18" xfId="0" applyFont="1" applyBorder="1"/>
    <xf numFmtId="0" fontId="0" fillId="0" borderId="20" xfId="0" applyBorder="1"/>
    <xf numFmtId="166" fontId="5" fillId="0" borderId="1" xfId="0" applyNumberFormat="1" applyFont="1" applyBorder="1" applyAlignment="1">
      <alignment horizontal="center" vertical="top"/>
    </xf>
    <xf numFmtId="0" fontId="8" fillId="0" borderId="0" xfId="0" applyFont="1"/>
    <xf numFmtId="166" fontId="0" fillId="0" borderId="0" xfId="0" applyNumberFormat="1" applyAlignment="1">
      <alignment horizontal="right" vertical="top"/>
    </xf>
    <xf numFmtId="0" fontId="0" fillId="0" borderId="1" xfId="0" applyBorder="1" applyAlignment="1">
      <alignment horizontal="right" vertical="top"/>
    </xf>
    <xf numFmtId="0" fontId="0" fillId="0" borderId="21" xfId="0" applyBorder="1" applyAlignment="1">
      <alignment horizontal="right" vertical="top"/>
    </xf>
    <xf numFmtId="0" fontId="10" fillId="0" borderId="1" xfId="0" applyFont="1" applyBorder="1" applyAlignment="1">
      <alignment horizontal="center" vertical="center"/>
    </xf>
    <xf numFmtId="0" fontId="2" fillId="0" borderId="1" xfId="0" applyFont="1" applyBorder="1" applyAlignment="1">
      <alignment horizontal="center" wrapText="1"/>
    </xf>
    <xf numFmtId="0" fontId="10" fillId="0" borderId="1" xfId="0" applyFont="1" applyBorder="1" applyAlignment="1">
      <alignment horizontal="center" vertical="top"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6" xfId="0" applyFont="1" applyBorder="1" applyAlignment="1">
      <alignment horizontal="center" vertical="center" wrapText="1"/>
    </xf>
    <xf numFmtId="0" fontId="48" fillId="0" borderId="6" xfId="0" applyFont="1" applyBorder="1" applyAlignment="1">
      <alignment horizontal="center" vertical="center" wrapText="1"/>
    </xf>
    <xf numFmtId="0" fontId="49" fillId="0" borderId="1" xfId="0" applyFont="1" applyBorder="1" applyAlignment="1">
      <alignment horizontal="center" vertical="top" wrapText="1"/>
    </xf>
    <xf numFmtId="166" fontId="2" fillId="0" borderId="1" xfId="0" applyNumberFormat="1" applyFont="1" applyBorder="1" applyAlignment="1">
      <alignment horizontal="right" vertical="top"/>
    </xf>
    <xf numFmtId="169" fontId="2" fillId="0" borderId="1" xfId="0" applyNumberFormat="1" applyFont="1" applyBorder="1" applyAlignment="1">
      <alignment horizontal="center" vertical="center"/>
    </xf>
    <xf numFmtId="9" fontId="2" fillId="0" borderId="1" xfId="0" applyNumberFormat="1" applyFont="1" applyBorder="1"/>
    <xf numFmtId="0" fontId="10" fillId="0" borderId="21" xfId="0" applyFont="1" applyBorder="1" applyAlignment="1">
      <alignment horizontal="center" vertical="center"/>
    </xf>
    <xf numFmtId="0" fontId="5" fillId="0" borderId="21" xfId="0" applyFont="1" applyBorder="1" applyAlignment="1">
      <alignment horizontal="center" vertical="center"/>
    </xf>
    <xf numFmtId="166" fontId="10" fillId="0" borderId="1" xfId="0" applyNumberFormat="1" applyFont="1" applyBorder="1" applyAlignment="1">
      <alignment horizontal="center" vertical="top"/>
    </xf>
    <xf numFmtId="168" fontId="2" fillId="0" borderId="1" xfId="15" applyNumberFormat="1" applyFont="1" applyBorder="1"/>
    <xf numFmtId="168" fontId="17" fillId="0" borderId="0" xfId="8" applyNumberFormat="1"/>
    <xf numFmtId="43" fontId="17" fillId="0" borderId="0" xfId="8" applyNumberFormat="1"/>
    <xf numFmtId="0" fontId="51" fillId="0" borderId="23" xfId="0" applyFont="1" applyBorder="1" applyAlignment="1">
      <alignment vertical="center" wrapText="1"/>
    </xf>
    <xf numFmtId="0" fontId="51" fillId="0" borderId="25" xfId="0" applyFont="1" applyBorder="1" applyAlignment="1">
      <alignment vertical="center" wrapText="1"/>
    </xf>
    <xf numFmtId="9" fontId="10" fillId="0" borderId="1" xfId="2" applyFont="1" applyBorder="1" applyAlignment="1">
      <alignment horizontal="center" vertical="center" wrapText="1"/>
    </xf>
    <xf numFmtId="0" fontId="5" fillId="0" borderId="0" xfId="0" applyFont="1" applyAlignment="1">
      <alignment vertical="center" wrapText="1"/>
    </xf>
    <xf numFmtId="1" fontId="17" fillId="0" borderId="1" xfId="8" applyNumberFormat="1" applyBorder="1" applyAlignment="1">
      <alignment horizontal="center"/>
    </xf>
    <xf numFmtId="0" fontId="52" fillId="0" borderId="1" xfId="0" applyFont="1" applyBorder="1" applyAlignment="1">
      <alignment horizontal="left" vertical="center" indent="1"/>
    </xf>
    <xf numFmtId="172" fontId="17" fillId="0" borderId="1" xfId="8" applyNumberFormat="1" applyBorder="1" applyAlignment="1">
      <alignment vertical="top"/>
    </xf>
    <xf numFmtId="1" fontId="17" fillId="0" borderId="0" xfId="8" applyNumberFormat="1"/>
    <xf numFmtId="0" fontId="52" fillId="0" borderId="1" xfId="0" applyFont="1" applyBorder="1" applyAlignment="1">
      <alignment horizontal="left" vertical="center" wrapText="1" indent="1"/>
    </xf>
    <xf numFmtId="0" fontId="6" fillId="0" borderId="1" xfId="0" applyFont="1" applyBorder="1" applyAlignment="1">
      <alignment horizontal="left" wrapText="1" indent="1"/>
    </xf>
    <xf numFmtId="0" fontId="53" fillId="0" borderId="1" xfId="0" applyFont="1" applyBorder="1" applyAlignment="1">
      <alignment horizontal="center" vertical="center"/>
    </xf>
    <xf numFmtId="0" fontId="17" fillId="5" borderId="1" xfId="8" applyFill="1" applyBorder="1"/>
    <xf numFmtId="168" fontId="3" fillId="0" borderId="0" xfId="15" applyNumberFormat="1" applyFont="1"/>
    <xf numFmtId="168" fontId="1" fillId="0" borderId="0" xfId="15" applyNumberFormat="1" applyFont="1"/>
    <xf numFmtId="0" fontId="3" fillId="7" borderId="1" xfId="0" applyFont="1" applyFill="1" applyBorder="1" applyAlignment="1">
      <alignment horizontal="center"/>
    </xf>
    <xf numFmtId="168" fontId="2" fillId="0" borderId="1" xfId="15" applyNumberFormat="1" applyFont="1" applyBorder="1" applyAlignment="1">
      <alignment horizontal="right" vertical="top" wrapText="1"/>
    </xf>
    <xf numFmtId="0" fontId="0" fillId="0" borderId="11" xfId="0" applyBorder="1" applyAlignment="1">
      <alignment horizontal="center" vertical="center"/>
    </xf>
    <xf numFmtId="168" fontId="54" fillId="0" borderId="11" xfId="15" applyNumberFormat="1" applyFont="1" applyBorder="1"/>
    <xf numFmtId="9" fontId="5" fillId="0" borderId="0" xfId="2" applyFont="1"/>
    <xf numFmtId="167" fontId="5" fillId="0" borderId="0" xfId="2" applyNumberFormat="1" applyFont="1"/>
    <xf numFmtId="168" fontId="5" fillId="0" borderId="1" xfId="15" applyNumberFormat="1" applyFont="1" applyBorder="1" applyAlignment="1">
      <alignment horizontal="right"/>
    </xf>
    <xf numFmtId="168" fontId="48" fillId="0" borderId="1" xfId="15" applyNumberFormat="1" applyFont="1" applyBorder="1"/>
    <xf numFmtId="0" fontId="1" fillId="0" borderId="0" xfId="0" applyFont="1" applyAlignment="1">
      <alignment horizontal="left"/>
    </xf>
    <xf numFmtId="168" fontId="55" fillId="0" borderId="1" xfId="15" applyNumberFormat="1" applyFont="1" applyBorder="1" applyAlignment="1">
      <alignment horizontal="right"/>
    </xf>
    <xf numFmtId="168" fontId="54" fillId="0" borderId="1" xfId="15" applyNumberFormat="1" applyFont="1" applyBorder="1" applyAlignment="1">
      <alignment horizontal="right"/>
    </xf>
    <xf numFmtId="37" fontId="55" fillId="0" borderId="1" xfId="8" applyNumberFormat="1" applyFont="1" applyBorder="1" applyAlignment="1">
      <alignment horizontal="right"/>
    </xf>
    <xf numFmtId="37" fontId="54" fillId="0" borderId="1" xfId="8" applyNumberFormat="1" applyFont="1" applyBorder="1" applyAlignment="1">
      <alignment horizontal="right"/>
    </xf>
    <xf numFmtId="0" fontId="56" fillId="0" borderId="0" xfId="8" applyFont="1" applyAlignment="1">
      <alignment horizontal="right" wrapText="1"/>
    </xf>
    <xf numFmtId="0" fontId="56" fillId="0" borderId="0" xfId="8" applyFont="1" applyAlignment="1">
      <alignment horizontal="right"/>
    </xf>
    <xf numFmtId="0" fontId="57" fillId="0" borderId="0" xfId="8" applyFont="1" applyAlignment="1">
      <alignment horizontal="right"/>
    </xf>
    <xf numFmtId="168" fontId="58" fillId="0" borderId="1" xfId="15" applyNumberFormat="1" applyFont="1" applyBorder="1"/>
    <xf numFmtId="9" fontId="44" fillId="0" borderId="1" xfId="0" applyNumberFormat="1" applyFont="1" applyBorder="1" applyAlignment="1">
      <alignment horizontal="right" vertical="center" wrapText="1"/>
    </xf>
    <xf numFmtId="168" fontId="44" fillId="0" borderId="1" xfId="15" applyNumberFormat="1" applyFont="1" applyBorder="1" applyAlignment="1">
      <alignment horizontal="right" vertical="center" wrapText="1"/>
    </xf>
    <xf numFmtId="0" fontId="58" fillId="0" borderId="1" xfId="0" applyFont="1" applyBorder="1" applyAlignment="1">
      <alignment horizontal="center"/>
    </xf>
    <xf numFmtId="167" fontId="58" fillId="0" borderId="1" xfId="0" applyNumberFormat="1" applyFont="1" applyBorder="1" applyAlignment="1">
      <alignment horizontal="right"/>
    </xf>
    <xf numFmtId="167" fontId="58" fillId="0" borderId="1" xfId="4" applyNumberFormat="1" applyFont="1" applyBorder="1" applyAlignment="1">
      <alignment horizontal="right"/>
    </xf>
    <xf numFmtId="167" fontId="58" fillId="0" borderId="1" xfId="0" applyNumberFormat="1" applyFont="1" applyBorder="1"/>
    <xf numFmtId="167" fontId="58" fillId="0" borderId="21" xfId="0" applyNumberFormat="1" applyFont="1" applyBorder="1"/>
    <xf numFmtId="2" fontId="58" fillId="0" borderId="22" xfId="0" applyNumberFormat="1" applyFont="1" applyBorder="1"/>
    <xf numFmtId="174" fontId="58" fillId="0" borderId="1" xfId="0" applyNumberFormat="1" applyFont="1" applyBorder="1" applyAlignment="1">
      <alignment horizontal="right" vertical="top"/>
    </xf>
    <xf numFmtId="0" fontId="17" fillId="0" borderId="16" xfId="8" applyBorder="1"/>
    <xf numFmtId="0" fontId="7" fillId="5" borderId="1" xfId="0" applyFont="1" applyFill="1" applyBorder="1"/>
    <xf numFmtId="0" fontId="0" fillId="0" borderId="9" xfId="0" applyBorder="1"/>
    <xf numFmtId="0" fontId="17" fillId="0" borderId="1" xfId="8" applyBorder="1" applyAlignment="1">
      <alignment horizontal="left" vertical="center"/>
    </xf>
    <xf numFmtId="0" fontId="6" fillId="0" borderId="1" xfId="8" applyFont="1" applyBorder="1" applyAlignment="1">
      <alignment horizontal="left" vertical="top" wrapText="1"/>
    </xf>
    <xf numFmtId="173" fontId="10" fillId="0" borderId="1" xfId="8" applyNumberFormat="1" applyFont="1" applyBorder="1" applyAlignment="1">
      <alignment vertical="top"/>
    </xf>
    <xf numFmtId="0" fontId="0" fillId="0" borderId="0" xfId="0" applyAlignment="1">
      <alignment horizontal="left" vertical="top"/>
    </xf>
    <xf numFmtId="0" fontId="0" fillId="0" borderId="0" xfId="0" applyAlignment="1"/>
    <xf numFmtId="0" fontId="10" fillId="0" borderId="0" xfId="0" applyFont="1" applyBorder="1" applyAlignment="1">
      <alignment horizontal="left" vertical="top"/>
    </xf>
    <xf numFmtId="0" fontId="6"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6" fillId="0" borderId="0" xfId="0" applyFont="1" applyBorder="1" applyAlignment="1">
      <alignment horizontal="left" vertical="top" wrapText="1"/>
    </xf>
    <xf numFmtId="0" fontId="0" fillId="0" borderId="0" xfId="0" applyBorder="1" applyAlignment="1">
      <alignment horizontal="left" vertical="top" wrapText="1"/>
    </xf>
    <xf numFmtId="49" fontId="0" fillId="0" borderId="0" xfId="0" applyNumberFormat="1" applyBorder="1" applyAlignment="1">
      <alignment horizontal="center" vertical="center" wrapText="1"/>
    </xf>
    <xf numFmtId="5" fontId="0" fillId="0" borderId="1" xfId="0" applyNumberFormat="1" applyBorder="1"/>
    <xf numFmtId="170" fontId="10" fillId="0" borderId="1" xfId="0" applyNumberFormat="1" applyFont="1" applyBorder="1"/>
    <xf numFmtId="170" fontId="0" fillId="0" borderId="1" xfId="0" applyNumberFormat="1" applyBorder="1"/>
    <xf numFmtId="170" fontId="0" fillId="0" borderId="11" xfId="0" applyNumberFormat="1" applyBorder="1"/>
    <xf numFmtId="0" fontId="23" fillId="5" borderId="9" xfId="0" applyFont="1" applyFill="1" applyBorder="1"/>
    <xf numFmtId="0" fontId="23" fillId="5" borderId="11" xfId="0" applyFont="1" applyFill="1" applyBorder="1"/>
    <xf numFmtId="0" fontId="23" fillId="0" borderId="9" xfId="0" applyFont="1" applyBorder="1" applyAlignment="1">
      <alignment vertical="top"/>
    </xf>
    <xf numFmtId="0" fontId="23" fillId="0" borderId="11" xfId="0" applyFont="1" applyBorder="1" applyAlignment="1">
      <alignment vertical="top" wrapText="1"/>
    </xf>
    <xf numFmtId="0" fontId="23" fillId="0" borderId="1" xfId="0" applyFont="1" applyBorder="1" applyAlignment="1">
      <alignment horizontal="center" vertical="center"/>
    </xf>
    <xf numFmtId="167" fontId="23" fillId="0" borderId="1" xfId="2" applyNumberFormat="1" applyFont="1" applyBorder="1" applyAlignment="1">
      <alignment horizontal="center" vertical="center"/>
    </xf>
    <xf numFmtId="0" fontId="23" fillId="0" borderId="9" xfId="0" applyFont="1" applyBorder="1" applyAlignment="1">
      <alignment vertical="center"/>
    </xf>
    <xf numFmtId="0" fontId="23" fillId="0" borderId="11" xfId="0" applyFont="1" applyBorder="1" applyAlignment="1">
      <alignment vertical="center" wrapText="1"/>
    </xf>
    <xf numFmtId="171" fontId="23" fillId="0" borderId="1" xfId="1" applyNumberFormat="1" applyFont="1" applyBorder="1" applyAlignment="1">
      <alignment horizontal="center" vertical="center"/>
    </xf>
    <xf numFmtId="0" fontId="23" fillId="0" borderId="0" xfId="0" applyFont="1" applyBorder="1" applyAlignment="1">
      <alignment vertical="top"/>
    </xf>
    <xf numFmtId="0" fontId="23" fillId="0" borderId="0" xfId="0" applyFont="1" applyBorder="1" applyAlignment="1">
      <alignment vertical="top" wrapText="1"/>
    </xf>
    <xf numFmtId="171" fontId="23" fillId="0" borderId="0" xfId="1" applyNumberFormat="1" applyFont="1" applyBorder="1" applyAlignment="1">
      <alignment horizontal="center" vertical="center"/>
    </xf>
    <xf numFmtId="0" fontId="10" fillId="0" borderId="0" xfId="0" applyFont="1" applyFill="1" applyAlignment="1">
      <alignment horizontal="left" vertical="top"/>
    </xf>
    <xf numFmtId="0" fontId="23" fillId="0" borderId="0" xfId="0" applyFont="1" applyFill="1" applyBorder="1" applyAlignment="1">
      <alignment vertical="top"/>
    </xf>
    <xf numFmtId="0" fontId="0" fillId="0" borderId="0" xfId="0" applyFill="1"/>
    <xf numFmtId="171" fontId="23" fillId="0" borderId="0" xfId="1" applyNumberFormat="1" applyFont="1" applyFill="1" applyBorder="1" applyAlignment="1">
      <alignment horizontal="center" vertical="center"/>
    </xf>
    <xf numFmtId="0" fontId="0" fillId="0" borderId="0" xfId="0" applyFill="1" applyAlignment="1">
      <alignment horizontal="left" vertical="top"/>
    </xf>
    <xf numFmtId="0" fontId="0" fillId="0" borderId="0" xfId="0" applyFill="1" applyAlignment="1"/>
    <xf numFmtId="0" fontId="5" fillId="0" borderId="0" xfId="0" applyFont="1" applyFill="1" applyAlignment="1"/>
    <xf numFmtId="0" fontId="10" fillId="0" borderId="0" xfId="0" applyFont="1" applyFill="1" applyAlignment="1">
      <alignment horizontal="left" vertical="center"/>
    </xf>
    <xf numFmtId="0" fontId="5" fillId="0" borderId="0" xfId="0" applyFont="1" applyFill="1" applyBorder="1" applyAlignment="1">
      <alignment horizontal="left" vertical="center" wrapText="1"/>
    </xf>
    <xf numFmtId="0" fontId="23" fillId="0" borderId="22" xfId="0" applyFont="1" applyFill="1" applyBorder="1" applyAlignment="1">
      <alignment vertical="top" wrapText="1"/>
    </xf>
    <xf numFmtId="3" fontId="0" fillId="0" borderId="22" xfId="0" applyNumberFormat="1" applyFill="1" applyBorder="1" applyAlignment="1">
      <alignment horizontal="center" vertical="center" wrapText="1"/>
    </xf>
    <xf numFmtId="164" fontId="8" fillId="0" borderId="22" xfId="0" applyNumberFormat="1" applyFont="1" applyFill="1" applyBorder="1" applyAlignment="1">
      <alignment horizontal="center" vertical="center" wrapText="1"/>
    </xf>
    <xf numFmtId="0" fontId="23" fillId="0" borderId="1" xfId="0" applyFont="1" applyFill="1" applyBorder="1" applyAlignment="1">
      <alignment wrapText="1"/>
    </xf>
    <xf numFmtId="3"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0" fillId="0" borderId="0" xfId="0" applyBorder="1" applyAlignment="1"/>
    <xf numFmtId="49" fontId="5" fillId="0" borderId="1" xfId="0" applyNumberFormat="1" applyFont="1" applyBorder="1" applyAlignment="1">
      <alignment horizontal="center" vertical="center"/>
    </xf>
    <xf numFmtId="0" fontId="0" fillId="0" borderId="0" xfId="0" applyBorder="1" applyAlignment="1">
      <alignment horizontal="center"/>
    </xf>
    <xf numFmtId="171" fontId="0" fillId="0" borderId="0" xfId="1" applyNumberFormat="1" applyFont="1" applyBorder="1" applyAlignment="1">
      <alignment horizontal="center"/>
    </xf>
    <xf numFmtId="164" fontId="0" fillId="0" borderId="0" xfId="0" applyNumberFormat="1" applyBorder="1" applyAlignment="1">
      <alignment horizontal="right"/>
    </xf>
    <xf numFmtId="0" fontId="0" fillId="0" borderId="1" xfId="0" applyBorder="1" applyAlignment="1">
      <alignment horizontal="center"/>
    </xf>
    <xf numFmtId="0" fontId="0" fillId="0" borderId="18" xfId="0" quotePrefix="1" applyBorder="1" applyAlignment="1">
      <alignment horizontal="center"/>
    </xf>
    <xf numFmtId="0" fontId="0" fillId="0" borderId="0" xfId="0" quotePrefix="1" applyBorder="1" applyAlignment="1">
      <alignment horizontal="center"/>
    </xf>
    <xf numFmtId="166" fontId="0" fillId="0" borderId="1" xfId="0" applyNumberFormat="1" applyBorder="1" applyAlignment="1">
      <alignment horizontal="center" vertical="center"/>
    </xf>
    <xf numFmtId="0" fontId="0" fillId="6" borderId="21" xfId="0" applyFill="1" applyBorder="1" applyAlignment="1"/>
    <xf numFmtId="0" fontId="0" fillId="0" borderId="22" xfId="0" applyBorder="1"/>
    <xf numFmtId="166" fontId="0" fillId="0" borderId="22" xfId="0" applyNumberFormat="1" applyBorder="1"/>
    <xf numFmtId="2" fontId="0" fillId="0" borderId="1" xfId="0" applyNumberFormat="1" applyBorder="1" applyAlignment="1">
      <alignment horizontal="right"/>
    </xf>
    <xf numFmtId="0" fontId="5" fillId="0" borderId="0" xfId="0" applyFont="1" applyAlignment="1">
      <alignment vertical="top"/>
    </xf>
    <xf numFmtId="0" fontId="5" fillId="0" borderId="0" xfId="0" applyFont="1"/>
    <xf numFmtId="0" fontId="23" fillId="0" borderId="1" xfId="0" applyFont="1" applyBorder="1" applyAlignment="1">
      <alignment horizontal="center"/>
    </xf>
    <xf numFmtId="0" fontId="0" fillId="5" borderId="1" xfId="0" applyFill="1" applyBorder="1" applyAlignment="1">
      <alignment horizontal="center"/>
    </xf>
    <xf numFmtId="0" fontId="9" fillId="5" borderId="38" xfId="0" applyFont="1" applyFill="1" applyBorder="1" applyAlignment="1">
      <alignment horizontal="center" vertical="center" wrapText="1"/>
    </xf>
    <xf numFmtId="0" fontId="7" fillId="0" borderId="38" xfId="0" applyFont="1" applyBorder="1" applyAlignment="1">
      <alignment horizontal="left" vertical="top" wrapText="1"/>
    </xf>
    <xf numFmtId="0" fontId="6" fillId="0" borderId="38" xfId="0" applyFont="1" applyBorder="1" applyAlignment="1">
      <alignment horizontal="left" vertical="top" wrapText="1"/>
    </xf>
    <xf numFmtId="0" fontId="5" fillId="0" borderId="38" xfId="0" applyFont="1" applyBorder="1" applyAlignment="1">
      <alignment horizontal="left" vertical="top" wrapText="1"/>
    </xf>
    <xf numFmtId="0" fontId="7" fillId="0" borderId="38" xfId="0" applyFont="1" applyFill="1" applyBorder="1" applyAlignment="1">
      <alignment horizontal="left" vertical="top" wrapText="1"/>
    </xf>
    <xf numFmtId="0" fontId="10" fillId="0" borderId="0" xfId="0" applyFont="1" applyFill="1" applyAlignment="1">
      <alignment wrapText="1"/>
    </xf>
    <xf numFmtId="0" fontId="44" fillId="0" borderId="0" xfId="0" applyFont="1" applyAlignment="1">
      <alignment wrapText="1"/>
    </xf>
    <xf numFmtId="0" fontId="38" fillId="0" borderId="38" xfId="0" applyFont="1" applyBorder="1" applyAlignment="1">
      <alignment horizontal="left" vertical="top" wrapText="1"/>
    </xf>
    <xf numFmtId="0" fontId="0" fillId="0" borderId="38" xfId="0" applyBorder="1" applyAlignment="1">
      <alignment horizontal="left" vertical="top" wrapText="1"/>
    </xf>
    <xf numFmtId="0" fontId="10" fillId="0" borderId="38" xfId="0" applyFont="1" applyBorder="1" applyAlignment="1">
      <alignment horizontal="center" vertical="top" wrapText="1"/>
    </xf>
    <xf numFmtId="0" fontId="10" fillId="0" borderId="38" xfId="0" applyFont="1" applyFill="1" applyBorder="1" applyAlignment="1">
      <alignment horizontal="left" vertical="top" wrapText="1"/>
    </xf>
    <xf numFmtId="0" fontId="10" fillId="0" borderId="0" xfId="0" applyFont="1" applyAlignment="1">
      <alignment vertical="center" wrapText="1"/>
    </xf>
    <xf numFmtId="0" fontId="17" fillId="0" borderId="1" xfId="8" applyBorder="1" applyAlignment="1">
      <alignment vertical="center"/>
    </xf>
    <xf numFmtId="0" fontId="17" fillId="5" borderId="1" xfId="8" applyFill="1" applyBorder="1" applyAlignment="1">
      <alignment vertical="center"/>
    </xf>
    <xf numFmtId="0" fontId="5" fillId="0" borderId="0" xfId="8" applyFont="1" applyAlignment="1">
      <alignment horizontal="left" vertical="center" wrapText="1"/>
    </xf>
    <xf numFmtId="0" fontId="5" fillId="0" borderId="0" xfId="0" applyFont="1" applyAlignment="1">
      <alignment horizontal="left" vertical="top" wrapText="1"/>
    </xf>
    <xf numFmtId="0" fontId="0" fillId="0" borderId="0" xfId="0" applyAlignment="1">
      <alignment horizontal="left" vertical="top" wrapText="1"/>
    </xf>
    <xf numFmtId="0" fontId="10" fillId="0" borderId="1" xfId="8" applyFont="1" applyBorder="1" applyAlignment="1">
      <alignment vertical="center"/>
    </xf>
    <xf numFmtId="0" fontId="17" fillId="0" borderId="0" xfId="8" applyAlignment="1">
      <alignment horizontal="left" vertical="center"/>
    </xf>
    <xf numFmtId="0" fontId="10" fillId="0" borderId="1" xfId="0" applyFont="1" applyBorder="1" applyAlignment="1">
      <alignment horizontal="center" vertical="center" wrapText="1"/>
    </xf>
    <xf numFmtId="0" fontId="0" fillId="0" borderId="0" xfId="0" applyAlignment="1">
      <alignment horizontal="center" vertical="center"/>
    </xf>
    <xf numFmtId="0" fontId="10" fillId="0" borderId="0" xfId="0" applyFont="1" applyAlignment="1">
      <alignment horizontal="left" vertical="top"/>
    </xf>
    <xf numFmtId="0" fontId="0" fillId="0" borderId="0" xfId="0" applyAlignment="1">
      <alignment horizontal="left" vertical="top"/>
    </xf>
    <xf numFmtId="0" fontId="10" fillId="0" borderId="0" xfId="0" applyFont="1" applyAlignment="1">
      <alignment horizontal="left" vertical="top" wrapText="1"/>
    </xf>
    <xf numFmtId="0" fontId="0" fillId="0" borderId="0" xfId="0" applyAlignment="1">
      <alignment wrapText="1"/>
    </xf>
    <xf numFmtId="0" fontId="0" fillId="0" borderId="1" xfId="0" applyBorder="1" applyAlignment="1"/>
    <xf numFmtId="0" fontId="0" fillId="0" borderId="0" xfId="0" applyAlignment="1"/>
    <xf numFmtId="0" fontId="0" fillId="0" borderId="1" xfId="0" applyBorder="1" applyAlignment="1">
      <alignment horizontal="left" vertical="top" wrapText="1"/>
    </xf>
    <xf numFmtId="0" fontId="10" fillId="0" borderId="0" xfId="0" applyFont="1" applyAlignment="1">
      <alignment vertical="top" wrapText="1"/>
    </xf>
    <xf numFmtId="0" fontId="6" fillId="0" borderId="1" xfId="0" applyFont="1" applyBorder="1" applyAlignment="1">
      <alignment horizontal="left" vertical="top" wrapText="1"/>
    </xf>
    <xf numFmtId="0" fontId="5" fillId="0" borderId="0" xfId="0" applyFont="1" applyAlignment="1">
      <alignment vertical="top" wrapText="1"/>
    </xf>
    <xf numFmtId="0" fontId="5" fillId="0" borderId="1" xfId="0" applyFont="1" applyBorder="1" applyAlignment="1">
      <alignment horizontal="left" vertical="top" wrapText="1"/>
    </xf>
    <xf numFmtId="0" fontId="7" fillId="0" borderId="0" xfId="0" applyFont="1"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left" vertical="top"/>
    </xf>
    <xf numFmtId="0" fontId="36" fillId="0" borderId="0" xfId="0" applyFont="1" applyAlignment="1">
      <alignment vertical="top" wrapText="1"/>
    </xf>
    <xf numFmtId="0" fontId="32" fillId="0" borderId="0" xfId="0" applyFont="1" applyAlignment="1">
      <alignment vertical="top" wrapText="1"/>
    </xf>
    <xf numFmtId="0" fontId="6" fillId="0" borderId="1" xfId="0" applyFont="1" applyBorder="1" applyAlignment="1">
      <alignment vertical="top" wrapText="1"/>
    </xf>
    <xf numFmtId="0" fontId="0" fillId="0" borderId="1" xfId="0" applyBorder="1" applyAlignment="1">
      <alignment wrapText="1"/>
    </xf>
    <xf numFmtId="0" fontId="0" fillId="0" borderId="1" xfId="0" applyBorder="1" applyAlignment="1">
      <alignment horizontal="left" vertical="top"/>
    </xf>
    <xf numFmtId="0" fontId="5" fillId="0" borderId="13" xfId="0" applyFont="1" applyBorder="1" applyAlignment="1">
      <alignment horizontal="left" vertical="top" wrapText="1"/>
    </xf>
    <xf numFmtId="0" fontId="17" fillId="0" borderId="0" xfId="8" applyAlignment="1">
      <alignment horizontal="left" vertical="top"/>
    </xf>
    <xf numFmtId="0" fontId="5" fillId="0" borderId="0" xfId="8" applyFont="1" applyAlignment="1">
      <alignment horizontal="left" vertical="top"/>
    </xf>
    <xf numFmtId="0" fontId="10" fillId="0" borderId="0" xfId="8" applyFont="1" applyAlignment="1">
      <alignment horizontal="left" vertical="top" wrapText="1"/>
    </xf>
    <xf numFmtId="0" fontId="17" fillId="0" borderId="0" xfId="8" applyAlignment="1">
      <alignment horizontal="left" vertical="top" wrapText="1"/>
    </xf>
    <xf numFmtId="0" fontId="17" fillId="0" borderId="0" xfId="8" applyAlignment="1">
      <alignment wrapText="1"/>
    </xf>
    <xf numFmtId="0" fontId="17" fillId="0" borderId="1" xfId="8" applyBorder="1" applyAlignment="1">
      <alignment horizontal="left" vertical="top" wrapText="1"/>
    </xf>
    <xf numFmtId="0" fontId="5" fillId="0" borderId="1" xfId="8" applyFont="1" applyBorder="1" applyAlignment="1">
      <alignment horizontal="center" vertical="center" wrapText="1"/>
    </xf>
    <xf numFmtId="0" fontId="17" fillId="0" borderId="12" xfId="8" applyBorder="1" applyAlignment="1">
      <alignment horizontal="left" vertical="top" wrapText="1"/>
    </xf>
    <xf numFmtId="0" fontId="5" fillId="0" borderId="0" xfId="8" applyFont="1" applyAlignment="1">
      <alignment horizontal="left" vertical="top" wrapText="1"/>
    </xf>
    <xf numFmtId="0" fontId="0" fillId="5" borderId="9" xfId="0" applyFill="1" applyBorder="1"/>
    <xf numFmtId="0" fontId="24" fillId="0" borderId="0" xfId="0" applyFont="1" applyAlignment="1">
      <alignment horizontal="left" vertical="top"/>
    </xf>
    <xf numFmtId="0" fontId="24" fillId="0" borderId="0" xfId="0" applyFont="1" applyAlignment="1">
      <alignment horizontal="left" vertical="top" wrapText="1"/>
    </xf>
    <xf numFmtId="0" fontId="7" fillId="0" borderId="0" xfId="0" applyFont="1" applyFill="1" applyAlignment="1">
      <alignment wrapText="1"/>
    </xf>
    <xf numFmtId="0" fontId="5" fillId="0" borderId="0" xfId="0" applyFont="1" applyFill="1" applyAlignment="1">
      <alignment wrapText="1"/>
    </xf>
    <xf numFmtId="0" fontId="0" fillId="5" borderId="1" xfId="0" applyFill="1" applyBorder="1"/>
    <xf numFmtId="0" fontId="0" fillId="0" borderId="1" xfId="0" applyBorder="1"/>
    <xf numFmtId="0" fontId="23" fillId="0" borderId="1" xfId="8" applyFont="1" applyBorder="1" applyAlignment="1">
      <alignment vertical="top" wrapText="1"/>
    </xf>
    <xf numFmtId="0" fontId="10" fillId="0" borderId="0" xfId="8" applyFont="1" applyAlignment="1">
      <alignment vertical="top" wrapText="1"/>
    </xf>
    <xf numFmtId="0" fontId="17" fillId="0" borderId="0" xfId="8" applyAlignment="1">
      <alignment vertical="top" wrapText="1"/>
    </xf>
    <xf numFmtId="0" fontId="10" fillId="0" borderId="0" xfId="8" applyFont="1" applyAlignment="1">
      <alignment horizontal="left" vertical="top"/>
    </xf>
    <xf numFmtId="0" fontId="10" fillId="0" borderId="1" xfId="8" applyFont="1" applyBorder="1" applyAlignment="1">
      <alignment horizontal="center" vertical="center" wrapText="1"/>
    </xf>
    <xf numFmtId="0" fontId="10" fillId="0" borderId="0" xfId="8" applyFont="1" applyAlignment="1">
      <alignment horizontal="center" vertical="center"/>
    </xf>
    <xf numFmtId="0" fontId="17" fillId="0" borderId="0" xfId="8" applyAlignment="1">
      <alignment horizontal="center" vertical="center"/>
    </xf>
    <xf numFmtId="3" fontId="23" fillId="0" borderId="1" xfId="0" applyNumberFormat="1" applyFont="1" applyBorder="1" applyAlignment="1">
      <alignment horizontal="center" vertical="center"/>
    </xf>
    <xf numFmtId="167" fontId="23" fillId="0" borderId="1" xfId="0" applyNumberFormat="1" applyFont="1" applyBorder="1" applyAlignment="1">
      <alignment horizontal="center" vertical="center"/>
    </xf>
    <xf numFmtId="164" fontId="23" fillId="0" borderId="1" xfId="0" applyNumberFormat="1" applyFont="1" applyBorder="1" applyAlignment="1">
      <alignment horizontal="center" vertical="center"/>
    </xf>
    <xf numFmtId="164" fontId="23" fillId="0" borderId="1" xfId="1" applyNumberFormat="1" applyFont="1" applyBorder="1" applyAlignment="1">
      <alignment horizontal="center" vertical="center"/>
    </xf>
    <xf numFmtId="1" fontId="10" fillId="0" borderId="1" xfId="0" applyNumberFormat="1" applyFont="1" applyFill="1" applyBorder="1" applyAlignment="1">
      <alignment horizontal="center" vertical="center" wrapText="1"/>
    </xf>
    <xf numFmtId="9" fontId="0" fillId="0" borderId="22" xfId="0" applyNumberFormat="1" applyFill="1" applyBorder="1" applyAlignment="1">
      <alignment horizontal="center" vertical="center" wrapText="1"/>
    </xf>
    <xf numFmtId="166" fontId="0" fillId="0" borderId="1" xfId="0" quotePrefix="1" applyNumberFormat="1" applyBorder="1" applyAlignment="1">
      <alignment horizontal="right"/>
    </xf>
    <xf numFmtId="166" fontId="0" fillId="0" borderId="1" xfId="0" quotePrefix="1" applyNumberFormat="1" applyBorder="1"/>
    <xf numFmtId="0" fontId="5" fillId="0" borderId="0" xfId="8" applyFont="1" applyBorder="1" applyAlignment="1">
      <alignment vertical="top"/>
    </xf>
    <xf numFmtId="173" fontId="10" fillId="0" borderId="0" xfId="8" applyNumberFormat="1" applyFont="1" applyBorder="1" applyAlignment="1">
      <alignment vertical="top"/>
    </xf>
    <xf numFmtId="0" fontId="7" fillId="0" borderId="0" xfId="8" applyFont="1" applyBorder="1" applyAlignment="1">
      <alignment vertical="top"/>
    </xf>
    <xf numFmtId="15" fontId="60" fillId="0" borderId="16" xfId="8" quotePrefix="1" applyNumberFormat="1" applyFont="1" applyBorder="1" applyAlignment="1">
      <alignment horizontal="left" vertical="top" wrapText="1"/>
    </xf>
    <xf numFmtId="0" fontId="5" fillId="0" borderId="1" xfId="8" applyFont="1" applyBorder="1" applyAlignment="1">
      <alignment horizontal="left" vertical="top" wrapText="1"/>
    </xf>
    <xf numFmtId="0" fontId="10" fillId="0" borderId="0" xfId="8" applyFont="1" applyAlignment="1">
      <alignment horizontal="left" vertical="top"/>
    </xf>
    <xf numFmtId="37" fontId="10" fillId="0" borderId="1" xfId="7" applyNumberFormat="1" applyFont="1" applyBorder="1" applyAlignment="1">
      <alignment horizontal="right" vertical="center"/>
    </xf>
    <xf numFmtId="49" fontId="10" fillId="0" borderId="1" xfId="8" quotePrefix="1" applyNumberFormat="1" applyFont="1" applyBorder="1" applyAlignment="1">
      <alignment horizontal="right"/>
    </xf>
    <xf numFmtId="168" fontId="10" fillId="0" borderId="1" xfId="15" applyNumberFormat="1" applyFont="1" applyBorder="1" applyAlignment="1"/>
    <xf numFmtId="168" fontId="17" fillId="0" borderId="1" xfId="15" applyNumberFormat="1" applyFont="1" applyBorder="1" applyAlignment="1"/>
    <xf numFmtId="0" fontId="10" fillId="0" borderId="18" xfId="8" applyFont="1" applyBorder="1" applyAlignment="1">
      <alignment horizontal="right" vertical="top" wrapText="1"/>
    </xf>
    <xf numFmtId="0" fontId="17" fillId="0" borderId="0" xfId="8" applyAlignment="1">
      <alignment horizontal="left" vertical="top"/>
    </xf>
    <xf numFmtId="0" fontId="5" fillId="0" borderId="0" xfId="8" applyFont="1" applyAlignment="1">
      <alignment horizontal="left" vertical="top"/>
    </xf>
    <xf numFmtId="0" fontId="17" fillId="0" borderId="0" xfId="8" applyAlignment="1">
      <alignment horizontal="left" vertical="top" wrapText="1"/>
    </xf>
    <xf numFmtId="0" fontId="5" fillId="0" borderId="1" xfId="8" applyFont="1" applyBorder="1" applyAlignment="1">
      <alignment horizontal="center" vertical="center" wrapText="1"/>
    </xf>
    <xf numFmtId="0" fontId="17" fillId="0" borderId="1" xfId="8" applyBorder="1" applyAlignment="1">
      <alignment horizontal="left" vertical="top" wrapText="1"/>
    </xf>
    <xf numFmtId="0" fontId="5" fillId="0" borderId="0" xfId="8" applyFont="1" applyAlignment="1">
      <alignment horizontal="left" vertical="top" wrapText="1"/>
    </xf>
    <xf numFmtId="0" fontId="10" fillId="0" borderId="0" xfId="8" applyFont="1" applyAlignment="1">
      <alignment horizontal="left" vertical="top"/>
    </xf>
    <xf numFmtId="0" fontId="9" fillId="0" borderId="0" xfId="8" applyFont="1" applyAlignment="1">
      <alignment horizontal="center" vertical="center"/>
    </xf>
    <xf numFmtId="0" fontId="62" fillId="0" borderId="1" xfId="8" applyFont="1" applyBorder="1" applyAlignment="1">
      <alignment horizontal="center" vertical="center"/>
    </xf>
    <xf numFmtId="0" fontId="15" fillId="0" borderId="0" xfId="8" applyFont="1" applyAlignment="1">
      <alignment horizontal="left" vertical="top" wrapText="1"/>
    </xf>
    <xf numFmtId="166" fontId="15" fillId="0" borderId="0" xfId="8" applyNumberFormat="1" applyFont="1" applyAlignment="1">
      <alignment horizontal="center" vertical="top" wrapText="1"/>
    </xf>
    <xf numFmtId="0" fontId="7" fillId="0" borderId="1" xfId="8" applyFont="1" applyBorder="1" applyAlignment="1">
      <alignment horizontal="left" vertical="top" wrapText="1"/>
    </xf>
    <xf numFmtId="0" fontId="9" fillId="5" borderId="0" xfId="8" applyFont="1" applyFill="1" applyAlignment="1">
      <alignment horizontal="center" vertical="center"/>
    </xf>
    <xf numFmtId="0" fontId="17" fillId="0" borderId="0" xfId="8" applyAlignment="1"/>
    <xf numFmtId="0" fontId="10" fillId="0" borderId="16" xfId="8" applyFont="1" applyBorder="1" applyAlignment="1">
      <alignment horizontal="right" vertical="top" wrapText="1"/>
    </xf>
    <xf numFmtId="0" fontId="17" fillId="0" borderId="16" xfId="8" applyBorder="1" applyAlignment="1">
      <alignment horizontal="right" vertical="top" wrapText="1"/>
    </xf>
    <xf numFmtId="0" fontId="7" fillId="0" borderId="9" xfId="8" applyFont="1" applyBorder="1" applyAlignment="1">
      <alignment horizontal="left" vertical="top" wrapText="1"/>
    </xf>
    <xf numFmtId="0" fontId="7" fillId="0" borderId="11" xfId="8" applyFont="1" applyBorder="1" applyAlignment="1">
      <alignment horizontal="left" vertical="top" wrapText="1"/>
    </xf>
    <xf numFmtId="0" fontId="7" fillId="0" borderId="1" xfId="10" applyFont="1" applyBorder="1" applyAlignment="1" applyProtection="1">
      <alignment horizontal="left" vertical="top" wrapText="1"/>
    </xf>
    <xf numFmtId="0" fontId="47" fillId="0" borderId="1" xfId="10" applyFont="1" applyBorder="1" applyAlignment="1" applyProtection="1">
      <alignment horizontal="left" vertical="top" wrapText="1"/>
    </xf>
    <xf numFmtId="0" fontId="10" fillId="0" borderId="1" xfId="8" applyFont="1" applyBorder="1" applyAlignment="1">
      <alignment horizontal="left" vertical="top" wrapText="1"/>
    </xf>
    <xf numFmtId="0" fontId="10" fillId="0" borderId="0" xfId="8" applyFont="1" applyAlignment="1">
      <alignment horizontal="left" vertical="center" wrapText="1"/>
    </xf>
    <xf numFmtId="0" fontId="17" fillId="0" borderId="1" xfId="8" applyBorder="1" applyAlignment="1">
      <alignment vertical="center"/>
    </xf>
    <xf numFmtId="0" fontId="10" fillId="0" borderId="0" xfId="8" applyFont="1" applyAlignment="1"/>
    <xf numFmtId="0" fontId="10" fillId="0" borderId="16" xfId="8" applyFont="1" applyBorder="1" applyAlignment="1">
      <alignment horizontal="left" vertical="center" wrapText="1"/>
    </xf>
    <xf numFmtId="0" fontId="17" fillId="0" borderId="16" xfId="8" applyBorder="1" applyAlignment="1">
      <alignment horizontal="left" vertical="center" wrapText="1"/>
    </xf>
    <xf numFmtId="0" fontId="17" fillId="5" borderId="1" xfId="8" applyFill="1" applyBorder="1" applyAlignment="1">
      <alignment vertical="center"/>
    </xf>
    <xf numFmtId="0" fontId="6" fillId="0" borderId="9" xfId="8" applyFont="1" applyBorder="1" applyAlignment="1"/>
    <xf numFmtId="0" fontId="17" fillId="0" borderId="11" xfId="8" applyBorder="1" applyAlignment="1"/>
    <xf numFmtId="0" fontId="5" fillId="0" borderId="9" xfId="8" applyFont="1" applyBorder="1" applyAlignment="1"/>
    <xf numFmtId="0" fontId="17" fillId="0" borderId="9" xfId="8" applyBorder="1" applyAlignment="1">
      <alignment vertical="center" wrapText="1"/>
    </xf>
    <xf numFmtId="0" fontId="17" fillId="0" borderId="11" xfId="8" applyBorder="1" applyAlignment="1">
      <alignment vertical="center" wrapText="1"/>
    </xf>
    <xf numFmtId="0" fontId="5" fillId="0" borderId="16" xfId="8" applyFont="1" applyBorder="1" applyAlignment="1">
      <alignment horizontal="left" vertical="center" wrapText="1"/>
    </xf>
    <xf numFmtId="0" fontId="5" fillId="0" borderId="0" xfId="8" applyFont="1" applyAlignment="1">
      <alignment horizontal="left" vertical="center" wrapText="1"/>
    </xf>
    <xf numFmtId="0" fontId="10" fillId="0" borderId="9" xfId="8" applyFont="1" applyBorder="1" applyAlignment="1">
      <alignment horizontal="center" vertical="center"/>
    </xf>
    <xf numFmtId="0" fontId="10" fillId="0" borderId="10" xfId="8" applyFont="1" applyBorder="1" applyAlignment="1">
      <alignment horizontal="center" vertical="center"/>
    </xf>
    <xf numFmtId="0" fontId="10" fillId="0" borderId="11" xfId="8" applyFont="1" applyBorder="1" applyAlignment="1">
      <alignment horizontal="center" vertical="center"/>
    </xf>
    <xf numFmtId="0" fontId="5" fillId="0" borderId="1" xfId="16"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10" fillId="0" borderId="1" xfId="8" applyFont="1" applyBorder="1" applyAlignment="1">
      <alignment vertical="center"/>
    </xf>
    <xf numFmtId="0" fontId="0" fillId="0" borderId="0" xfId="0" applyAlignment="1">
      <alignment horizontal="left" vertical="center" wrapText="1"/>
    </xf>
    <xf numFmtId="0" fontId="10" fillId="0" borderId="0" xfId="8" applyFont="1" applyAlignment="1">
      <alignment horizontal="left" vertical="center"/>
    </xf>
    <xf numFmtId="0" fontId="17" fillId="0" borderId="0" xfId="8" applyAlignment="1">
      <alignment horizontal="left" vertical="center"/>
    </xf>
    <xf numFmtId="0" fontId="50" fillId="9"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5" fillId="0" borderId="16" xfId="0" applyFont="1" applyBorder="1" applyAlignment="1">
      <alignment horizontal="left" vertical="center" wrapText="1"/>
    </xf>
    <xf numFmtId="0" fontId="5" fillId="0" borderId="0" xfId="0" applyFont="1" applyAlignment="1">
      <alignment horizontal="left" vertical="center" wrapText="1"/>
    </xf>
    <xf numFmtId="0" fontId="9" fillId="5" borderId="0" xfId="0" applyFont="1" applyFill="1" applyAlignment="1">
      <alignment horizontal="center" vertical="center"/>
    </xf>
    <xf numFmtId="0" fontId="0" fillId="0" borderId="0" xfId="0" applyAlignment="1">
      <alignment horizontal="center" vertical="center"/>
    </xf>
    <xf numFmtId="0" fontId="10" fillId="0" borderId="0" xfId="0" applyFont="1" applyAlignment="1">
      <alignment horizontal="left" vertical="top"/>
    </xf>
    <xf numFmtId="0" fontId="0" fillId="0" borderId="0" xfId="0" applyAlignment="1">
      <alignment horizontal="left" vertical="top"/>
    </xf>
    <xf numFmtId="0" fontId="10" fillId="0" borderId="0" xfId="0" applyFont="1" applyAlignment="1">
      <alignment horizontal="left" vertical="top" wrapText="1"/>
    </xf>
    <xf numFmtId="0" fontId="0" fillId="0" borderId="0" xfId="0" applyAlignment="1">
      <alignment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0" fillId="0" borderId="9" xfId="0" applyBorder="1" applyAlignment="1"/>
    <xf numFmtId="0" fontId="0" fillId="0" borderId="10" xfId="0" applyBorder="1" applyAlignment="1"/>
    <xf numFmtId="0" fontId="0" fillId="0" borderId="11" xfId="0" applyBorder="1" applyAlignment="1"/>
    <xf numFmtId="0" fontId="7" fillId="5" borderId="1" xfId="0" applyFont="1" applyFill="1" applyBorder="1" applyAlignment="1"/>
    <xf numFmtId="0" fontId="0" fillId="5" borderId="1" xfId="0" applyFill="1" applyBorder="1" applyAlignment="1"/>
    <xf numFmtId="0" fontId="0" fillId="0" borderId="1" xfId="0" applyBorder="1" applyAlignment="1"/>
    <xf numFmtId="0" fontId="5" fillId="0" borderId="16" xfId="0" applyFont="1" applyBorder="1" applyAlignment="1"/>
    <xf numFmtId="0" fontId="0" fillId="0" borderId="16" xfId="0" applyBorder="1" applyAlignment="1"/>
    <xf numFmtId="0" fontId="10" fillId="0" borderId="9" xfId="8" applyFont="1" applyBorder="1" applyAlignment="1">
      <alignment horizontal="right"/>
    </xf>
    <xf numFmtId="0" fontId="10" fillId="0" borderId="10" xfId="8" applyFont="1" applyBorder="1" applyAlignment="1">
      <alignment horizontal="right"/>
    </xf>
    <xf numFmtId="0" fontId="5" fillId="0" borderId="0" xfId="8" applyFont="1" applyAlignment="1">
      <alignment horizontal="right"/>
    </xf>
    <xf numFmtId="0" fontId="5" fillId="0" borderId="9" xfId="0" applyFont="1" applyBorder="1" applyAlignment="1" applyProtection="1">
      <protection locked="0"/>
    </xf>
    <xf numFmtId="0" fontId="0" fillId="0" borderId="10" xfId="0" applyBorder="1" applyAlignment="1" applyProtection="1">
      <protection locked="0"/>
    </xf>
    <xf numFmtId="0" fontId="0" fillId="0" borderId="11" xfId="0" applyBorder="1" applyAlignment="1" applyProtection="1">
      <protection locked="0"/>
    </xf>
    <xf numFmtId="0" fontId="0" fillId="0" borderId="0" xfId="0" applyAlignment="1"/>
    <xf numFmtId="0" fontId="0" fillId="0" borderId="1" xfId="0" applyBorder="1" applyAlignment="1">
      <alignment horizontal="left" vertical="top" wrapText="1"/>
    </xf>
    <xf numFmtId="0" fontId="10" fillId="0" borderId="0" xfId="0" applyFont="1" applyAlignment="1">
      <alignment vertical="top" wrapText="1"/>
    </xf>
    <xf numFmtId="0" fontId="6" fillId="0" borderId="1" xfId="0" applyFont="1" applyBorder="1" applyAlignment="1">
      <alignment horizontal="left" vertical="top" wrapText="1"/>
    </xf>
    <xf numFmtId="0" fontId="6" fillId="0" borderId="1" xfId="0" applyFont="1" applyBorder="1" applyAlignment="1"/>
    <xf numFmtId="0" fontId="5" fillId="0" borderId="1" xfId="0" applyFont="1" applyBorder="1" applyAlignment="1"/>
    <xf numFmtId="0" fontId="2" fillId="0" borderId="1" xfId="0" applyFont="1" applyBorder="1" applyAlignment="1">
      <alignment horizontal="left" vertical="top" wrapText="1"/>
    </xf>
    <xf numFmtId="0" fontId="10" fillId="0" borderId="16" xfId="0" applyFont="1" applyBorder="1" applyAlignment="1">
      <alignment vertical="top" wrapText="1"/>
    </xf>
    <xf numFmtId="0" fontId="0" fillId="0" borderId="16" xfId="0" applyBorder="1" applyAlignment="1">
      <alignment vertical="top" wrapText="1"/>
    </xf>
    <xf numFmtId="0" fontId="6"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5" fillId="0" borderId="14" xfId="0" applyFont="1" applyBorder="1" applyAlignment="1">
      <alignment wrapText="1"/>
    </xf>
    <xf numFmtId="0" fontId="0" fillId="0" borderId="21" xfId="0" applyBorder="1" applyAlignment="1">
      <alignment wrapText="1"/>
    </xf>
    <xf numFmtId="0" fontId="0" fillId="0" borderId="12" xfId="0" applyBorder="1" applyAlignment="1">
      <alignment wrapText="1"/>
    </xf>
    <xf numFmtId="0" fontId="7" fillId="0" borderId="9"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wrapText="1"/>
    </xf>
    <xf numFmtId="0" fontId="0" fillId="0" borderId="11" xfId="0" applyBorder="1" applyAlignment="1">
      <alignment wrapText="1"/>
    </xf>
    <xf numFmtId="0" fontId="5" fillId="0" borderId="0" xfId="0" applyFont="1" applyAlignment="1">
      <alignment vertical="top" wrapText="1"/>
    </xf>
    <xf numFmtId="0" fontId="5" fillId="0" borderId="0" xfId="0" applyFont="1" applyAlignment="1">
      <alignment wrapText="1"/>
    </xf>
    <xf numFmtId="0" fontId="10" fillId="0" borderId="0" xfId="0" applyFont="1" applyAlignment="1">
      <alignment wrapText="1"/>
    </xf>
    <xf numFmtId="0" fontId="7" fillId="0" borderId="1" xfId="0" applyFont="1" applyBorder="1" applyAlignment="1"/>
    <xf numFmtId="0" fontId="2" fillId="0" borderId="1" xfId="0" applyFont="1" applyBorder="1" applyAlignment="1"/>
    <xf numFmtId="0" fontId="5" fillId="0" borderId="1" xfId="0" applyFont="1" applyBorder="1" applyAlignment="1">
      <alignment horizontal="left" vertical="top" wrapText="1"/>
    </xf>
    <xf numFmtId="0" fontId="6" fillId="0" borderId="12" xfId="0" applyFont="1" applyBorder="1" applyAlignment="1">
      <alignment vertical="top" wrapText="1"/>
    </xf>
    <xf numFmtId="0" fontId="0" fillId="0" borderId="13" xfId="0" applyBorder="1" applyAlignment="1">
      <alignment vertical="top" wrapText="1"/>
    </xf>
    <xf numFmtId="0" fontId="0" fillId="0" borderId="15" xfId="0" applyBorder="1" applyAlignment="1">
      <alignment vertical="top" wrapText="1"/>
    </xf>
    <xf numFmtId="0" fontId="7"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horizontal="left" vertical="top"/>
    </xf>
    <xf numFmtId="0" fontId="5" fillId="0" borderId="12"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xf>
    <xf numFmtId="0" fontId="2" fillId="0" borderId="15" xfId="0" applyFont="1" applyBorder="1" applyAlignment="1">
      <alignment horizontal="left" vertical="top" wrapText="1"/>
    </xf>
    <xf numFmtId="0" fontId="2" fillId="0" borderId="16" xfId="0" applyFont="1" applyBorder="1" applyAlignment="1">
      <alignment horizontal="left" vertical="top"/>
    </xf>
    <xf numFmtId="0" fontId="2" fillId="0" borderId="17" xfId="0" applyFont="1" applyBorder="1" applyAlignment="1">
      <alignment horizontal="left" vertical="top"/>
    </xf>
    <xf numFmtId="0" fontId="36" fillId="0" borderId="0" xfId="0" applyFont="1" applyAlignment="1">
      <alignment vertical="top" wrapText="1"/>
    </xf>
    <xf numFmtId="0" fontId="32" fillId="0" borderId="0" xfId="0" applyFont="1" applyAlignment="1">
      <alignment vertical="top" wrapText="1"/>
    </xf>
    <xf numFmtId="0" fontId="6" fillId="0" borderId="1" xfId="0" applyFont="1" applyBorder="1" applyAlignment="1">
      <alignment vertical="top" wrapText="1"/>
    </xf>
    <xf numFmtId="0" fontId="0" fillId="0" borderId="1" xfId="0" applyBorder="1" applyAlignment="1">
      <alignment wrapText="1"/>
    </xf>
    <xf numFmtId="0" fontId="6" fillId="0" borderId="9" xfId="0" applyFont="1"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5" fillId="0" borderId="9" xfId="0" applyFont="1" applyBorder="1" applyAlignment="1"/>
    <xf numFmtId="0" fontId="5" fillId="0" borderId="9" xfId="0" applyFont="1" applyBorder="1" applyAlignment="1">
      <alignment wrapText="1"/>
    </xf>
    <xf numFmtId="0" fontId="7" fillId="0" borderId="0" xfId="0" applyFont="1" applyAlignment="1"/>
    <xf numFmtId="0" fontId="59" fillId="0" borderId="1" xfId="0" applyFont="1"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vertical="top"/>
    </xf>
    <xf numFmtId="0" fontId="11" fillId="0" borderId="0" xfId="0" applyFont="1" applyAlignment="1"/>
    <xf numFmtId="0" fontId="7" fillId="5" borderId="9" xfId="0" applyFont="1" applyFill="1" applyBorder="1" applyAlignment="1"/>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6" fillId="0" borderId="18" xfId="0" applyFont="1" applyBorder="1" applyAlignment="1"/>
    <xf numFmtId="0" fontId="0" fillId="0" borderId="20" xfId="0" applyBorder="1" applyAlignment="1"/>
    <xf numFmtId="0" fontId="0" fillId="0" borderId="12" xfId="0" applyBorder="1" applyAlignment="1">
      <alignment horizontal="left"/>
    </xf>
    <xf numFmtId="0" fontId="0" fillId="0" borderId="14" xfId="0" applyBorder="1" applyAlignment="1">
      <alignment horizontal="left"/>
    </xf>
    <xf numFmtId="0" fontId="5" fillId="0" borderId="22" xfId="0" applyFont="1" applyBorder="1" applyAlignment="1">
      <alignment horizontal="left" vertical="top" wrapText="1"/>
    </xf>
    <xf numFmtId="0" fontId="0" fillId="0" borderId="22" xfId="0" applyBorder="1" applyAlignment="1">
      <alignment horizontal="left" vertical="top" wrapText="1"/>
    </xf>
    <xf numFmtId="165" fontId="2" fillId="0" borderId="9" xfId="0" applyNumberFormat="1" applyFont="1" applyBorder="1" applyAlignment="1">
      <alignment horizontal="left"/>
    </xf>
    <xf numFmtId="165" fontId="2" fillId="0" borderId="10" xfId="0" applyNumberFormat="1" applyFont="1" applyBorder="1" applyAlignment="1">
      <alignment horizontal="left"/>
    </xf>
    <xf numFmtId="165" fontId="2" fillId="0" borderId="11" xfId="0" applyNumberFormat="1" applyFont="1" applyBorder="1" applyAlignment="1">
      <alignment horizontal="left"/>
    </xf>
    <xf numFmtId="0" fontId="5" fillId="0" borderId="13" xfId="0" applyFont="1" applyBorder="1" applyAlignment="1">
      <alignment horizontal="left" vertical="top" wrapText="1"/>
    </xf>
    <xf numFmtId="0" fontId="5" fillId="0" borderId="21" xfId="0" applyFont="1" applyBorder="1" applyAlignment="1">
      <alignment horizontal="left" vertical="top" wrapText="1"/>
    </xf>
    <xf numFmtId="0" fontId="0" fillId="0" borderId="13" xfId="0" applyBorder="1" applyAlignment="1"/>
    <xf numFmtId="0" fontId="0" fillId="0" borderId="14" xfId="0" applyBorder="1" applyAlignment="1"/>
    <xf numFmtId="0" fontId="0" fillId="0" borderId="15" xfId="0" applyBorder="1" applyAlignment="1"/>
    <xf numFmtId="0" fontId="0" fillId="0" borderId="17" xfId="0" applyBorder="1" applyAlignment="1"/>
    <xf numFmtId="0" fontId="24" fillId="0" borderId="0" xfId="8" applyFont="1" applyAlignment="1">
      <alignment horizontal="left" vertical="top"/>
    </xf>
    <xf numFmtId="0" fontId="17" fillId="0" borderId="0" xfId="8" applyAlignment="1">
      <alignment horizontal="left" vertical="top"/>
    </xf>
    <xf numFmtId="0" fontId="7" fillId="5" borderId="9" xfId="8" applyFont="1" applyFill="1" applyBorder="1" applyAlignment="1"/>
    <xf numFmtId="0" fontId="17" fillId="0" borderId="10" xfId="8" applyBorder="1" applyAlignment="1"/>
    <xf numFmtId="0" fontId="5" fillId="0" borderId="9" xfId="8" applyFont="1" applyBorder="1" applyAlignment="1">
      <alignment horizontal="left" vertical="top" wrapText="1"/>
    </xf>
    <xf numFmtId="0" fontId="5" fillId="0" borderId="10" xfId="8" applyFont="1" applyBorder="1" applyAlignment="1">
      <alignment horizontal="left" vertical="top" wrapText="1"/>
    </xf>
    <xf numFmtId="0" fontId="5" fillId="0" borderId="11" xfId="8" applyFont="1" applyBorder="1" applyAlignment="1">
      <alignment horizontal="left" vertical="top" wrapText="1"/>
    </xf>
    <xf numFmtId="0" fontId="5" fillId="0" borderId="0" xfId="8" applyFont="1" applyAlignment="1">
      <alignment vertical="top" wrapText="1"/>
    </xf>
    <xf numFmtId="0" fontId="26" fillId="0" borderId="0" xfId="8" applyFont="1" applyAlignment="1">
      <alignment horizontal="left" wrapText="1"/>
    </xf>
    <xf numFmtId="0" fontId="5" fillId="0" borderId="12" xfId="8" applyFont="1" applyBorder="1" applyAlignment="1">
      <alignment horizontal="left" vertical="top" wrapText="1"/>
    </xf>
    <xf numFmtId="0" fontId="5" fillId="0" borderId="13" xfId="8" applyFont="1" applyBorder="1" applyAlignment="1">
      <alignment horizontal="left" vertical="top" wrapText="1"/>
    </xf>
    <xf numFmtId="0" fontId="5" fillId="0" borderId="14" xfId="8" applyFont="1" applyBorder="1" applyAlignment="1">
      <alignment horizontal="left" vertical="top" wrapText="1"/>
    </xf>
    <xf numFmtId="0" fontId="5" fillId="0" borderId="15" xfId="8" applyFont="1" applyBorder="1" applyAlignment="1">
      <alignment horizontal="left" vertical="top" wrapText="1"/>
    </xf>
    <xf numFmtId="0" fontId="5" fillId="0" borderId="16" xfId="8" applyFont="1" applyBorder="1" applyAlignment="1">
      <alignment horizontal="left" vertical="top" wrapText="1"/>
    </xf>
    <xf numFmtId="0" fontId="5" fillId="0" borderId="17" xfId="8" applyFont="1" applyBorder="1" applyAlignment="1">
      <alignment horizontal="left" vertical="top" wrapText="1"/>
    </xf>
    <xf numFmtId="0" fontId="5" fillId="0" borderId="0" xfId="8" applyFont="1" applyAlignment="1">
      <alignment horizontal="left" vertical="top"/>
    </xf>
    <xf numFmtId="0" fontId="5" fillId="0" borderId="1" xfId="8" applyFont="1" applyBorder="1" applyAlignment="1">
      <alignment horizontal="left" vertical="top" wrapText="1"/>
    </xf>
    <xf numFmtId="0" fontId="5" fillId="0" borderId="16" xfId="8" applyFont="1" applyBorder="1" applyAlignment="1">
      <alignment horizontal="left" vertical="top"/>
    </xf>
    <xf numFmtId="0" fontId="17" fillId="0" borderId="16" xfId="8" applyBorder="1" applyAlignment="1">
      <alignment horizontal="left" vertical="top"/>
    </xf>
    <xf numFmtId="0" fontId="10" fillId="0" borderId="9" xfId="8" applyFont="1" applyBorder="1" applyAlignment="1">
      <alignment horizontal="center" vertical="top"/>
    </xf>
    <xf numFmtId="0" fontId="10" fillId="0" borderId="10" xfId="8" applyFont="1" applyBorder="1" applyAlignment="1">
      <alignment horizontal="center" vertical="top"/>
    </xf>
    <xf numFmtId="0" fontId="10" fillId="0" borderId="11" xfId="8" applyFont="1" applyBorder="1" applyAlignment="1">
      <alignment horizontal="center" vertical="top"/>
    </xf>
    <xf numFmtId="0" fontId="17" fillId="0" borderId="22" xfId="8" applyBorder="1" applyAlignment="1"/>
    <xf numFmtId="0" fontId="17" fillId="0" borderId="1" xfId="8" applyBorder="1" applyAlignment="1"/>
    <xf numFmtId="0" fontId="23" fillId="0" borderId="22" xfId="8" applyFont="1" applyBorder="1" applyAlignment="1">
      <alignment wrapText="1"/>
    </xf>
    <xf numFmtId="0" fontId="23" fillId="0" borderId="1" xfId="8" applyFont="1" applyBorder="1" applyAlignment="1">
      <alignment wrapText="1"/>
    </xf>
    <xf numFmtId="0" fontId="10" fillId="0" borderId="0" xfId="8" applyFont="1" applyAlignment="1">
      <alignment horizontal="left" vertical="top" wrapText="1"/>
    </xf>
    <xf numFmtId="0" fontId="17" fillId="0" borderId="0" xfId="8" applyAlignment="1">
      <alignment horizontal="left" vertical="top" wrapText="1"/>
    </xf>
    <xf numFmtId="0" fontId="17" fillId="0" borderId="0" xfId="8" applyAlignment="1">
      <alignment wrapText="1"/>
    </xf>
    <xf numFmtId="0" fontId="17" fillId="0" borderId="16" xfId="8" applyBorder="1" applyAlignment="1">
      <alignment wrapText="1"/>
    </xf>
    <xf numFmtId="0" fontId="17" fillId="5" borderId="1" xfId="8" applyFill="1" applyBorder="1" applyAlignment="1"/>
    <xf numFmtId="0" fontId="17" fillId="0" borderId="1" xfId="8" applyBorder="1" applyAlignment="1">
      <alignment horizontal="left" vertical="top" wrapText="1"/>
    </xf>
    <xf numFmtId="49" fontId="10" fillId="0" borderId="9" xfId="8" applyNumberFormat="1" applyFont="1" applyBorder="1" applyAlignment="1">
      <alignment horizontal="center" vertical="center"/>
    </xf>
    <xf numFmtId="49" fontId="10" fillId="0" borderId="11" xfId="8" applyNumberFormat="1" applyFont="1" applyBorder="1" applyAlignment="1">
      <alignment horizontal="center" vertical="center"/>
    </xf>
    <xf numFmtId="0" fontId="17" fillId="0" borderId="13" xfId="8" applyBorder="1" applyAlignment="1">
      <alignment horizontal="left" vertical="top"/>
    </xf>
    <xf numFmtId="0" fontId="10" fillId="0" borderId="16" xfId="8" applyFont="1" applyBorder="1" applyAlignment="1">
      <alignment horizontal="left" vertical="top" wrapText="1"/>
    </xf>
    <xf numFmtId="0" fontId="5" fillId="0" borderId="16" xfId="8" applyFont="1" applyBorder="1" applyAlignment="1">
      <alignment wrapText="1"/>
    </xf>
    <xf numFmtId="0" fontId="5" fillId="0" borderId="0" xfId="8" applyFont="1" applyAlignment="1">
      <alignment wrapText="1"/>
    </xf>
    <xf numFmtId="0" fontId="5" fillId="0" borderId="1" xfId="8" applyFont="1" applyBorder="1" applyAlignment="1">
      <alignment horizontal="center" vertical="center" wrapText="1"/>
    </xf>
    <xf numFmtId="0" fontId="5" fillId="0" borderId="9" xfId="8" applyFont="1" applyBorder="1" applyAlignment="1">
      <alignment horizontal="center" vertical="center" wrapText="1"/>
    </xf>
    <xf numFmtId="0" fontId="5" fillId="0" borderId="11" xfId="8" applyFont="1" applyBorder="1" applyAlignment="1">
      <alignment horizontal="center" vertical="center" wrapText="1"/>
    </xf>
    <xf numFmtId="0" fontId="17" fillId="0" borderId="13" xfId="8" applyBorder="1" applyAlignment="1">
      <alignment horizontal="left" vertical="top" wrapText="1"/>
    </xf>
    <xf numFmtId="0" fontId="17" fillId="0" borderId="14" xfId="8" applyBorder="1" applyAlignment="1">
      <alignment horizontal="left" vertical="top" wrapText="1"/>
    </xf>
    <xf numFmtId="0" fontId="17" fillId="0" borderId="15" xfId="8" applyBorder="1" applyAlignment="1">
      <alignment horizontal="left" vertical="top" wrapText="1"/>
    </xf>
    <xf numFmtId="0" fontId="17" fillId="0" borderId="16" xfId="8" applyBorder="1" applyAlignment="1">
      <alignment horizontal="left" vertical="top" wrapText="1"/>
    </xf>
    <xf numFmtId="0" fontId="17" fillId="0" borderId="17" xfId="8" applyBorder="1" applyAlignment="1">
      <alignment horizontal="left" vertical="top" wrapText="1"/>
    </xf>
    <xf numFmtId="0" fontId="5" fillId="0" borderId="18" xfId="8" applyFont="1" applyBorder="1" applyAlignment="1">
      <alignment horizontal="left" vertical="top" wrapText="1"/>
    </xf>
    <xf numFmtId="0" fontId="5" fillId="0" borderId="0" xfId="8" applyFont="1" applyAlignment="1">
      <alignment horizontal="left" vertical="top" wrapText="1"/>
    </xf>
    <xf numFmtId="0" fontId="7" fillId="0" borderId="0" xfId="8" applyFont="1" applyAlignment="1">
      <alignment horizontal="left" vertical="top" wrapText="1"/>
    </xf>
    <xf numFmtId="0" fontId="17" fillId="0" borderId="11" xfId="8" applyBorder="1" applyAlignment="1">
      <alignment horizontal="left" vertical="top" wrapText="1"/>
    </xf>
    <xf numFmtId="0" fontId="17" fillId="0" borderId="9" xfId="8" applyBorder="1" applyAlignment="1">
      <alignment horizontal="left" vertical="top" wrapText="1"/>
    </xf>
    <xf numFmtId="0" fontId="6" fillId="6" borderId="1" xfId="8" applyFont="1" applyFill="1" applyBorder="1" applyAlignment="1">
      <alignment horizontal="left" vertical="top" wrapText="1"/>
    </xf>
    <xf numFmtId="0" fontId="17" fillId="6" borderId="1" xfId="8" applyFill="1" applyBorder="1" applyAlignment="1">
      <alignment horizontal="left" vertical="top" wrapText="1"/>
    </xf>
    <xf numFmtId="0" fontId="0" fillId="0" borderId="1" xfId="0" applyBorder="1" applyAlignment="1">
      <alignment horizontal="left" vertical="center"/>
    </xf>
    <xf numFmtId="0" fontId="0" fillId="5" borderId="9" xfId="0" applyFill="1" applyBorder="1" applyAlignment="1"/>
    <xf numFmtId="0" fontId="0" fillId="5" borderId="10" xfId="0" applyFill="1" applyBorder="1" applyAlignment="1"/>
    <xf numFmtId="0" fontId="0" fillId="5" borderId="11" xfId="0" applyFill="1" applyBorder="1" applyAlignment="1"/>
    <xf numFmtId="0" fontId="29" fillId="5" borderId="9" xfId="0" applyFont="1" applyFill="1" applyBorder="1" applyAlignment="1"/>
    <xf numFmtId="0" fontId="29" fillId="5" borderId="10" xfId="0" applyFont="1" applyFill="1" applyBorder="1" applyAlignment="1"/>
    <xf numFmtId="0" fontId="29" fillId="5" borderId="11" xfId="0" applyFont="1" applyFill="1" applyBorder="1" applyAlignment="1"/>
    <xf numFmtId="0" fontId="24" fillId="0" borderId="0" xfId="0" applyFont="1" applyAlignment="1">
      <alignment horizontal="left" vertical="top"/>
    </xf>
    <xf numFmtId="0" fontId="6" fillId="5" borderId="11" xfId="0" applyFont="1" applyFill="1" applyBorder="1" applyAlignment="1">
      <alignment horizontal="left" vertical="top" wrapText="1"/>
    </xf>
    <xf numFmtId="0" fontId="0" fillId="5" borderId="1" xfId="0" applyFill="1" applyBorder="1" applyAlignment="1">
      <alignment horizontal="left" vertical="top" wrapText="1"/>
    </xf>
    <xf numFmtId="0" fontId="25" fillId="0" borderId="9" xfId="0" applyFont="1" applyBorder="1" applyAlignment="1">
      <alignment horizontal="left" vertical="top" wrapText="1"/>
    </xf>
    <xf numFmtId="0" fontId="25" fillId="0" borderId="10" xfId="0" applyFont="1" applyBorder="1" applyAlignment="1">
      <alignment horizontal="left" vertical="top" wrapText="1"/>
    </xf>
    <xf numFmtId="0" fontId="25" fillId="0" borderId="11" xfId="0" applyFont="1" applyBorder="1" applyAlignment="1">
      <alignment horizontal="left" vertical="top" wrapText="1"/>
    </xf>
    <xf numFmtId="0" fontId="0" fillId="0" borderId="9" xfId="0" applyFill="1" applyBorder="1" applyAlignment="1">
      <alignment horizontal="left" vertical="top" wrapText="1"/>
    </xf>
    <xf numFmtId="0" fontId="0" fillId="0" borderId="10" xfId="0" applyFill="1" applyBorder="1" applyAlignment="1">
      <alignment horizontal="left" vertical="top" wrapText="1"/>
    </xf>
    <xf numFmtId="0" fontId="0" fillId="0" borderId="11" xfId="0" applyFill="1" applyBorder="1" applyAlignment="1">
      <alignment horizontal="left" vertical="top" wrapText="1"/>
    </xf>
    <xf numFmtId="0" fontId="35" fillId="0" borderId="31" xfId="0" applyFont="1" applyFill="1" applyBorder="1" applyAlignment="1">
      <alignment horizontal="center" wrapText="1"/>
    </xf>
    <xf numFmtId="0" fontId="35" fillId="0" borderId="35" xfId="0" applyFont="1" applyFill="1" applyBorder="1" applyAlignment="1">
      <alignment horizontal="center" wrapText="1"/>
    </xf>
    <xf numFmtId="0" fontId="35" fillId="0" borderId="32" xfId="0" applyFont="1" applyFill="1" applyBorder="1" applyAlignment="1">
      <alignment horizontal="center" wrapText="1"/>
    </xf>
    <xf numFmtId="0" fontId="35" fillId="0" borderId="36" xfId="0" applyFont="1" applyFill="1" applyBorder="1" applyAlignment="1">
      <alignment horizontal="center" wrapText="1"/>
    </xf>
    <xf numFmtId="0" fontId="35" fillId="0" borderId="33" xfId="0" applyFont="1" applyFill="1" applyBorder="1" applyAlignment="1">
      <alignment horizontal="center" wrapText="1"/>
    </xf>
    <xf numFmtId="0" fontId="35" fillId="0" borderId="37" xfId="0" applyFont="1" applyFill="1" applyBorder="1" applyAlignment="1">
      <alignment horizontal="center" wrapText="1"/>
    </xf>
    <xf numFmtId="0" fontId="35" fillId="0" borderId="34" xfId="0" applyFont="1" applyFill="1" applyBorder="1" applyAlignment="1">
      <alignment horizontal="center" wrapText="1"/>
    </xf>
    <xf numFmtId="0" fontId="35" fillId="0" borderId="25" xfId="0" applyFont="1" applyFill="1" applyBorder="1" applyAlignment="1">
      <alignment horizontal="center" wrapText="1"/>
    </xf>
    <xf numFmtId="0" fontId="24" fillId="0" borderId="0" xfId="0" applyFont="1" applyAlignment="1">
      <alignment horizontal="left" vertical="top" wrapText="1"/>
    </xf>
    <xf numFmtId="0" fontId="10" fillId="0" borderId="16" xfId="0" applyFont="1" applyFill="1" applyBorder="1" applyAlignment="1">
      <alignment horizontal="left" vertical="top" wrapText="1"/>
    </xf>
    <xf numFmtId="0" fontId="5" fillId="0" borderId="16" xfId="0" applyFont="1" applyFill="1" applyBorder="1" applyAlignment="1">
      <alignment horizontal="left" vertical="top" wrapText="1"/>
    </xf>
    <xf numFmtId="0" fontId="7"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top" wrapText="1"/>
    </xf>
    <xf numFmtId="0" fontId="26" fillId="0" borderId="13" xfId="0" applyFont="1" applyFill="1" applyBorder="1" applyAlignment="1">
      <alignment horizontal="left" vertical="center" wrapText="1"/>
    </xf>
    <xf numFmtId="0" fontId="0" fillId="0" borderId="9" xfId="0" applyBorder="1" applyAlignment="1">
      <alignment horizontal="left" vertical="top"/>
    </xf>
    <xf numFmtId="0" fontId="0" fillId="0" borderId="9" xfId="0" applyFill="1" applyBorder="1" applyAlignment="1">
      <alignment horizontal="left" vertical="top"/>
    </xf>
    <xf numFmtId="0" fontId="0" fillId="0" borderId="10" xfId="0" applyFill="1" applyBorder="1" applyAlignment="1"/>
    <xf numFmtId="0" fontId="0" fillId="0" borderId="11" xfId="0" applyFill="1" applyBorder="1" applyAlignment="1"/>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5" fillId="0" borderId="0" xfId="0" applyFont="1" applyFill="1" applyAlignment="1">
      <alignment horizontal="left" vertical="top"/>
    </xf>
    <xf numFmtId="0" fontId="0" fillId="0" borderId="16" xfId="0" applyBorder="1" applyAlignment="1">
      <alignment horizontal="left" vertical="top"/>
    </xf>
    <xf numFmtId="0" fontId="5" fillId="0" borderId="1" xfId="0" applyFont="1" applyBorder="1" applyAlignment="1">
      <alignment wrapText="1"/>
    </xf>
    <xf numFmtId="0" fontId="23" fillId="0" borderId="1" xfId="8" applyFont="1" applyBorder="1" applyAlignment="1">
      <alignment vertical="top" wrapText="1"/>
    </xf>
    <xf numFmtId="0" fontId="10" fillId="0" borderId="0" xfId="8" applyFont="1" applyAlignment="1">
      <alignment vertical="top" wrapText="1"/>
    </xf>
    <xf numFmtId="0" fontId="17" fillId="0" borderId="0" xfId="8" applyAlignment="1">
      <alignment vertical="top" wrapText="1"/>
    </xf>
    <xf numFmtId="0" fontId="17" fillId="0" borderId="10" xfId="8" applyBorder="1" applyAlignment="1">
      <alignment horizontal="left" vertical="top" wrapText="1"/>
    </xf>
    <xf numFmtId="0" fontId="43" fillId="0" borderId="0" xfId="8" applyFont="1" applyAlignment="1">
      <alignment horizontal="left" vertical="top" wrapText="1"/>
    </xf>
    <xf numFmtId="0" fontId="23" fillId="0" borderId="0" xfId="8" applyFont="1" applyAlignment="1">
      <alignment horizontal="left" vertical="top" wrapText="1"/>
    </xf>
    <xf numFmtId="0" fontId="17" fillId="5" borderId="9" xfId="8" applyFill="1" applyBorder="1" applyAlignment="1"/>
    <xf numFmtId="0" fontId="17" fillId="5" borderId="10" xfId="8" applyFill="1" applyBorder="1" applyAlignment="1"/>
    <xf numFmtId="0" fontId="17" fillId="5" borderId="11" xfId="8" applyFill="1" applyBorder="1" applyAlignment="1"/>
    <xf numFmtId="0" fontId="5" fillId="0" borderId="1" xfId="8" applyFont="1" applyBorder="1" applyAlignment="1">
      <alignment vertical="top"/>
    </xf>
    <xf numFmtId="0" fontId="10" fillId="0" borderId="0" xfId="8" applyFont="1" applyAlignment="1">
      <alignment horizontal="left" vertical="top"/>
    </xf>
    <xf numFmtId="0" fontId="10" fillId="0" borderId="16" xfId="8" applyFont="1" applyBorder="1" applyAlignment="1">
      <alignment horizontal="center" vertical="center"/>
    </xf>
    <xf numFmtId="0" fontId="10" fillId="0" borderId="1" xfId="8" applyFont="1" applyBorder="1" applyAlignment="1">
      <alignment horizontal="center" vertical="center" wrapText="1"/>
    </xf>
    <xf numFmtId="0" fontId="25" fillId="0" borderId="0" xfId="8" applyFont="1" applyAlignment="1">
      <alignment horizontal="left" vertical="top" wrapText="1"/>
    </xf>
    <xf numFmtId="0" fontId="10" fillId="0" borderId="0" xfId="8" applyFont="1" applyAlignment="1">
      <alignment horizontal="center" vertical="center"/>
    </xf>
    <xf numFmtId="0" fontId="17" fillId="0" borderId="0" xfId="8" applyAlignment="1">
      <alignment horizontal="center" vertical="center"/>
    </xf>
    <xf numFmtId="0" fontId="9" fillId="0" borderId="0" xfId="8" applyFont="1" applyAlignment="1">
      <alignment horizontal="center" vertical="center"/>
    </xf>
  </cellXfs>
  <cellStyles count="17">
    <cellStyle name="Comma" xfId="15" builtinId="3"/>
    <cellStyle name="Comma 2" xfId="7"/>
    <cellStyle name="Currency" xfId="1" builtinId="4"/>
    <cellStyle name="Currency 2" xfId="11"/>
    <cellStyle name="Hyperlink" xfId="10" builtinId="8"/>
    <cellStyle name="Normal" xfId="0" builtinId="0"/>
    <cellStyle name="Normal 2" xfId="3"/>
    <cellStyle name="Normal 3" xfId="5"/>
    <cellStyle name="Normal 4" xfId="6"/>
    <cellStyle name="Normal 5" xfId="8"/>
    <cellStyle name="Normal 6" xfId="9"/>
    <cellStyle name="Normal 7" xfId="12"/>
    <cellStyle name="Normal 8" xfId="14"/>
    <cellStyle name="Normal 9" xfId="16"/>
    <cellStyle name="Percent" xfId="2" builtinId="5"/>
    <cellStyle name="Percent 2" xfId="4"/>
    <cellStyle name="Style 1" xfId="13"/>
  </cellStyles>
  <dxfs count="14">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92D050"/>
        </patternFill>
      </fill>
    </dxf>
    <dxf>
      <fill>
        <patternFill patternType="solid">
          <bgColor rgb="FF92D050"/>
        </patternFill>
      </fill>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S_2018-2019%20template-Working.7.26.2019%20(kbs%20updat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A"/>
      <sheetName val="CDS-B"/>
      <sheetName val="CDS-C"/>
      <sheetName val="CDS-D"/>
      <sheetName val="CDS-E"/>
      <sheetName val="CDS-F"/>
      <sheetName val="CDS-G"/>
      <sheetName val="CDS-H"/>
      <sheetName val="CDS-I"/>
      <sheetName val="CDS-J"/>
      <sheetName val="CDS Definitions"/>
      <sheetName val="Instructions"/>
      <sheetName val="pivot.Chris F's Data "/>
      <sheetName val="B1+2Calc- New Format"/>
      <sheetName val="B3-Calc"/>
      <sheetName val="B4 to 11 Calc New Format"/>
      <sheetName val="B-Original Pivot"/>
      <sheetName val="B3-Data"/>
      <sheetName val="B4toB11andB22-Data"/>
      <sheetName val="D2-Calc"/>
      <sheetName val="D2-Data"/>
      <sheetName val="F1-Calc"/>
      <sheetName val="F1-Data"/>
      <sheetName val="G-DataCOA"/>
      <sheetName val="G-DataFeeSchedule"/>
      <sheetName val="G-Calc"/>
      <sheetName val="G-Translate"/>
      <sheetName val="I1-Calc"/>
      <sheetName val="I1-DataUCOPFacultyFullPartTime"/>
      <sheetName val="I1-DataUCOPFacultyGender"/>
      <sheetName val="I1-DataUCOPFacultyMinority"/>
      <sheetName val="I1-DataUCOPFacultyNonRes"/>
      <sheetName val="I3-Calc"/>
      <sheetName val="I3-DataPrimary"/>
      <sheetName val="I3-DataSecondary"/>
      <sheetName val="J-Calc"/>
      <sheetName val="J-DataCal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3">
          <cell r="B3" t="str">
            <v xml:space="preserve">Please provide the URL of your institution’s net price calculator: </v>
          </cell>
        </row>
        <row r="4">
          <cell r="B4" t="str">
            <v>https://saservices.berkeley.edu/calculator/</v>
          </cell>
        </row>
        <row r="5">
          <cell r="B5" t="str">
            <v>Provide 2019-2020 academic year costs of attendance for the following categories that are applicable to your institution.</v>
          </cell>
        </row>
        <row r="7">
          <cell r="B7" t="str">
            <v xml:space="preserve">Check here if your institution's 2019-2020 academic year costs of attendance are not available at this time and provide an approximate date (i.e., month/day) when your institution's final 2017-2018 academic year costs of attendance will be available:  </v>
          </cell>
        </row>
        <row r="10">
          <cell r="B10" t="str">
            <v>Undergraduate full-time tuition, required fees, room and board List the typical tuition, required fees, and room and board for a full-time undergraduate student for the FULL 2017-2018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v>
          </cell>
        </row>
        <row r="12">
          <cell r="C12" t="str">
            <v>First-Year</v>
          </cell>
          <cell r="D12" t="str">
            <v>Undergraduates</v>
          </cell>
        </row>
        <row r="13">
          <cell r="B13" t="str">
            <v>PRIVATE INSTITUTIONS
Tuition:</v>
          </cell>
          <cell r="C13" t="str">
            <v>NA</v>
          </cell>
          <cell r="D13" t="str">
            <v>NA</v>
          </cell>
        </row>
        <row r="14">
          <cell r="B14" t="str">
            <v>PUBLIC INSTITUTIONS
Tuition:
    In-district</v>
          </cell>
          <cell r="C14" t="str">
            <v>NA</v>
          </cell>
          <cell r="D14" t="str">
            <v>NA</v>
          </cell>
        </row>
        <row r="15">
          <cell r="B15" t="str">
            <v>PUBLIC INSTITUTIONS 
    In-state (out-of-district):</v>
          </cell>
          <cell r="C15">
            <v>11442</v>
          </cell>
          <cell r="D15">
            <v>11442</v>
          </cell>
        </row>
        <row r="16">
          <cell r="B16" t="str">
            <v>PUBLIC INSTITUTIONS
    Out-of-state:</v>
          </cell>
          <cell r="C16">
            <v>41196</v>
          </cell>
          <cell r="D16">
            <v>41196</v>
          </cell>
        </row>
        <row r="17">
          <cell r="B17" t="str">
            <v>NONRESIDENT ALIENS
Tuition:</v>
          </cell>
          <cell r="C17">
            <v>41196</v>
          </cell>
          <cell r="D17">
            <v>41196</v>
          </cell>
        </row>
        <row r="19">
          <cell r="B19" t="str">
            <v>REQUIRED FEES:</v>
          </cell>
          <cell r="C19">
            <v>3008.5</v>
          </cell>
          <cell r="D19">
            <v>2810.5</v>
          </cell>
        </row>
        <row r="21">
          <cell r="B21" t="str">
            <v>ROOM AND BOARD:
(on-campus)</v>
          </cell>
          <cell r="C21" t="str">
            <v>$17,220*</v>
          </cell>
          <cell r="D21" t="str">
            <v>$17,220*</v>
          </cell>
        </row>
        <row r="22">
          <cell r="B22" t="str">
            <v>ROOM ONLY:
(on-campus)</v>
          </cell>
          <cell r="C22" t="str">
            <v>--</v>
          </cell>
          <cell r="D22" t="str">
            <v>--</v>
          </cell>
        </row>
        <row r="23">
          <cell r="B23" t="str">
            <v>BOARD ONLY:
(on-campus meal plan)</v>
          </cell>
          <cell r="C23" t="str">
            <v>--</v>
          </cell>
          <cell r="D23" t="str">
            <v>--</v>
          </cell>
        </row>
        <row r="25">
          <cell r="B25" t="str">
            <v xml:space="preserve">Comprehensive tuition and room and board fee (if your college cannot provide separate tuition and room and board fees): </v>
          </cell>
        </row>
        <row r="27">
          <cell r="B27" t="str">
            <v>Other:
*Students living in Bowles Hall add $3,680. New undergraduate students entering in fall 2019, add $380 for housing during orientation, if you plan on living in a residence hall or university apartment in the fall term.</v>
          </cell>
        </row>
        <row r="30">
          <cell r="D30" t="str">
            <v>Minimum</v>
          </cell>
          <cell r="E30" t="str">
            <v>Maximum</v>
          </cell>
        </row>
        <row r="31">
          <cell r="B31" t="str">
            <v>Number of credits per term a student can take for the stated full-time tuition</v>
          </cell>
        </row>
        <row r="33">
          <cell r="D33" t="str">
            <v>Yes</v>
          </cell>
          <cell r="E33" t="str">
            <v>No</v>
          </cell>
        </row>
        <row r="34">
          <cell r="B34" t="str">
            <v>Do tuition and fees vary by year of study (e.g., sophomore, junior, senior)?</v>
          </cell>
        </row>
        <row r="36">
          <cell r="D36" t="str">
            <v>Yes</v>
          </cell>
          <cell r="E36" t="str">
            <v>No</v>
          </cell>
        </row>
        <row r="37">
          <cell r="B37" t="str">
            <v xml:space="preserve">Do tuition and fees vary by undergraduate instructional program?                                </v>
          </cell>
        </row>
        <row r="38">
          <cell r="D38" t="str">
            <v>%</v>
          </cell>
        </row>
        <row r="39">
          <cell r="B39" t="str">
            <v>If yes, what percentage of full-time undergraduates pay more than the tuition and fees reported in G1?</v>
          </cell>
        </row>
        <row r="41">
          <cell r="B41" t="str">
            <v>Provide the estimated expenses for a typical full-time undergraduate student:</v>
          </cell>
        </row>
        <row r="42">
          <cell r="C42" t="str">
            <v>Residents</v>
          </cell>
          <cell r="D42" t="str">
            <v>Commuters
(living at home)</v>
          </cell>
          <cell r="E42" t="str">
            <v>Commuters
(not living at home)</v>
          </cell>
        </row>
        <row r="43">
          <cell r="B43" t="str">
            <v>Books and supplies</v>
          </cell>
          <cell r="C43">
            <v>870</v>
          </cell>
          <cell r="D43">
            <v>870</v>
          </cell>
          <cell r="E43">
            <v>870</v>
          </cell>
        </row>
        <row r="44">
          <cell r="B44" t="str">
            <v>Room only</v>
          </cell>
          <cell r="E44">
            <v>9916</v>
          </cell>
        </row>
        <row r="45">
          <cell r="B45" t="str">
            <v>Board only</v>
          </cell>
          <cell r="D45">
            <v>6226</v>
          </cell>
          <cell r="E45">
            <v>4488</v>
          </cell>
        </row>
        <row r="46">
          <cell r="B46" t="str">
            <v>Room and board total  (if your college cannot provide separate room and board figures for commuters not living at home):</v>
          </cell>
          <cell r="E46">
            <v>14404</v>
          </cell>
        </row>
        <row r="47">
          <cell r="B47" t="str">
            <v>Transportation</v>
          </cell>
          <cell r="C47">
            <v>400</v>
          </cell>
          <cell r="D47">
            <v>1510</v>
          </cell>
          <cell r="E47">
            <v>570</v>
          </cell>
        </row>
        <row r="48">
          <cell r="B48" t="str">
            <v>Other expenses</v>
          </cell>
          <cell r="C48">
            <v>5162</v>
          </cell>
          <cell r="D48">
            <v>5278</v>
          </cell>
          <cell r="E48">
            <v>5158</v>
          </cell>
        </row>
        <row r="51">
          <cell r="B51" t="str">
            <v>Undergraduate per-credit-hour charges (tuition only)</v>
          </cell>
        </row>
        <row r="52">
          <cell r="B52" t="str">
            <v xml:space="preserve">PRIVATE INSTITUTIONS:
</v>
          </cell>
        </row>
        <row r="53">
          <cell r="B53" t="str">
            <v>PUBLIC INSTITUTIONS 
    In-district:</v>
          </cell>
        </row>
        <row r="54">
          <cell r="B54" t="str">
            <v>PUBLIC INSTITUTIONS 
    In-state (out-of-district):</v>
          </cell>
        </row>
        <row r="55">
          <cell r="B55" t="str">
            <v>PUBLIC INSTITUTIONS 
    Out-of-state:</v>
          </cell>
        </row>
        <row r="56">
          <cell r="B56" t="str">
            <v xml:space="preserve">NONRESIDENT ALIENS:
</v>
          </cell>
        </row>
      </sheetData>
      <sheetData sheetId="26"/>
      <sheetData sheetId="27"/>
      <sheetData sheetId="28"/>
      <sheetData sheetId="29"/>
      <sheetData sheetId="30"/>
      <sheetData sheetId="31"/>
      <sheetData sheetId="32"/>
      <sheetData sheetId="33"/>
      <sheetData sheetId="34"/>
      <sheetData sheetId="35"/>
      <sheetData sheetId="36"/>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rivate/Kira%20Blaisdell-Sloan/Ad%20Hoc/Common%20Data%20Set/2017-18/CDS_2018-2018%20template-Working4.20.201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niversity of California" refreshedDate="42458.660808449073" createdVersion="4" refreshedVersion="4" minRefreshableVersion="3" recordCount="1120">
  <cacheSource type="worksheet">
    <worksheetSource ref="A1:H1121" sheet="B1-DataUCOP" r:id="rId2"/>
  </cacheSource>
  <cacheFields count="8">
    <cacheField name="Year_Fall" numFmtId="0">
      <sharedItems count="4">
        <s v="2012"/>
        <s v="2013"/>
        <s v="2014"/>
        <s v="2015"/>
      </sharedItems>
    </cacheField>
    <cacheField name="UG_GR" numFmtId="0">
      <sharedItems count="3">
        <s v=""/>
        <s v="G"/>
        <s v="U"/>
      </sharedItems>
    </cacheField>
    <cacheField name="level_detail" numFmtId="0">
      <sharedItems count="10">
        <s v=""/>
        <s v="H"/>
        <s v="I"/>
        <s v="J"/>
        <s v="K"/>
        <s v="A"/>
        <s v="B"/>
        <s v="C"/>
        <s v="D"/>
        <s v="E"/>
      </sharedItems>
    </cacheField>
    <cacheField name="ethnicity_IPEDS" numFmtId="0">
      <sharedItems count="9">
        <s v="AI"/>
        <s v="ASIAN"/>
        <s v="BLACK"/>
        <s v="HISP"/>
        <s v="MULTI"/>
        <s v="NORES"/>
        <s v="PI"/>
        <s v="UNKWN"/>
        <s v="WHITE"/>
      </sharedItems>
    </cacheField>
    <cacheField name="FT_PT_IPEDS" numFmtId="0">
      <sharedItems count="2">
        <s v="N"/>
        <s v="Y"/>
      </sharedItems>
    </cacheField>
    <cacheField name="FT_PT_UC" numFmtId="0">
      <sharedItems count="2">
        <s v="N"/>
        <s v="Y"/>
      </sharedItems>
    </cacheField>
    <cacheField name="gender_IPEDS" numFmtId="0">
      <sharedItems count="2">
        <s v="F"/>
        <s v="M"/>
      </sharedItems>
    </cacheField>
    <cacheField name="headcount" numFmtId="0">
      <sharedItems containsSemiMixedTypes="0" containsString="0" containsNumber="1" containsInteger="1" minValue="1" maxValue="228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20">
  <r>
    <x v="0"/>
    <x v="0"/>
    <x v="0"/>
    <x v="0"/>
    <x v="0"/>
    <x v="0"/>
    <x v="0"/>
    <n v="4"/>
  </r>
  <r>
    <x v="0"/>
    <x v="0"/>
    <x v="0"/>
    <x v="0"/>
    <x v="0"/>
    <x v="0"/>
    <x v="1"/>
    <n v="3"/>
  </r>
  <r>
    <x v="0"/>
    <x v="0"/>
    <x v="0"/>
    <x v="1"/>
    <x v="0"/>
    <x v="0"/>
    <x v="0"/>
    <n v="121"/>
  </r>
  <r>
    <x v="0"/>
    <x v="0"/>
    <x v="0"/>
    <x v="1"/>
    <x v="0"/>
    <x v="0"/>
    <x v="1"/>
    <n v="114"/>
  </r>
  <r>
    <x v="0"/>
    <x v="0"/>
    <x v="0"/>
    <x v="2"/>
    <x v="0"/>
    <x v="0"/>
    <x v="0"/>
    <n v="30"/>
  </r>
  <r>
    <x v="0"/>
    <x v="0"/>
    <x v="0"/>
    <x v="2"/>
    <x v="0"/>
    <x v="0"/>
    <x v="1"/>
    <n v="23"/>
  </r>
  <r>
    <x v="0"/>
    <x v="0"/>
    <x v="0"/>
    <x v="3"/>
    <x v="0"/>
    <x v="0"/>
    <x v="0"/>
    <n v="55"/>
  </r>
  <r>
    <x v="0"/>
    <x v="0"/>
    <x v="0"/>
    <x v="3"/>
    <x v="0"/>
    <x v="0"/>
    <x v="1"/>
    <n v="71"/>
  </r>
  <r>
    <x v="0"/>
    <x v="0"/>
    <x v="0"/>
    <x v="4"/>
    <x v="0"/>
    <x v="0"/>
    <x v="0"/>
    <n v="14"/>
  </r>
  <r>
    <x v="0"/>
    <x v="0"/>
    <x v="0"/>
    <x v="4"/>
    <x v="0"/>
    <x v="0"/>
    <x v="1"/>
    <n v="7"/>
  </r>
  <r>
    <x v="0"/>
    <x v="0"/>
    <x v="0"/>
    <x v="5"/>
    <x v="0"/>
    <x v="0"/>
    <x v="0"/>
    <n v="55"/>
  </r>
  <r>
    <x v="0"/>
    <x v="0"/>
    <x v="0"/>
    <x v="5"/>
    <x v="0"/>
    <x v="0"/>
    <x v="1"/>
    <n v="105"/>
  </r>
  <r>
    <x v="0"/>
    <x v="0"/>
    <x v="0"/>
    <x v="6"/>
    <x v="0"/>
    <x v="0"/>
    <x v="1"/>
    <n v="4"/>
  </r>
  <r>
    <x v="0"/>
    <x v="0"/>
    <x v="0"/>
    <x v="7"/>
    <x v="0"/>
    <x v="0"/>
    <x v="0"/>
    <n v="67"/>
  </r>
  <r>
    <x v="0"/>
    <x v="0"/>
    <x v="0"/>
    <x v="7"/>
    <x v="0"/>
    <x v="0"/>
    <x v="1"/>
    <n v="83"/>
  </r>
  <r>
    <x v="0"/>
    <x v="0"/>
    <x v="0"/>
    <x v="8"/>
    <x v="0"/>
    <x v="0"/>
    <x v="0"/>
    <n v="194"/>
  </r>
  <r>
    <x v="0"/>
    <x v="0"/>
    <x v="0"/>
    <x v="8"/>
    <x v="0"/>
    <x v="0"/>
    <x v="1"/>
    <n v="241"/>
  </r>
  <r>
    <x v="0"/>
    <x v="1"/>
    <x v="1"/>
    <x v="0"/>
    <x v="1"/>
    <x v="1"/>
    <x v="0"/>
    <n v="3"/>
  </r>
  <r>
    <x v="0"/>
    <x v="1"/>
    <x v="1"/>
    <x v="0"/>
    <x v="1"/>
    <x v="1"/>
    <x v="1"/>
    <n v="1"/>
  </r>
  <r>
    <x v="0"/>
    <x v="1"/>
    <x v="1"/>
    <x v="1"/>
    <x v="1"/>
    <x v="1"/>
    <x v="0"/>
    <n v="65"/>
  </r>
  <r>
    <x v="0"/>
    <x v="1"/>
    <x v="1"/>
    <x v="1"/>
    <x v="1"/>
    <x v="1"/>
    <x v="1"/>
    <n v="28"/>
  </r>
  <r>
    <x v="0"/>
    <x v="1"/>
    <x v="1"/>
    <x v="2"/>
    <x v="1"/>
    <x v="1"/>
    <x v="0"/>
    <n v="7"/>
  </r>
  <r>
    <x v="0"/>
    <x v="1"/>
    <x v="1"/>
    <x v="2"/>
    <x v="1"/>
    <x v="1"/>
    <x v="1"/>
    <n v="3"/>
  </r>
  <r>
    <x v="0"/>
    <x v="1"/>
    <x v="1"/>
    <x v="3"/>
    <x v="1"/>
    <x v="1"/>
    <x v="0"/>
    <n v="20"/>
  </r>
  <r>
    <x v="0"/>
    <x v="1"/>
    <x v="1"/>
    <x v="3"/>
    <x v="1"/>
    <x v="1"/>
    <x v="1"/>
    <n v="17"/>
  </r>
  <r>
    <x v="0"/>
    <x v="1"/>
    <x v="1"/>
    <x v="4"/>
    <x v="1"/>
    <x v="1"/>
    <x v="0"/>
    <n v="4"/>
  </r>
  <r>
    <x v="0"/>
    <x v="1"/>
    <x v="1"/>
    <x v="4"/>
    <x v="1"/>
    <x v="1"/>
    <x v="1"/>
    <n v="7"/>
  </r>
  <r>
    <x v="0"/>
    <x v="1"/>
    <x v="1"/>
    <x v="5"/>
    <x v="1"/>
    <x v="1"/>
    <x v="0"/>
    <n v="4"/>
  </r>
  <r>
    <x v="0"/>
    <x v="1"/>
    <x v="1"/>
    <x v="5"/>
    <x v="1"/>
    <x v="1"/>
    <x v="1"/>
    <n v="1"/>
  </r>
  <r>
    <x v="0"/>
    <x v="1"/>
    <x v="1"/>
    <x v="7"/>
    <x v="1"/>
    <x v="1"/>
    <x v="0"/>
    <n v="20"/>
  </r>
  <r>
    <x v="0"/>
    <x v="1"/>
    <x v="1"/>
    <x v="7"/>
    <x v="1"/>
    <x v="1"/>
    <x v="1"/>
    <n v="25"/>
  </r>
  <r>
    <x v="0"/>
    <x v="1"/>
    <x v="1"/>
    <x v="8"/>
    <x v="0"/>
    <x v="1"/>
    <x v="0"/>
    <n v="1"/>
  </r>
  <r>
    <x v="0"/>
    <x v="1"/>
    <x v="1"/>
    <x v="8"/>
    <x v="1"/>
    <x v="1"/>
    <x v="0"/>
    <n v="81"/>
  </r>
  <r>
    <x v="0"/>
    <x v="1"/>
    <x v="1"/>
    <x v="8"/>
    <x v="1"/>
    <x v="1"/>
    <x v="1"/>
    <n v="89"/>
  </r>
  <r>
    <x v="0"/>
    <x v="1"/>
    <x v="2"/>
    <x v="0"/>
    <x v="1"/>
    <x v="1"/>
    <x v="0"/>
    <n v="2"/>
  </r>
  <r>
    <x v="0"/>
    <x v="1"/>
    <x v="2"/>
    <x v="1"/>
    <x v="1"/>
    <x v="1"/>
    <x v="0"/>
    <n v="178"/>
  </r>
  <r>
    <x v="0"/>
    <x v="1"/>
    <x v="2"/>
    <x v="1"/>
    <x v="1"/>
    <x v="1"/>
    <x v="1"/>
    <n v="57"/>
  </r>
  <r>
    <x v="0"/>
    <x v="1"/>
    <x v="2"/>
    <x v="2"/>
    <x v="1"/>
    <x v="1"/>
    <x v="0"/>
    <n v="16"/>
  </r>
  <r>
    <x v="0"/>
    <x v="1"/>
    <x v="2"/>
    <x v="2"/>
    <x v="1"/>
    <x v="1"/>
    <x v="1"/>
    <n v="11"/>
  </r>
  <r>
    <x v="0"/>
    <x v="1"/>
    <x v="2"/>
    <x v="3"/>
    <x v="1"/>
    <x v="1"/>
    <x v="0"/>
    <n v="59"/>
  </r>
  <r>
    <x v="0"/>
    <x v="1"/>
    <x v="2"/>
    <x v="3"/>
    <x v="1"/>
    <x v="1"/>
    <x v="1"/>
    <n v="41"/>
  </r>
  <r>
    <x v="0"/>
    <x v="1"/>
    <x v="2"/>
    <x v="4"/>
    <x v="1"/>
    <x v="1"/>
    <x v="0"/>
    <n v="20"/>
  </r>
  <r>
    <x v="0"/>
    <x v="1"/>
    <x v="2"/>
    <x v="4"/>
    <x v="1"/>
    <x v="1"/>
    <x v="1"/>
    <n v="11"/>
  </r>
  <r>
    <x v="0"/>
    <x v="1"/>
    <x v="2"/>
    <x v="5"/>
    <x v="1"/>
    <x v="1"/>
    <x v="0"/>
    <n v="3"/>
  </r>
  <r>
    <x v="0"/>
    <x v="1"/>
    <x v="2"/>
    <x v="5"/>
    <x v="1"/>
    <x v="1"/>
    <x v="1"/>
    <n v="5"/>
  </r>
  <r>
    <x v="0"/>
    <x v="1"/>
    <x v="2"/>
    <x v="6"/>
    <x v="1"/>
    <x v="1"/>
    <x v="0"/>
    <n v="1"/>
  </r>
  <r>
    <x v="0"/>
    <x v="1"/>
    <x v="2"/>
    <x v="6"/>
    <x v="1"/>
    <x v="1"/>
    <x v="1"/>
    <n v="1"/>
  </r>
  <r>
    <x v="0"/>
    <x v="1"/>
    <x v="2"/>
    <x v="7"/>
    <x v="0"/>
    <x v="1"/>
    <x v="0"/>
    <n v="1"/>
  </r>
  <r>
    <x v="0"/>
    <x v="1"/>
    <x v="2"/>
    <x v="7"/>
    <x v="1"/>
    <x v="1"/>
    <x v="0"/>
    <n v="35"/>
  </r>
  <r>
    <x v="0"/>
    <x v="1"/>
    <x v="2"/>
    <x v="7"/>
    <x v="1"/>
    <x v="1"/>
    <x v="1"/>
    <n v="16"/>
  </r>
  <r>
    <x v="0"/>
    <x v="1"/>
    <x v="2"/>
    <x v="8"/>
    <x v="1"/>
    <x v="1"/>
    <x v="0"/>
    <n v="179"/>
  </r>
  <r>
    <x v="0"/>
    <x v="1"/>
    <x v="2"/>
    <x v="8"/>
    <x v="1"/>
    <x v="1"/>
    <x v="1"/>
    <n v="103"/>
  </r>
  <r>
    <x v="0"/>
    <x v="1"/>
    <x v="3"/>
    <x v="0"/>
    <x v="1"/>
    <x v="1"/>
    <x v="0"/>
    <n v="5"/>
  </r>
  <r>
    <x v="0"/>
    <x v="1"/>
    <x v="3"/>
    <x v="0"/>
    <x v="1"/>
    <x v="1"/>
    <x v="1"/>
    <n v="2"/>
  </r>
  <r>
    <x v="0"/>
    <x v="1"/>
    <x v="3"/>
    <x v="1"/>
    <x v="0"/>
    <x v="0"/>
    <x v="0"/>
    <n v="4"/>
  </r>
  <r>
    <x v="0"/>
    <x v="1"/>
    <x v="3"/>
    <x v="1"/>
    <x v="0"/>
    <x v="0"/>
    <x v="1"/>
    <n v="4"/>
  </r>
  <r>
    <x v="0"/>
    <x v="1"/>
    <x v="3"/>
    <x v="1"/>
    <x v="1"/>
    <x v="1"/>
    <x v="0"/>
    <n v="156"/>
  </r>
  <r>
    <x v="0"/>
    <x v="1"/>
    <x v="3"/>
    <x v="1"/>
    <x v="1"/>
    <x v="1"/>
    <x v="1"/>
    <n v="222"/>
  </r>
  <r>
    <x v="0"/>
    <x v="1"/>
    <x v="3"/>
    <x v="2"/>
    <x v="0"/>
    <x v="0"/>
    <x v="0"/>
    <n v="1"/>
  </r>
  <r>
    <x v="0"/>
    <x v="1"/>
    <x v="3"/>
    <x v="2"/>
    <x v="1"/>
    <x v="1"/>
    <x v="0"/>
    <n v="45"/>
  </r>
  <r>
    <x v="0"/>
    <x v="1"/>
    <x v="3"/>
    <x v="2"/>
    <x v="1"/>
    <x v="1"/>
    <x v="1"/>
    <n v="27"/>
  </r>
  <r>
    <x v="0"/>
    <x v="1"/>
    <x v="3"/>
    <x v="3"/>
    <x v="0"/>
    <x v="0"/>
    <x v="0"/>
    <n v="2"/>
  </r>
  <r>
    <x v="0"/>
    <x v="1"/>
    <x v="3"/>
    <x v="3"/>
    <x v="1"/>
    <x v="1"/>
    <x v="0"/>
    <n v="110"/>
  </r>
  <r>
    <x v="0"/>
    <x v="1"/>
    <x v="3"/>
    <x v="3"/>
    <x v="1"/>
    <x v="1"/>
    <x v="1"/>
    <n v="86"/>
  </r>
  <r>
    <x v="0"/>
    <x v="1"/>
    <x v="3"/>
    <x v="4"/>
    <x v="1"/>
    <x v="1"/>
    <x v="0"/>
    <n v="40"/>
  </r>
  <r>
    <x v="0"/>
    <x v="1"/>
    <x v="3"/>
    <x v="4"/>
    <x v="1"/>
    <x v="1"/>
    <x v="1"/>
    <n v="24"/>
  </r>
  <r>
    <x v="0"/>
    <x v="1"/>
    <x v="3"/>
    <x v="5"/>
    <x v="1"/>
    <x v="1"/>
    <x v="0"/>
    <n v="271"/>
  </r>
  <r>
    <x v="0"/>
    <x v="1"/>
    <x v="3"/>
    <x v="5"/>
    <x v="1"/>
    <x v="1"/>
    <x v="1"/>
    <n v="442"/>
  </r>
  <r>
    <x v="0"/>
    <x v="1"/>
    <x v="3"/>
    <x v="7"/>
    <x v="0"/>
    <x v="0"/>
    <x v="0"/>
    <n v="3"/>
  </r>
  <r>
    <x v="0"/>
    <x v="1"/>
    <x v="3"/>
    <x v="7"/>
    <x v="0"/>
    <x v="0"/>
    <x v="1"/>
    <n v="1"/>
  </r>
  <r>
    <x v="0"/>
    <x v="1"/>
    <x v="3"/>
    <x v="7"/>
    <x v="1"/>
    <x v="1"/>
    <x v="0"/>
    <n v="179"/>
  </r>
  <r>
    <x v="0"/>
    <x v="1"/>
    <x v="3"/>
    <x v="7"/>
    <x v="1"/>
    <x v="1"/>
    <x v="1"/>
    <n v="178"/>
  </r>
  <r>
    <x v="0"/>
    <x v="1"/>
    <x v="3"/>
    <x v="8"/>
    <x v="0"/>
    <x v="0"/>
    <x v="0"/>
    <n v="6"/>
  </r>
  <r>
    <x v="0"/>
    <x v="1"/>
    <x v="3"/>
    <x v="8"/>
    <x v="0"/>
    <x v="0"/>
    <x v="1"/>
    <n v="8"/>
  </r>
  <r>
    <x v="0"/>
    <x v="1"/>
    <x v="3"/>
    <x v="8"/>
    <x v="1"/>
    <x v="1"/>
    <x v="0"/>
    <n v="353"/>
  </r>
  <r>
    <x v="0"/>
    <x v="1"/>
    <x v="3"/>
    <x v="8"/>
    <x v="1"/>
    <x v="1"/>
    <x v="1"/>
    <n v="437"/>
  </r>
  <r>
    <x v="0"/>
    <x v="1"/>
    <x v="4"/>
    <x v="0"/>
    <x v="0"/>
    <x v="0"/>
    <x v="1"/>
    <n v="1"/>
  </r>
  <r>
    <x v="0"/>
    <x v="1"/>
    <x v="4"/>
    <x v="0"/>
    <x v="0"/>
    <x v="1"/>
    <x v="1"/>
    <n v="1"/>
  </r>
  <r>
    <x v="0"/>
    <x v="1"/>
    <x v="4"/>
    <x v="0"/>
    <x v="1"/>
    <x v="1"/>
    <x v="0"/>
    <n v="21"/>
  </r>
  <r>
    <x v="0"/>
    <x v="1"/>
    <x v="4"/>
    <x v="0"/>
    <x v="1"/>
    <x v="1"/>
    <x v="1"/>
    <n v="26"/>
  </r>
  <r>
    <x v="0"/>
    <x v="1"/>
    <x v="4"/>
    <x v="1"/>
    <x v="0"/>
    <x v="0"/>
    <x v="0"/>
    <n v="48"/>
  </r>
  <r>
    <x v="0"/>
    <x v="1"/>
    <x v="4"/>
    <x v="1"/>
    <x v="0"/>
    <x v="0"/>
    <x v="1"/>
    <n v="163"/>
  </r>
  <r>
    <x v="0"/>
    <x v="1"/>
    <x v="4"/>
    <x v="1"/>
    <x v="0"/>
    <x v="1"/>
    <x v="0"/>
    <n v="5"/>
  </r>
  <r>
    <x v="0"/>
    <x v="1"/>
    <x v="4"/>
    <x v="1"/>
    <x v="0"/>
    <x v="1"/>
    <x v="1"/>
    <n v="4"/>
  </r>
  <r>
    <x v="0"/>
    <x v="1"/>
    <x v="4"/>
    <x v="1"/>
    <x v="1"/>
    <x v="1"/>
    <x v="0"/>
    <n v="378"/>
  </r>
  <r>
    <x v="0"/>
    <x v="1"/>
    <x v="4"/>
    <x v="1"/>
    <x v="1"/>
    <x v="1"/>
    <x v="1"/>
    <n v="338"/>
  </r>
  <r>
    <x v="0"/>
    <x v="1"/>
    <x v="4"/>
    <x v="2"/>
    <x v="0"/>
    <x v="0"/>
    <x v="0"/>
    <n v="4"/>
  </r>
  <r>
    <x v="0"/>
    <x v="1"/>
    <x v="4"/>
    <x v="2"/>
    <x v="0"/>
    <x v="0"/>
    <x v="1"/>
    <n v="3"/>
  </r>
  <r>
    <x v="0"/>
    <x v="1"/>
    <x v="4"/>
    <x v="2"/>
    <x v="0"/>
    <x v="1"/>
    <x v="0"/>
    <n v="2"/>
  </r>
  <r>
    <x v="0"/>
    <x v="1"/>
    <x v="4"/>
    <x v="2"/>
    <x v="0"/>
    <x v="1"/>
    <x v="1"/>
    <n v="1"/>
  </r>
  <r>
    <x v="0"/>
    <x v="1"/>
    <x v="4"/>
    <x v="2"/>
    <x v="1"/>
    <x v="1"/>
    <x v="0"/>
    <n v="111"/>
  </r>
  <r>
    <x v="0"/>
    <x v="1"/>
    <x v="4"/>
    <x v="2"/>
    <x v="1"/>
    <x v="1"/>
    <x v="1"/>
    <n v="69"/>
  </r>
  <r>
    <x v="0"/>
    <x v="1"/>
    <x v="4"/>
    <x v="3"/>
    <x v="0"/>
    <x v="0"/>
    <x v="0"/>
    <n v="8"/>
  </r>
  <r>
    <x v="0"/>
    <x v="1"/>
    <x v="4"/>
    <x v="3"/>
    <x v="0"/>
    <x v="0"/>
    <x v="1"/>
    <n v="12"/>
  </r>
  <r>
    <x v="0"/>
    <x v="1"/>
    <x v="4"/>
    <x v="3"/>
    <x v="0"/>
    <x v="1"/>
    <x v="0"/>
    <n v="3"/>
  </r>
  <r>
    <x v="0"/>
    <x v="1"/>
    <x v="4"/>
    <x v="3"/>
    <x v="0"/>
    <x v="1"/>
    <x v="1"/>
    <n v="1"/>
  </r>
  <r>
    <x v="0"/>
    <x v="1"/>
    <x v="4"/>
    <x v="3"/>
    <x v="1"/>
    <x v="1"/>
    <x v="0"/>
    <n v="208"/>
  </r>
  <r>
    <x v="0"/>
    <x v="1"/>
    <x v="4"/>
    <x v="3"/>
    <x v="1"/>
    <x v="1"/>
    <x v="1"/>
    <n v="227"/>
  </r>
  <r>
    <x v="0"/>
    <x v="1"/>
    <x v="4"/>
    <x v="4"/>
    <x v="0"/>
    <x v="0"/>
    <x v="0"/>
    <n v="2"/>
  </r>
  <r>
    <x v="0"/>
    <x v="1"/>
    <x v="4"/>
    <x v="4"/>
    <x v="0"/>
    <x v="0"/>
    <x v="1"/>
    <n v="11"/>
  </r>
  <r>
    <x v="0"/>
    <x v="1"/>
    <x v="4"/>
    <x v="4"/>
    <x v="0"/>
    <x v="1"/>
    <x v="0"/>
    <n v="1"/>
  </r>
  <r>
    <x v="0"/>
    <x v="1"/>
    <x v="4"/>
    <x v="4"/>
    <x v="0"/>
    <x v="1"/>
    <x v="1"/>
    <n v="1"/>
  </r>
  <r>
    <x v="0"/>
    <x v="1"/>
    <x v="4"/>
    <x v="4"/>
    <x v="1"/>
    <x v="1"/>
    <x v="0"/>
    <n v="45"/>
  </r>
  <r>
    <x v="0"/>
    <x v="1"/>
    <x v="4"/>
    <x v="4"/>
    <x v="1"/>
    <x v="1"/>
    <x v="1"/>
    <n v="35"/>
  </r>
  <r>
    <x v="0"/>
    <x v="1"/>
    <x v="4"/>
    <x v="5"/>
    <x v="0"/>
    <x v="0"/>
    <x v="0"/>
    <n v="27"/>
  </r>
  <r>
    <x v="0"/>
    <x v="1"/>
    <x v="4"/>
    <x v="5"/>
    <x v="0"/>
    <x v="0"/>
    <x v="1"/>
    <n v="102"/>
  </r>
  <r>
    <x v="0"/>
    <x v="1"/>
    <x v="4"/>
    <x v="5"/>
    <x v="0"/>
    <x v="1"/>
    <x v="0"/>
    <n v="2"/>
  </r>
  <r>
    <x v="0"/>
    <x v="1"/>
    <x v="4"/>
    <x v="5"/>
    <x v="0"/>
    <x v="1"/>
    <x v="1"/>
    <n v="6"/>
  </r>
  <r>
    <x v="0"/>
    <x v="1"/>
    <x v="4"/>
    <x v="5"/>
    <x v="1"/>
    <x v="1"/>
    <x v="0"/>
    <n v="372"/>
  </r>
  <r>
    <x v="0"/>
    <x v="1"/>
    <x v="4"/>
    <x v="5"/>
    <x v="1"/>
    <x v="1"/>
    <x v="1"/>
    <n v="828"/>
  </r>
  <r>
    <x v="0"/>
    <x v="1"/>
    <x v="4"/>
    <x v="6"/>
    <x v="0"/>
    <x v="0"/>
    <x v="1"/>
    <n v="1"/>
  </r>
  <r>
    <x v="0"/>
    <x v="1"/>
    <x v="4"/>
    <x v="6"/>
    <x v="1"/>
    <x v="1"/>
    <x v="0"/>
    <n v="4"/>
  </r>
  <r>
    <x v="0"/>
    <x v="1"/>
    <x v="4"/>
    <x v="6"/>
    <x v="1"/>
    <x v="1"/>
    <x v="1"/>
    <n v="5"/>
  </r>
  <r>
    <x v="0"/>
    <x v="1"/>
    <x v="4"/>
    <x v="7"/>
    <x v="0"/>
    <x v="0"/>
    <x v="0"/>
    <n v="22"/>
  </r>
  <r>
    <x v="0"/>
    <x v="1"/>
    <x v="4"/>
    <x v="7"/>
    <x v="0"/>
    <x v="0"/>
    <x v="1"/>
    <n v="53"/>
  </r>
  <r>
    <x v="0"/>
    <x v="1"/>
    <x v="4"/>
    <x v="7"/>
    <x v="0"/>
    <x v="1"/>
    <x v="0"/>
    <n v="3"/>
  </r>
  <r>
    <x v="0"/>
    <x v="1"/>
    <x v="4"/>
    <x v="7"/>
    <x v="0"/>
    <x v="1"/>
    <x v="1"/>
    <n v="4"/>
  </r>
  <r>
    <x v="0"/>
    <x v="1"/>
    <x v="4"/>
    <x v="7"/>
    <x v="1"/>
    <x v="1"/>
    <x v="0"/>
    <n v="312"/>
  </r>
  <r>
    <x v="0"/>
    <x v="1"/>
    <x v="4"/>
    <x v="7"/>
    <x v="1"/>
    <x v="1"/>
    <x v="1"/>
    <n v="368"/>
  </r>
  <r>
    <x v="0"/>
    <x v="1"/>
    <x v="4"/>
    <x v="8"/>
    <x v="0"/>
    <x v="0"/>
    <x v="0"/>
    <n v="55"/>
  </r>
  <r>
    <x v="0"/>
    <x v="1"/>
    <x v="4"/>
    <x v="8"/>
    <x v="0"/>
    <x v="0"/>
    <x v="1"/>
    <n v="143"/>
  </r>
  <r>
    <x v="0"/>
    <x v="1"/>
    <x v="4"/>
    <x v="8"/>
    <x v="0"/>
    <x v="1"/>
    <x v="0"/>
    <n v="7"/>
  </r>
  <r>
    <x v="0"/>
    <x v="1"/>
    <x v="4"/>
    <x v="8"/>
    <x v="0"/>
    <x v="1"/>
    <x v="1"/>
    <n v="11"/>
  </r>
  <r>
    <x v="0"/>
    <x v="1"/>
    <x v="4"/>
    <x v="8"/>
    <x v="1"/>
    <x v="1"/>
    <x v="0"/>
    <n v="1087"/>
  </r>
  <r>
    <x v="0"/>
    <x v="1"/>
    <x v="4"/>
    <x v="8"/>
    <x v="1"/>
    <x v="1"/>
    <x v="1"/>
    <n v="1257"/>
  </r>
  <r>
    <x v="0"/>
    <x v="2"/>
    <x v="5"/>
    <x v="0"/>
    <x v="1"/>
    <x v="1"/>
    <x v="0"/>
    <n v="4"/>
  </r>
  <r>
    <x v="0"/>
    <x v="2"/>
    <x v="5"/>
    <x v="1"/>
    <x v="0"/>
    <x v="0"/>
    <x v="0"/>
    <n v="4"/>
  </r>
  <r>
    <x v="0"/>
    <x v="2"/>
    <x v="5"/>
    <x v="1"/>
    <x v="0"/>
    <x v="0"/>
    <x v="1"/>
    <n v="2"/>
  </r>
  <r>
    <x v="0"/>
    <x v="2"/>
    <x v="5"/>
    <x v="1"/>
    <x v="1"/>
    <x v="1"/>
    <x v="0"/>
    <n v="803"/>
  </r>
  <r>
    <x v="0"/>
    <x v="2"/>
    <x v="5"/>
    <x v="1"/>
    <x v="1"/>
    <x v="1"/>
    <x v="1"/>
    <n v="825"/>
  </r>
  <r>
    <x v="0"/>
    <x v="2"/>
    <x v="5"/>
    <x v="2"/>
    <x v="0"/>
    <x v="0"/>
    <x v="0"/>
    <n v="2"/>
  </r>
  <r>
    <x v="0"/>
    <x v="2"/>
    <x v="5"/>
    <x v="2"/>
    <x v="0"/>
    <x v="0"/>
    <x v="1"/>
    <n v="1"/>
  </r>
  <r>
    <x v="0"/>
    <x v="2"/>
    <x v="5"/>
    <x v="2"/>
    <x v="1"/>
    <x v="1"/>
    <x v="0"/>
    <n v="58"/>
  </r>
  <r>
    <x v="0"/>
    <x v="2"/>
    <x v="5"/>
    <x v="2"/>
    <x v="1"/>
    <x v="1"/>
    <x v="1"/>
    <n v="36"/>
  </r>
  <r>
    <x v="0"/>
    <x v="2"/>
    <x v="5"/>
    <x v="3"/>
    <x v="0"/>
    <x v="0"/>
    <x v="0"/>
    <n v="5"/>
  </r>
  <r>
    <x v="0"/>
    <x v="2"/>
    <x v="5"/>
    <x v="3"/>
    <x v="0"/>
    <x v="0"/>
    <x v="1"/>
    <n v="5"/>
  </r>
  <r>
    <x v="0"/>
    <x v="2"/>
    <x v="5"/>
    <x v="3"/>
    <x v="1"/>
    <x v="1"/>
    <x v="0"/>
    <n v="304"/>
  </r>
  <r>
    <x v="0"/>
    <x v="2"/>
    <x v="5"/>
    <x v="3"/>
    <x v="1"/>
    <x v="1"/>
    <x v="1"/>
    <n v="199"/>
  </r>
  <r>
    <x v="0"/>
    <x v="2"/>
    <x v="5"/>
    <x v="4"/>
    <x v="0"/>
    <x v="0"/>
    <x v="0"/>
    <n v="2"/>
  </r>
  <r>
    <x v="0"/>
    <x v="2"/>
    <x v="5"/>
    <x v="4"/>
    <x v="1"/>
    <x v="1"/>
    <x v="0"/>
    <n v="106"/>
  </r>
  <r>
    <x v="0"/>
    <x v="2"/>
    <x v="5"/>
    <x v="4"/>
    <x v="1"/>
    <x v="1"/>
    <x v="1"/>
    <n v="97"/>
  </r>
  <r>
    <x v="0"/>
    <x v="2"/>
    <x v="5"/>
    <x v="5"/>
    <x v="0"/>
    <x v="0"/>
    <x v="0"/>
    <n v="2"/>
  </r>
  <r>
    <x v="0"/>
    <x v="2"/>
    <x v="5"/>
    <x v="5"/>
    <x v="0"/>
    <x v="0"/>
    <x v="1"/>
    <n v="2"/>
  </r>
  <r>
    <x v="0"/>
    <x v="2"/>
    <x v="5"/>
    <x v="5"/>
    <x v="1"/>
    <x v="1"/>
    <x v="0"/>
    <n v="264"/>
  </r>
  <r>
    <x v="0"/>
    <x v="2"/>
    <x v="5"/>
    <x v="5"/>
    <x v="1"/>
    <x v="1"/>
    <x v="1"/>
    <n v="272"/>
  </r>
  <r>
    <x v="0"/>
    <x v="2"/>
    <x v="5"/>
    <x v="6"/>
    <x v="1"/>
    <x v="1"/>
    <x v="0"/>
    <n v="4"/>
  </r>
  <r>
    <x v="0"/>
    <x v="2"/>
    <x v="5"/>
    <x v="6"/>
    <x v="1"/>
    <x v="1"/>
    <x v="1"/>
    <n v="8"/>
  </r>
  <r>
    <x v="0"/>
    <x v="2"/>
    <x v="5"/>
    <x v="7"/>
    <x v="1"/>
    <x v="1"/>
    <x v="0"/>
    <n v="46"/>
  </r>
  <r>
    <x v="0"/>
    <x v="2"/>
    <x v="5"/>
    <x v="7"/>
    <x v="1"/>
    <x v="1"/>
    <x v="1"/>
    <n v="42"/>
  </r>
  <r>
    <x v="0"/>
    <x v="2"/>
    <x v="5"/>
    <x v="8"/>
    <x v="0"/>
    <x v="0"/>
    <x v="0"/>
    <n v="6"/>
  </r>
  <r>
    <x v="0"/>
    <x v="2"/>
    <x v="5"/>
    <x v="8"/>
    <x v="0"/>
    <x v="0"/>
    <x v="1"/>
    <n v="4"/>
  </r>
  <r>
    <x v="0"/>
    <x v="2"/>
    <x v="5"/>
    <x v="8"/>
    <x v="1"/>
    <x v="1"/>
    <x v="0"/>
    <n v="516"/>
  </r>
  <r>
    <x v="0"/>
    <x v="2"/>
    <x v="5"/>
    <x v="8"/>
    <x v="1"/>
    <x v="1"/>
    <x v="1"/>
    <n v="543"/>
  </r>
  <r>
    <x v="0"/>
    <x v="2"/>
    <x v="6"/>
    <x v="0"/>
    <x v="1"/>
    <x v="1"/>
    <x v="0"/>
    <n v="1"/>
  </r>
  <r>
    <x v="0"/>
    <x v="2"/>
    <x v="6"/>
    <x v="0"/>
    <x v="1"/>
    <x v="1"/>
    <x v="1"/>
    <n v="1"/>
  </r>
  <r>
    <x v="0"/>
    <x v="2"/>
    <x v="6"/>
    <x v="1"/>
    <x v="0"/>
    <x v="0"/>
    <x v="0"/>
    <n v="1"/>
  </r>
  <r>
    <x v="0"/>
    <x v="2"/>
    <x v="6"/>
    <x v="1"/>
    <x v="0"/>
    <x v="0"/>
    <x v="1"/>
    <n v="2"/>
  </r>
  <r>
    <x v="0"/>
    <x v="2"/>
    <x v="6"/>
    <x v="1"/>
    <x v="1"/>
    <x v="1"/>
    <x v="0"/>
    <n v="21"/>
  </r>
  <r>
    <x v="0"/>
    <x v="2"/>
    <x v="6"/>
    <x v="1"/>
    <x v="1"/>
    <x v="1"/>
    <x v="1"/>
    <n v="15"/>
  </r>
  <r>
    <x v="0"/>
    <x v="2"/>
    <x v="6"/>
    <x v="2"/>
    <x v="0"/>
    <x v="0"/>
    <x v="0"/>
    <n v="1"/>
  </r>
  <r>
    <x v="0"/>
    <x v="2"/>
    <x v="6"/>
    <x v="2"/>
    <x v="1"/>
    <x v="1"/>
    <x v="0"/>
    <n v="7"/>
  </r>
  <r>
    <x v="0"/>
    <x v="2"/>
    <x v="6"/>
    <x v="2"/>
    <x v="1"/>
    <x v="1"/>
    <x v="1"/>
    <n v="3"/>
  </r>
  <r>
    <x v="0"/>
    <x v="2"/>
    <x v="6"/>
    <x v="3"/>
    <x v="0"/>
    <x v="0"/>
    <x v="0"/>
    <n v="1"/>
  </r>
  <r>
    <x v="0"/>
    <x v="2"/>
    <x v="6"/>
    <x v="3"/>
    <x v="0"/>
    <x v="0"/>
    <x v="1"/>
    <n v="1"/>
  </r>
  <r>
    <x v="0"/>
    <x v="2"/>
    <x v="6"/>
    <x v="3"/>
    <x v="1"/>
    <x v="1"/>
    <x v="0"/>
    <n v="30"/>
  </r>
  <r>
    <x v="0"/>
    <x v="2"/>
    <x v="6"/>
    <x v="3"/>
    <x v="1"/>
    <x v="1"/>
    <x v="1"/>
    <n v="20"/>
  </r>
  <r>
    <x v="0"/>
    <x v="2"/>
    <x v="6"/>
    <x v="4"/>
    <x v="1"/>
    <x v="1"/>
    <x v="0"/>
    <n v="9"/>
  </r>
  <r>
    <x v="0"/>
    <x v="2"/>
    <x v="6"/>
    <x v="4"/>
    <x v="1"/>
    <x v="1"/>
    <x v="1"/>
    <n v="7"/>
  </r>
  <r>
    <x v="0"/>
    <x v="2"/>
    <x v="6"/>
    <x v="5"/>
    <x v="1"/>
    <x v="1"/>
    <x v="0"/>
    <n v="15"/>
  </r>
  <r>
    <x v="0"/>
    <x v="2"/>
    <x v="6"/>
    <x v="5"/>
    <x v="1"/>
    <x v="1"/>
    <x v="1"/>
    <n v="21"/>
  </r>
  <r>
    <x v="0"/>
    <x v="2"/>
    <x v="6"/>
    <x v="6"/>
    <x v="1"/>
    <x v="1"/>
    <x v="0"/>
    <n v="1"/>
  </r>
  <r>
    <x v="0"/>
    <x v="2"/>
    <x v="6"/>
    <x v="6"/>
    <x v="1"/>
    <x v="1"/>
    <x v="1"/>
    <n v="3"/>
  </r>
  <r>
    <x v="0"/>
    <x v="2"/>
    <x v="6"/>
    <x v="7"/>
    <x v="1"/>
    <x v="1"/>
    <x v="0"/>
    <n v="1"/>
  </r>
  <r>
    <x v="0"/>
    <x v="2"/>
    <x v="6"/>
    <x v="7"/>
    <x v="1"/>
    <x v="1"/>
    <x v="1"/>
    <n v="5"/>
  </r>
  <r>
    <x v="0"/>
    <x v="2"/>
    <x v="6"/>
    <x v="8"/>
    <x v="0"/>
    <x v="0"/>
    <x v="1"/>
    <n v="1"/>
  </r>
  <r>
    <x v="0"/>
    <x v="2"/>
    <x v="6"/>
    <x v="8"/>
    <x v="1"/>
    <x v="1"/>
    <x v="0"/>
    <n v="47"/>
  </r>
  <r>
    <x v="0"/>
    <x v="2"/>
    <x v="6"/>
    <x v="8"/>
    <x v="1"/>
    <x v="1"/>
    <x v="1"/>
    <n v="56"/>
  </r>
  <r>
    <x v="0"/>
    <x v="2"/>
    <x v="7"/>
    <x v="0"/>
    <x v="1"/>
    <x v="1"/>
    <x v="0"/>
    <n v="4"/>
  </r>
  <r>
    <x v="0"/>
    <x v="2"/>
    <x v="7"/>
    <x v="0"/>
    <x v="1"/>
    <x v="1"/>
    <x v="1"/>
    <n v="5"/>
  </r>
  <r>
    <x v="0"/>
    <x v="2"/>
    <x v="7"/>
    <x v="1"/>
    <x v="0"/>
    <x v="0"/>
    <x v="0"/>
    <n v="3"/>
  </r>
  <r>
    <x v="0"/>
    <x v="2"/>
    <x v="7"/>
    <x v="1"/>
    <x v="0"/>
    <x v="0"/>
    <x v="1"/>
    <n v="5"/>
  </r>
  <r>
    <x v="0"/>
    <x v="2"/>
    <x v="7"/>
    <x v="1"/>
    <x v="1"/>
    <x v="1"/>
    <x v="0"/>
    <n v="525"/>
  </r>
  <r>
    <x v="0"/>
    <x v="2"/>
    <x v="7"/>
    <x v="1"/>
    <x v="1"/>
    <x v="1"/>
    <x v="1"/>
    <n v="377"/>
  </r>
  <r>
    <x v="0"/>
    <x v="2"/>
    <x v="7"/>
    <x v="2"/>
    <x v="0"/>
    <x v="0"/>
    <x v="0"/>
    <n v="2"/>
  </r>
  <r>
    <x v="0"/>
    <x v="2"/>
    <x v="7"/>
    <x v="2"/>
    <x v="1"/>
    <x v="1"/>
    <x v="0"/>
    <n v="58"/>
  </r>
  <r>
    <x v="0"/>
    <x v="2"/>
    <x v="7"/>
    <x v="2"/>
    <x v="1"/>
    <x v="1"/>
    <x v="1"/>
    <n v="33"/>
  </r>
  <r>
    <x v="0"/>
    <x v="2"/>
    <x v="7"/>
    <x v="3"/>
    <x v="0"/>
    <x v="0"/>
    <x v="0"/>
    <n v="8"/>
  </r>
  <r>
    <x v="0"/>
    <x v="2"/>
    <x v="7"/>
    <x v="3"/>
    <x v="0"/>
    <x v="0"/>
    <x v="1"/>
    <n v="1"/>
  </r>
  <r>
    <x v="0"/>
    <x v="2"/>
    <x v="7"/>
    <x v="3"/>
    <x v="1"/>
    <x v="1"/>
    <x v="0"/>
    <n v="296"/>
  </r>
  <r>
    <x v="0"/>
    <x v="2"/>
    <x v="7"/>
    <x v="3"/>
    <x v="1"/>
    <x v="1"/>
    <x v="1"/>
    <n v="149"/>
  </r>
  <r>
    <x v="0"/>
    <x v="2"/>
    <x v="7"/>
    <x v="4"/>
    <x v="0"/>
    <x v="0"/>
    <x v="0"/>
    <n v="2"/>
  </r>
  <r>
    <x v="0"/>
    <x v="2"/>
    <x v="7"/>
    <x v="4"/>
    <x v="0"/>
    <x v="0"/>
    <x v="1"/>
    <n v="1"/>
  </r>
  <r>
    <x v="0"/>
    <x v="2"/>
    <x v="7"/>
    <x v="4"/>
    <x v="1"/>
    <x v="1"/>
    <x v="0"/>
    <n v="112"/>
  </r>
  <r>
    <x v="0"/>
    <x v="2"/>
    <x v="7"/>
    <x v="4"/>
    <x v="1"/>
    <x v="1"/>
    <x v="1"/>
    <n v="68"/>
  </r>
  <r>
    <x v="0"/>
    <x v="2"/>
    <x v="7"/>
    <x v="5"/>
    <x v="1"/>
    <x v="1"/>
    <x v="0"/>
    <n v="217"/>
  </r>
  <r>
    <x v="0"/>
    <x v="2"/>
    <x v="7"/>
    <x v="5"/>
    <x v="1"/>
    <x v="1"/>
    <x v="1"/>
    <n v="203"/>
  </r>
  <r>
    <x v="0"/>
    <x v="2"/>
    <x v="7"/>
    <x v="6"/>
    <x v="1"/>
    <x v="1"/>
    <x v="0"/>
    <n v="5"/>
  </r>
  <r>
    <x v="0"/>
    <x v="2"/>
    <x v="7"/>
    <x v="6"/>
    <x v="1"/>
    <x v="1"/>
    <x v="1"/>
    <n v="6"/>
  </r>
  <r>
    <x v="0"/>
    <x v="2"/>
    <x v="7"/>
    <x v="7"/>
    <x v="0"/>
    <x v="0"/>
    <x v="0"/>
    <n v="1"/>
  </r>
  <r>
    <x v="0"/>
    <x v="2"/>
    <x v="7"/>
    <x v="7"/>
    <x v="0"/>
    <x v="0"/>
    <x v="1"/>
    <n v="1"/>
  </r>
  <r>
    <x v="0"/>
    <x v="2"/>
    <x v="7"/>
    <x v="7"/>
    <x v="1"/>
    <x v="1"/>
    <x v="0"/>
    <n v="25"/>
  </r>
  <r>
    <x v="0"/>
    <x v="2"/>
    <x v="7"/>
    <x v="7"/>
    <x v="1"/>
    <x v="1"/>
    <x v="1"/>
    <n v="35"/>
  </r>
  <r>
    <x v="0"/>
    <x v="2"/>
    <x v="7"/>
    <x v="8"/>
    <x v="0"/>
    <x v="0"/>
    <x v="0"/>
    <n v="4"/>
  </r>
  <r>
    <x v="0"/>
    <x v="2"/>
    <x v="7"/>
    <x v="8"/>
    <x v="0"/>
    <x v="0"/>
    <x v="1"/>
    <n v="4"/>
  </r>
  <r>
    <x v="0"/>
    <x v="2"/>
    <x v="7"/>
    <x v="8"/>
    <x v="1"/>
    <x v="1"/>
    <x v="0"/>
    <n v="517"/>
  </r>
  <r>
    <x v="0"/>
    <x v="2"/>
    <x v="7"/>
    <x v="8"/>
    <x v="1"/>
    <x v="1"/>
    <x v="1"/>
    <n v="437"/>
  </r>
  <r>
    <x v="0"/>
    <x v="2"/>
    <x v="8"/>
    <x v="0"/>
    <x v="1"/>
    <x v="1"/>
    <x v="0"/>
    <n v="9"/>
  </r>
  <r>
    <x v="0"/>
    <x v="2"/>
    <x v="8"/>
    <x v="0"/>
    <x v="1"/>
    <x v="1"/>
    <x v="1"/>
    <n v="7"/>
  </r>
  <r>
    <x v="0"/>
    <x v="2"/>
    <x v="8"/>
    <x v="1"/>
    <x v="0"/>
    <x v="0"/>
    <x v="0"/>
    <n v="13"/>
  </r>
  <r>
    <x v="0"/>
    <x v="2"/>
    <x v="8"/>
    <x v="1"/>
    <x v="0"/>
    <x v="0"/>
    <x v="1"/>
    <n v="15"/>
  </r>
  <r>
    <x v="0"/>
    <x v="2"/>
    <x v="8"/>
    <x v="1"/>
    <x v="1"/>
    <x v="1"/>
    <x v="0"/>
    <n v="1153"/>
  </r>
  <r>
    <x v="0"/>
    <x v="2"/>
    <x v="8"/>
    <x v="1"/>
    <x v="1"/>
    <x v="1"/>
    <x v="1"/>
    <n v="1056"/>
  </r>
  <r>
    <x v="0"/>
    <x v="2"/>
    <x v="8"/>
    <x v="2"/>
    <x v="0"/>
    <x v="0"/>
    <x v="0"/>
    <n v="3"/>
  </r>
  <r>
    <x v="0"/>
    <x v="2"/>
    <x v="8"/>
    <x v="2"/>
    <x v="0"/>
    <x v="0"/>
    <x v="1"/>
    <n v="4"/>
  </r>
  <r>
    <x v="0"/>
    <x v="2"/>
    <x v="8"/>
    <x v="2"/>
    <x v="1"/>
    <x v="1"/>
    <x v="0"/>
    <n v="89"/>
  </r>
  <r>
    <x v="0"/>
    <x v="2"/>
    <x v="8"/>
    <x v="2"/>
    <x v="1"/>
    <x v="1"/>
    <x v="1"/>
    <n v="79"/>
  </r>
  <r>
    <x v="0"/>
    <x v="2"/>
    <x v="8"/>
    <x v="3"/>
    <x v="0"/>
    <x v="0"/>
    <x v="0"/>
    <n v="22"/>
  </r>
  <r>
    <x v="0"/>
    <x v="2"/>
    <x v="8"/>
    <x v="3"/>
    <x v="0"/>
    <x v="0"/>
    <x v="1"/>
    <n v="9"/>
  </r>
  <r>
    <x v="0"/>
    <x v="2"/>
    <x v="8"/>
    <x v="3"/>
    <x v="1"/>
    <x v="1"/>
    <x v="0"/>
    <n v="508"/>
  </r>
  <r>
    <x v="0"/>
    <x v="2"/>
    <x v="8"/>
    <x v="3"/>
    <x v="1"/>
    <x v="1"/>
    <x v="1"/>
    <n v="384"/>
  </r>
  <r>
    <x v="0"/>
    <x v="2"/>
    <x v="8"/>
    <x v="4"/>
    <x v="0"/>
    <x v="0"/>
    <x v="0"/>
    <n v="1"/>
  </r>
  <r>
    <x v="0"/>
    <x v="2"/>
    <x v="8"/>
    <x v="4"/>
    <x v="0"/>
    <x v="0"/>
    <x v="1"/>
    <n v="1"/>
  </r>
  <r>
    <x v="0"/>
    <x v="2"/>
    <x v="8"/>
    <x v="4"/>
    <x v="1"/>
    <x v="1"/>
    <x v="0"/>
    <n v="151"/>
  </r>
  <r>
    <x v="0"/>
    <x v="2"/>
    <x v="8"/>
    <x v="4"/>
    <x v="1"/>
    <x v="1"/>
    <x v="1"/>
    <n v="156"/>
  </r>
  <r>
    <x v="0"/>
    <x v="2"/>
    <x v="8"/>
    <x v="5"/>
    <x v="0"/>
    <x v="0"/>
    <x v="0"/>
    <n v="5"/>
  </r>
  <r>
    <x v="0"/>
    <x v="2"/>
    <x v="8"/>
    <x v="5"/>
    <x v="0"/>
    <x v="0"/>
    <x v="1"/>
    <n v="9"/>
  </r>
  <r>
    <x v="0"/>
    <x v="2"/>
    <x v="8"/>
    <x v="5"/>
    <x v="1"/>
    <x v="1"/>
    <x v="0"/>
    <n v="412"/>
  </r>
  <r>
    <x v="0"/>
    <x v="2"/>
    <x v="8"/>
    <x v="5"/>
    <x v="1"/>
    <x v="1"/>
    <x v="1"/>
    <n v="493"/>
  </r>
  <r>
    <x v="0"/>
    <x v="2"/>
    <x v="8"/>
    <x v="6"/>
    <x v="1"/>
    <x v="1"/>
    <x v="0"/>
    <n v="6"/>
  </r>
  <r>
    <x v="0"/>
    <x v="2"/>
    <x v="8"/>
    <x v="6"/>
    <x v="1"/>
    <x v="1"/>
    <x v="1"/>
    <n v="9"/>
  </r>
  <r>
    <x v="0"/>
    <x v="2"/>
    <x v="8"/>
    <x v="7"/>
    <x v="0"/>
    <x v="0"/>
    <x v="0"/>
    <n v="5"/>
  </r>
  <r>
    <x v="0"/>
    <x v="2"/>
    <x v="8"/>
    <x v="7"/>
    <x v="0"/>
    <x v="0"/>
    <x v="1"/>
    <n v="4"/>
  </r>
  <r>
    <x v="0"/>
    <x v="2"/>
    <x v="8"/>
    <x v="7"/>
    <x v="1"/>
    <x v="1"/>
    <x v="0"/>
    <n v="115"/>
  </r>
  <r>
    <x v="0"/>
    <x v="2"/>
    <x v="8"/>
    <x v="7"/>
    <x v="1"/>
    <x v="1"/>
    <x v="1"/>
    <n v="109"/>
  </r>
  <r>
    <x v="0"/>
    <x v="2"/>
    <x v="8"/>
    <x v="8"/>
    <x v="0"/>
    <x v="0"/>
    <x v="0"/>
    <n v="27"/>
  </r>
  <r>
    <x v="0"/>
    <x v="2"/>
    <x v="8"/>
    <x v="8"/>
    <x v="0"/>
    <x v="0"/>
    <x v="1"/>
    <n v="17"/>
  </r>
  <r>
    <x v="0"/>
    <x v="2"/>
    <x v="8"/>
    <x v="8"/>
    <x v="1"/>
    <x v="1"/>
    <x v="0"/>
    <n v="1011"/>
  </r>
  <r>
    <x v="0"/>
    <x v="2"/>
    <x v="8"/>
    <x v="8"/>
    <x v="1"/>
    <x v="1"/>
    <x v="1"/>
    <n v="1048"/>
  </r>
  <r>
    <x v="0"/>
    <x v="2"/>
    <x v="9"/>
    <x v="0"/>
    <x v="0"/>
    <x v="0"/>
    <x v="1"/>
    <n v="1"/>
  </r>
  <r>
    <x v="0"/>
    <x v="2"/>
    <x v="9"/>
    <x v="0"/>
    <x v="1"/>
    <x v="1"/>
    <x v="0"/>
    <n v="19"/>
  </r>
  <r>
    <x v="0"/>
    <x v="2"/>
    <x v="9"/>
    <x v="0"/>
    <x v="1"/>
    <x v="1"/>
    <x v="1"/>
    <n v="16"/>
  </r>
  <r>
    <x v="0"/>
    <x v="2"/>
    <x v="9"/>
    <x v="1"/>
    <x v="0"/>
    <x v="0"/>
    <x v="0"/>
    <n v="70"/>
  </r>
  <r>
    <x v="0"/>
    <x v="2"/>
    <x v="9"/>
    <x v="1"/>
    <x v="0"/>
    <x v="0"/>
    <x v="1"/>
    <n v="85"/>
  </r>
  <r>
    <x v="0"/>
    <x v="2"/>
    <x v="9"/>
    <x v="1"/>
    <x v="1"/>
    <x v="1"/>
    <x v="0"/>
    <n v="2282"/>
  </r>
  <r>
    <x v="0"/>
    <x v="2"/>
    <x v="9"/>
    <x v="1"/>
    <x v="1"/>
    <x v="1"/>
    <x v="1"/>
    <n v="2043"/>
  </r>
  <r>
    <x v="0"/>
    <x v="2"/>
    <x v="9"/>
    <x v="2"/>
    <x v="0"/>
    <x v="0"/>
    <x v="0"/>
    <n v="26"/>
  </r>
  <r>
    <x v="0"/>
    <x v="2"/>
    <x v="9"/>
    <x v="2"/>
    <x v="0"/>
    <x v="0"/>
    <x v="1"/>
    <n v="12"/>
  </r>
  <r>
    <x v="0"/>
    <x v="2"/>
    <x v="9"/>
    <x v="2"/>
    <x v="1"/>
    <x v="1"/>
    <x v="0"/>
    <n v="120"/>
  </r>
  <r>
    <x v="0"/>
    <x v="2"/>
    <x v="9"/>
    <x v="2"/>
    <x v="1"/>
    <x v="1"/>
    <x v="1"/>
    <n v="94"/>
  </r>
  <r>
    <x v="0"/>
    <x v="2"/>
    <x v="9"/>
    <x v="3"/>
    <x v="0"/>
    <x v="0"/>
    <x v="0"/>
    <n v="54"/>
  </r>
  <r>
    <x v="0"/>
    <x v="2"/>
    <x v="9"/>
    <x v="3"/>
    <x v="0"/>
    <x v="0"/>
    <x v="1"/>
    <n v="29"/>
  </r>
  <r>
    <x v="0"/>
    <x v="2"/>
    <x v="9"/>
    <x v="3"/>
    <x v="1"/>
    <x v="1"/>
    <x v="0"/>
    <n v="708"/>
  </r>
  <r>
    <x v="0"/>
    <x v="2"/>
    <x v="9"/>
    <x v="3"/>
    <x v="1"/>
    <x v="1"/>
    <x v="1"/>
    <n v="587"/>
  </r>
  <r>
    <x v="0"/>
    <x v="2"/>
    <x v="9"/>
    <x v="4"/>
    <x v="0"/>
    <x v="0"/>
    <x v="0"/>
    <n v="4"/>
  </r>
  <r>
    <x v="0"/>
    <x v="2"/>
    <x v="9"/>
    <x v="4"/>
    <x v="0"/>
    <x v="0"/>
    <x v="1"/>
    <n v="6"/>
  </r>
  <r>
    <x v="0"/>
    <x v="2"/>
    <x v="9"/>
    <x v="4"/>
    <x v="1"/>
    <x v="1"/>
    <x v="0"/>
    <n v="124"/>
  </r>
  <r>
    <x v="0"/>
    <x v="2"/>
    <x v="9"/>
    <x v="4"/>
    <x v="1"/>
    <x v="1"/>
    <x v="1"/>
    <n v="107"/>
  </r>
  <r>
    <x v="0"/>
    <x v="2"/>
    <x v="9"/>
    <x v="5"/>
    <x v="0"/>
    <x v="0"/>
    <x v="0"/>
    <n v="4"/>
  </r>
  <r>
    <x v="0"/>
    <x v="2"/>
    <x v="9"/>
    <x v="5"/>
    <x v="0"/>
    <x v="0"/>
    <x v="1"/>
    <n v="14"/>
  </r>
  <r>
    <x v="0"/>
    <x v="2"/>
    <x v="9"/>
    <x v="5"/>
    <x v="1"/>
    <x v="1"/>
    <x v="0"/>
    <n v="389"/>
  </r>
  <r>
    <x v="0"/>
    <x v="2"/>
    <x v="9"/>
    <x v="5"/>
    <x v="1"/>
    <x v="1"/>
    <x v="1"/>
    <n v="426"/>
  </r>
  <r>
    <x v="0"/>
    <x v="2"/>
    <x v="9"/>
    <x v="6"/>
    <x v="0"/>
    <x v="0"/>
    <x v="0"/>
    <n v="1"/>
  </r>
  <r>
    <x v="0"/>
    <x v="2"/>
    <x v="9"/>
    <x v="6"/>
    <x v="1"/>
    <x v="1"/>
    <x v="0"/>
    <n v="15"/>
  </r>
  <r>
    <x v="0"/>
    <x v="2"/>
    <x v="9"/>
    <x v="6"/>
    <x v="1"/>
    <x v="1"/>
    <x v="1"/>
    <n v="16"/>
  </r>
  <r>
    <x v="0"/>
    <x v="2"/>
    <x v="9"/>
    <x v="7"/>
    <x v="0"/>
    <x v="0"/>
    <x v="0"/>
    <n v="19"/>
  </r>
  <r>
    <x v="0"/>
    <x v="2"/>
    <x v="9"/>
    <x v="7"/>
    <x v="0"/>
    <x v="0"/>
    <x v="1"/>
    <n v="26"/>
  </r>
  <r>
    <x v="0"/>
    <x v="2"/>
    <x v="9"/>
    <x v="7"/>
    <x v="1"/>
    <x v="1"/>
    <x v="0"/>
    <n v="310"/>
  </r>
  <r>
    <x v="0"/>
    <x v="2"/>
    <x v="9"/>
    <x v="7"/>
    <x v="1"/>
    <x v="1"/>
    <x v="1"/>
    <n v="266"/>
  </r>
  <r>
    <x v="0"/>
    <x v="2"/>
    <x v="9"/>
    <x v="8"/>
    <x v="0"/>
    <x v="0"/>
    <x v="0"/>
    <n v="89"/>
  </r>
  <r>
    <x v="0"/>
    <x v="2"/>
    <x v="9"/>
    <x v="8"/>
    <x v="0"/>
    <x v="0"/>
    <x v="1"/>
    <n v="107"/>
  </r>
  <r>
    <x v="0"/>
    <x v="2"/>
    <x v="9"/>
    <x v="8"/>
    <x v="1"/>
    <x v="1"/>
    <x v="0"/>
    <n v="1688"/>
  </r>
  <r>
    <x v="0"/>
    <x v="2"/>
    <x v="9"/>
    <x v="8"/>
    <x v="1"/>
    <x v="1"/>
    <x v="1"/>
    <n v="1551"/>
  </r>
  <r>
    <x v="1"/>
    <x v="0"/>
    <x v="0"/>
    <x v="0"/>
    <x v="0"/>
    <x v="0"/>
    <x v="0"/>
    <n v="4"/>
  </r>
  <r>
    <x v="1"/>
    <x v="0"/>
    <x v="0"/>
    <x v="0"/>
    <x v="0"/>
    <x v="0"/>
    <x v="1"/>
    <n v="4"/>
  </r>
  <r>
    <x v="1"/>
    <x v="0"/>
    <x v="0"/>
    <x v="1"/>
    <x v="0"/>
    <x v="0"/>
    <x v="0"/>
    <n v="112"/>
  </r>
  <r>
    <x v="1"/>
    <x v="0"/>
    <x v="0"/>
    <x v="1"/>
    <x v="0"/>
    <x v="0"/>
    <x v="1"/>
    <n v="112"/>
  </r>
  <r>
    <x v="1"/>
    <x v="0"/>
    <x v="0"/>
    <x v="2"/>
    <x v="0"/>
    <x v="0"/>
    <x v="0"/>
    <n v="32"/>
  </r>
  <r>
    <x v="1"/>
    <x v="0"/>
    <x v="0"/>
    <x v="2"/>
    <x v="0"/>
    <x v="0"/>
    <x v="1"/>
    <n v="20"/>
  </r>
  <r>
    <x v="1"/>
    <x v="0"/>
    <x v="0"/>
    <x v="3"/>
    <x v="0"/>
    <x v="0"/>
    <x v="0"/>
    <n v="58"/>
  </r>
  <r>
    <x v="1"/>
    <x v="0"/>
    <x v="0"/>
    <x v="3"/>
    <x v="0"/>
    <x v="0"/>
    <x v="1"/>
    <n v="68"/>
  </r>
  <r>
    <x v="1"/>
    <x v="0"/>
    <x v="0"/>
    <x v="4"/>
    <x v="0"/>
    <x v="0"/>
    <x v="0"/>
    <n v="17"/>
  </r>
  <r>
    <x v="1"/>
    <x v="0"/>
    <x v="0"/>
    <x v="4"/>
    <x v="0"/>
    <x v="0"/>
    <x v="1"/>
    <n v="11"/>
  </r>
  <r>
    <x v="1"/>
    <x v="0"/>
    <x v="0"/>
    <x v="5"/>
    <x v="0"/>
    <x v="0"/>
    <x v="0"/>
    <n v="61"/>
  </r>
  <r>
    <x v="1"/>
    <x v="0"/>
    <x v="0"/>
    <x v="5"/>
    <x v="0"/>
    <x v="0"/>
    <x v="1"/>
    <n v="127"/>
  </r>
  <r>
    <x v="1"/>
    <x v="0"/>
    <x v="0"/>
    <x v="6"/>
    <x v="0"/>
    <x v="0"/>
    <x v="0"/>
    <n v="1"/>
  </r>
  <r>
    <x v="1"/>
    <x v="0"/>
    <x v="0"/>
    <x v="6"/>
    <x v="0"/>
    <x v="0"/>
    <x v="1"/>
    <n v="3"/>
  </r>
  <r>
    <x v="1"/>
    <x v="0"/>
    <x v="0"/>
    <x v="7"/>
    <x v="0"/>
    <x v="0"/>
    <x v="0"/>
    <n v="45"/>
  </r>
  <r>
    <x v="1"/>
    <x v="0"/>
    <x v="0"/>
    <x v="7"/>
    <x v="0"/>
    <x v="0"/>
    <x v="1"/>
    <n v="63"/>
  </r>
  <r>
    <x v="1"/>
    <x v="0"/>
    <x v="0"/>
    <x v="8"/>
    <x v="0"/>
    <x v="0"/>
    <x v="0"/>
    <n v="201"/>
  </r>
  <r>
    <x v="1"/>
    <x v="0"/>
    <x v="0"/>
    <x v="8"/>
    <x v="0"/>
    <x v="0"/>
    <x v="1"/>
    <n v="191"/>
  </r>
  <r>
    <x v="1"/>
    <x v="1"/>
    <x v="1"/>
    <x v="1"/>
    <x v="1"/>
    <x v="1"/>
    <x v="0"/>
    <n v="62"/>
  </r>
  <r>
    <x v="1"/>
    <x v="1"/>
    <x v="1"/>
    <x v="1"/>
    <x v="1"/>
    <x v="1"/>
    <x v="1"/>
    <n v="23"/>
  </r>
  <r>
    <x v="1"/>
    <x v="1"/>
    <x v="1"/>
    <x v="2"/>
    <x v="1"/>
    <x v="1"/>
    <x v="0"/>
    <n v="8"/>
  </r>
  <r>
    <x v="1"/>
    <x v="1"/>
    <x v="1"/>
    <x v="2"/>
    <x v="1"/>
    <x v="1"/>
    <x v="1"/>
    <n v="10"/>
  </r>
  <r>
    <x v="1"/>
    <x v="1"/>
    <x v="1"/>
    <x v="3"/>
    <x v="1"/>
    <x v="1"/>
    <x v="0"/>
    <n v="30"/>
  </r>
  <r>
    <x v="1"/>
    <x v="1"/>
    <x v="1"/>
    <x v="3"/>
    <x v="1"/>
    <x v="1"/>
    <x v="1"/>
    <n v="16"/>
  </r>
  <r>
    <x v="1"/>
    <x v="1"/>
    <x v="1"/>
    <x v="4"/>
    <x v="1"/>
    <x v="1"/>
    <x v="0"/>
    <n v="8"/>
  </r>
  <r>
    <x v="1"/>
    <x v="1"/>
    <x v="1"/>
    <x v="4"/>
    <x v="1"/>
    <x v="1"/>
    <x v="1"/>
    <n v="6"/>
  </r>
  <r>
    <x v="1"/>
    <x v="1"/>
    <x v="1"/>
    <x v="5"/>
    <x v="1"/>
    <x v="1"/>
    <x v="0"/>
    <n v="13"/>
  </r>
  <r>
    <x v="1"/>
    <x v="1"/>
    <x v="1"/>
    <x v="5"/>
    <x v="1"/>
    <x v="1"/>
    <x v="1"/>
    <n v="4"/>
  </r>
  <r>
    <x v="1"/>
    <x v="1"/>
    <x v="1"/>
    <x v="7"/>
    <x v="1"/>
    <x v="1"/>
    <x v="0"/>
    <n v="19"/>
  </r>
  <r>
    <x v="1"/>
    <x v="1"/>
    <x v="1"/>
    <x v="7"/>
    <x v="1"/>
    <x v="1"/>
    <x v="1"/>
    <n v="14"/>
  </r>
  <r>
    <x v="1"/>
    <x v="1"/>
    <x v="1"/>
    <x v="8"/>
    <x v="1"/>
    <x v="1"/>
    <x v="0"/>
    <n v="79"/>
  </r>
  <r>
    <x v="1"/>
    <x v="1"/>
    <x v="1"/>
    <x v="8"/>
    <x v="1"/>
    <x v="1"/>
    <x v="1"/>
    <n v="88"/>
  </r>
  <r>
    <x v="1"/>
    <x v="1"/>
    <x v="2"/>
    <x v="0"/>
    <x v="1"/>
    <x v="1"/>
    <x v="0"/>
    <n v="4"/>
  </r>
  <r>
    <x v="1"/>
    <x v="1"/>
    <x v="2"/>
    <x v="0"/>
    <x v="1"/>
    <x v="1"/>
    <x v="1"/>
    <n v="1"/>
  </r>
  <r>
    <x v="1"/>
    <x v="1"/>
    <x v="2"/>
    <x v="1"/>
    <x v="1"/>
    <x v="1"/>
    <x v="0"/>
    <n v="164"/>
  </r>
  <r>
    <x v="1"/>
    <x v="1"/>
    <x v="2"/>
    <x v="1"/>
    <x v="1"/>
    <x v="1"/>
    <x v="1"/>
    <n v="55"/>
  </r>
  <r>
    <x v="1"/>
    <x v="1"/>
    <x v="2"/>
    <x v="2"/>
    <x v="1"/>
    <x v="1"/>
    <x v="0"/>
    <n v="16"/>
  </r>
  <r>
    <x v="1"/>
    <x v="1"/>
    <x v="2"/>
    <x v="2"/>
    <x v="1"/>
    <x v="1"/>
    <x v="1"/>
    <n v="12"/>
  </r>
  <r>
    <x v="1"/>
    <x v="1"/>
    <x v="2"/>
    <x v="3"/>
    <x v="0"/>
    <x v="0"/>
    <x v="1"/>
    <n v="1"/>
  </r>
  <r>
    <x v="1"/>
    <x v="1"/>
    <x v="2"/>
    <x v="3"/>
    <x v="1"/>
    <x v="1"/>
    <x v="0"/>
    <n v="46"/>
  </r>
  <r>
    <x v="1"/>
    <x v="1"/>
    <x v="2"/>
    <x v="3"/>
    <x v="1"/>
    <x v="1"/>
    <x v="1"/>
    <n v="31"/>
  </r>
  <r>
    <x v="1"/>
    <x v="1"/>
    <x v="2"/>
    <x v="4"/>
    <x v="1"/>
    <x v="1"/>
    <x v="0"/>
    <n v="11"/>
  </r>
  <r>
    <x v="1"/>
    <x v="1"/>
    <x v="2"/>
    <x v="4"/>
    <x v="1"/>
    <x v="1"/>
    <x v="1"/>
    <n v="13"/>
  </r>
  <r>
    <x v="1"/>
    <x v="1"/>
    <x v="2"/>
    <x v="5"/>
    <x v="1"/>
    <x v="1"/>
    <x v="0"/>
    <n v="5"/>
  </r>
  <r>
    <x v="1"/>
    <x v="1"/>
    <x v="2"/>
    <x v="5"/>
    <x v="1"/>
    <x v="1"/>
    <x v="1"/>
    <n v="4"/>
  </r>
  <r>
    <x v="1"/>
    <x v="1"/>
    <x v="2"/>
    <x v="7"/>
    <x v="1"/>
    <x v="1"/>
    <x v="0"/>
    <n v="30"/>
  </r>
  <r>
    <x v="1"/>
    <x v="1"/>
    <x v="2"/>
    <x v="7"/>
    <x v="1"/>
    <x v="1"/>
    <x v="1"/>
    <n v="29"/>
  </r>
  <r>
    <x v="1"/>
    <x v="1"/>
    <x v="2"/>
    <x v="8"/>
    <x v="1"/>
    <x v="1"/>
    <x v="0"/>
    <n v="176"/>
  </r>
  <r>
    <x v="1"/>
    <x v="1"/>
    <x v="2"/>
    <x v="8"/>
    <x v="1"/>
    <x v="1"/>
    <x v="1"/>
    <n v="135"/>
  </r>
  <r>
    <x v="1"/>
    <x v="1"/>
    <x v="3"/>
    <x v="0"/>
    <x v="0"/>
    <x v="0"/>
    <x v="0"/>
    <n v="1"/>
  </r>
  <r>
    <x v="1"/>
    <x v="1"/>
    <x v="3"/>
    <x v="0"/>
    <x v="1"/>
    <x v="1"/>
    <x v="0"/>
    <n v="2"/>
  </r>
  <r>
    <x v="1"/>
    <x v="1"/>
    <x v="3"/>
    <x v="0"/>
    <x v="1"/>
    <x v="1"/>
    <x v="1"/>
    <n v="2"/>
  </r>
  <r>
    <x v="1"/>
    <x v="1"/>
    <x v="3"/>
    <x v="1"/>
    <x v="0"/>
    <x v="0"/>
    <x v="0"/>
    <n v="16"/>
  </r>
  <r>
    <x v="1"/>
    <x v="1"/>
    <x v="3"/>
    <x v="1"/>
    <x v="0"/>
    <x v="0"/>
    <x v="1"/>
    <n v="5"/>
  </r>
  <r>
    <x v="1"/>
    <x v="1"/>
    <x v="3"/>
    <x v="1"/>
    <x v="0"/>
    <x v="1"/>
    <x v="0"/>
    <n v="6"/>
  </r>
  <r>
    <x v="1"/>
    <x v="1"/>
    <x v="3"/>
    <x v="1"/>
    <x v="0"/>
    <x v="1"/>
    <x v="1"/>
    <n v="15"/>
  </r>
  <r>
    <x v="1"/>
    <x v="1"/>
    <x v="3"/>
    <x v="1"/>
    <x v="1"/>
    <x v="1"/>
    <x v="0"/>
    <n v="173"/>
  </r>
  <r>
    <x v="1"/>
    <x v="1"/>
    <x v="3"/>
    <x v="1"/>
    <x v="1"/>
    <x v="1"/>
    <x v="1"/>
    <n v="213"/>
  </r>
  <r>
    <x v="1"/>
    <x v="1"/>
    <x v="3"/>
    <x v="2"/>
    <x v="0"/>
    <x v="0"/>
    <x v="0"/>
    <n v="1"/>
  </r>
  <r>
    <x v="1"/>
    <x v="1"/>
    <x v="3"/>
    <x v="2"/>
    <x v="0"/>
    <x v="0"/>
    <x v="1"/>
    <n v="2"/>
  </r>
  <r>
    <x v="1"/>
    <x v="1"/>
    <x v="3"/>
    <x v="2"/>
    <x v="0"/>
    <x v="1"/>
    <x v="1"/>
    <n v="1"/>
  </r>
  <r>
    <x v="1"/>
    <x v="1"/>
    <x v="3"/>
    <x v="2"/>
    <x v="1"/>
    <x v="1"/>
    <x v="0"/>
    <n v="46"/>
  </r>
  <r>
    <x v="1"/>
    <x v="1"/>
    <x v="3"/>
    <x v="2"/>
    <x v="1"/>
    <x v="1"/>
    <x v="1"/>
    <n v="29"/>
  </r>
  <r>
    <x v="1"/>
    <x v="1"/>
    <x v="3"/>
    <x v="3"/>
    <x v="0"/>
    <x v="0"/>
    <x v="0"/>
    <n v="1"/>
  </r>
  <r>
    <x v="1"/>
    <x v="1"/>
    <x v="3"/>
    <x v="3"/>
    <x v="0"/>
    <x v="1"/>
    <x v="0"/>
    <n v="2"/>
  </r>
  <r>
    <x v="1"/>
    <x v="1"/>
    <x v="3"/>
    <x v="3"/>
    <x v="0"/>
    <x v="1"/>
    <x v="1"/>
    <n v="2"/>
  </r>
  <r>
    <x v="1"/>
    <x v="1"/>
    <x v="3"/>
    <x v="3"/>
    <x v="1"/>
    <x v="1"/>
    <x v="0"/>
    <n v="92"/>
  </r>
  <r>
    <x v="1"/>
    <x v="1"/>
    <x v="3"/>
    <x v="3"/>
    <x v="1"/>
    <x v="1"/>
    <x v="1"/>
    <n v="82"/>
  </r>
  <r>
    <x v="1"/>
    <x v="1"/>
    <x v="3"/>
    <x v="4"/>
    <x v="0"/>
    <x v="0"/>
    <x v="0"/>
    <n v="1"/>
  </r>
  <r>
    <x v="1"/>
    <x v="1"/>
    <x v="3"/>
    <x v="4"/>
    <x v="0"/>
    <x v="1"/>
    <x v="0"/>
    <n v="1"/>
  </r>
  <r>
    <x v="1"/>
    <x v="1"/>
    <x v="3"/>
    <x v="4"/>
    <x v="1"/>
    <x v="1"/>
    <x v="0"/>
    <n v="50"/>
  </r>
  <r>
    <x v="1"/>
    <x v="1"/>
    <x v="3"/>
    <x v="4"/>
    <x v="1"/>
    <x v="1"/>
    <x v="1"/>
    <n v="36"/>
  </r>
  <r>
    <x v="1"/>
    <x v="1"/>
    <x v="3"/>
    <x v="5"/>
    <x v="0"/>
    <x v="0"/>
    <x v="0"/>
    <n v="2"/>
  </r>
  <r>
    <x v="1"/>
    <x v="1"/>
    <x v="3"/>
    <x v="5"/>
    <x v="0"/>
    <x v="0"/>
    <x v="1"/>
    <n v="2"/>
  </r>
  <r>
    <x v="1"/>
    <x v="1"/>
    <x v="3"/>
    <x v="5"/>
    <x v="1"/>
    <x v="1"/>
    <x v="0"/>
    <n v="297"/>
  </r>
  <r>
    <x v="1"/>
    <x v="1"/>
    <x v="3"/>
    <x v="5"/>
    <x v="1"/>
    <x v="1"/>
    <x v="1"/>
    <n v="515"/>
  </r>
  <r>
    <x v="1"/>
    <x v="1"/>
    <x v="3"/>
    <x v="6"/>
    <x v="1"/>
    <x v="1"/>
    <x v="0"/>
    <n v="1"/>
  </r>
  <r>
    <x v="1"/>
    <x v="1"/>
    <x v="3"/>
    <x v="7"/>
    <x v="0"/>
    <x v="0"/>
    <x v="0"/>
    <n v="2"/>
  </r>
  <r>
    <x v="1"/>
    <x v="1"/>
    <x v="3"/>
    <x v="7"/>
    <x v="0"/>
    <x v="0"/>
    <x v="1"/>
    <n v="3"/>
  </r>
  <r>
    <x v="1"/>
    <x v="1"/>
    <x v="3"/>
    <x v="7"/>
    <x v="0"/>
    <x v="1"/>
    <x v="0"/>
    <n v="1"/>
  </r>
  <r>
    <x v="1"/>
    <x v="1"/>
    <x v="3"/>
    <x v="7"/>
    <x v="0"/>
    <x v="1"/>
    <x v="1"/>
    <n v="2"/>
  </r>
  <r>
    <x v="1"/>
    <x v="1"/>
    <x v="3"/>
    <x v="7"/>
    <x v="1"/>
    <x v="1"/>
    <x v="0"/>
    <n v="81"/>
  </r>
  <r>
    <x v="1"/>
    <x v="1"/>
    <x v="3"/>
    <x v="7"/>
    <x v="1"/>
    <x v="1"/>
    <x v="1"/>
    <n v="96"/>
  </r>
  <r>
    <x v="1"/>
    <x v="1"/>
    <x v="3"/>
    <x v="8"/>
    <x v="0"/>
    <x v="0"/>
    <x v="0"/>
    <n v="10"/>
  </r>
  <r>
    <x v="1"/>
    <x v="1"/>
    <x v="3"/>
    <x v="8"/>
    <x v="0"/>
    <x v="0"/>
    <x v="1"/>
    <n v="22"/>
  </r>
  <r>
    <x v="1"/>
    <x v="1"/>
    <x v="3"/>
    <x v="8"/>
    <x v="0"/>
    <x v="1"/>
    <x v="0"/>
    <n v="7"/>
  </r>
  <r>
    <x v="1"/>
    <x v="1"/>
    <x v="3"/>
    <x v="8"/>
    <x v="0"/>
    <x v="1"/>
    <x v="1"/>
    <n v="24"/>
  </r>
  <r>
    <x v="1"/>
    <x v="1"/>
    <x v="3"/>
    <x v="8"/>
    <x v="1"/>
    <x v="1"/>
    <x v="0"/>
    <n v="432"/>
  </r>
  <r>
    <x v="1"/>
    <x v="1"/>
    <x v="3"/>
    <x v="8"/>
    <x v="1"/>
    <x v="1"/>
    <x v="1"/>
    <n v="532"/>
  </r>
  <r>
    <x v="1"/>
    <x v="1"/>
    <x v="4"/>
    <x v="0"/>
    <x v="0"/>
    <x v="1"/>
    <x v="1"/>
    <n v="1"/>
  </r>
  <r>
    <x v="1"/>
    <x v="1"/>
    <x v="4"/>
    <x v="0"/>
    <x v="1"/>
    <x v="1"/>
    <x v="0"/>
    <n v="18"/>
  </r>
  <r>
    <x v="1"/>
    <x v="1"/>
    <x v="4"/>
    <x v="0"/>
    <x v="1"/>
    <x v="1"/>
    <x v="1"/>
    <n v="25"/>
  </r>
  <r>
    <x v="1"/>
    <x v="1"/>
    <x v="4"/>
    <x v="1"/>
    <x v="0"/>
    <x v="0"/>
    <x v="0"/>
    <n v="59"/>
  </r>
  <r>
    <x v="1"/>
    <x v="1"/>
    <x v="4"/>
    <x v="1"/>
    <x v="0"/>
    <x v="0"/>
    <x v="1"/>
    <n v="153"/>
  </r>
  <r>
    <x v="1"/>
    <x v="1"/>
    <x v="4"/>
    <x v="1"/>
    <x v="0"/>
    <x v="1"/>
    <x v="0"/>
    <n v="5"/>
  </r>
  <r>
    <x v="1"/>
    <x v="1"/>
    <x v="4"/>
    <x v="1"/>
    <x v="0"/>
    <x v="1"/>
    <x v="1"/>
    <n v="3"/>
  </r>
  <r>
    <x v="1"/>
    <x v="1"/>
    <x v="4"/>
    <x v="1"/>
    <x v="1"/>
    <x v="1"/>
    <x v="0"/>
    <n v="352"/>
  </r>
  <r>
    <x v="1"/>
    <x v="1"/>
    <x v="4"/>
    <x v="1"/>
    <x v="1"/>
    <x v="1"/>
    <x v="1"/>
    <n v="310"/>
  </r>
  <r>
    <x v="1"/>
    <x v="1"/>
    <x v="4"/>
    <x v="2"/>
    <x v="0"/>
    <x v="0"/>
    <x v="0"/>
    <n v="4"/>
  </r>
  <r>
    <x v="1"/>
    <x v="1"/>
    <x v="4"/>
    <x v="2"/>
    <x v="0"/>
    <x v="0"/>
    <x v="1"/>
    <n v="9"/>
  </r>
  <r>
    <x v="1"/>
    <x v="1"/>
    <x v="4"/>
    <x v="2"/>
    <x v="0"/>
    <x v="1"/>
    <x v="0"/>
    <n v="1"/>
  </r>
  <r>
    <x v="1"/>
    <x v="1"/>
    <x v="4"/>
    <x v="2"/>
    <x v="1"/>
    <x v="1"/>
    <x v="0"/>
    <n v="106"/>
  </r>
  <r>
    <x v="1"/>
    <x v="1"/>
    <x v="4"/>
    <x v="2"/>
    <x v="1"/>
    <x v="1"/>
    <x v="1"/>
    <n v="70"/>
  </r>
  <r>
    <x v="1"/>
    <x v="1"/>
    <x v="4"/>
    <x v="3"/>
    <x v="0"/>
    <x v="0"/>
    <x v="0"/>
    <n v="6"/>
  </r>
  <r>
    <x v="1"/>
    <x v="1"/>
    <x v="4"/>
    <x v="3"/>
    <x v="0"/>
    <x v="0"/>
    <x v="1"/>
    <n v="8"/>
  </r>
  <r>
    <x v="1"/>
    <x v="1"/>
    <x v="4"/>
    <x v="3"/>
    <x v="0"/>
    <x v="1"/>
    <x v="0"/>
    <n v="2"/>
  </r>
  <r>
    <x v="1"/>
    <x v="1"/>
    <x v="4"/>
    <x v="3"/>
    <x v="0"/>
    <x v="1"/>
    <x v="1"/>
    <n v="1"/>
  </r>
  <r>
    <x v="1"/>
    <x v="1"/>
    <x v="4"/>
    <x v="3"/>
    <x v="1"/>
    <x v="1"/>
    <x v="0"/>
    <n v="239"/>
  </r>
  <r>
    <x v="1"/>
    <x v="1"/>
    <x v="4"/>
    <x v="3"/>
    <x v="1"/>
    <x v="1"/>
    <x v="1"/>
    <n v="220"/>
  </r>
  <r>
    <x v="1"/>
    <x v="1"/>
    <x v="4"/>
    <x v="4"/>
    <x v="0"/>
    <x v="0"/>
    <x v="0"/>
    <n v="2"/>
  </r>
  <r>
    <x v="1"/>
    <x v="1"/>
    <x v="4"/>
    <x v="4"/>
    <x v="0"/>
    <x v="0"/>
    <x v="1"/>
    <n v="8"/>
  </r>
  <r>
    <x v="1"/>
    <x v="1"/>
    <x v="4"/>
    <x v="4"/>
    <x v="1"/>
    <x v="1"/>
    <x v="0"/>
    <n v="60"/>
  </r>
  <r>
    <x v="1"/>
    <x v="1"/>
    <x v="4"/>
    <x v="4"/>
    <x v="1"/>
    <x v="1"/>
    <x v="1"/>
    <n v="43"/>
  </r>
  <r>
    <x v="1"/>
    <x v="1"/>
    <x v="4"/>
    <x v="5"/>
    <x v="0"/>
    <x v="0"/>
    <x v="0"/>
    <n v="16"/>
  </r>
  <r>
    <x v="1"/>
    <x v="1"/>
    <x v="4"/>
    <x v="5"/>
    <x v="0"/>
    <x v="0"/>
    <x v="1"/>
    <n v="84"/>
  </r>
  <r>
    <x v="1"/>
    <x v="1"/>
    <x v="4"/>
    <x v="5"/>
    <x v="0"/>
    <x v="1"/>
    <x v="0"/>
    <n v="5"/>
  </r>
  <r>
    <x v="1"/>
    <x v="1"/>
    <x v="4"/>
    <x v="5"/>
    <x v="0"/>
    <x v="1"/>
    <x v="1"/>
    <n v="6"/>
  </r>
  <r>
    <x v="1"/>
    <x v="1"/>
    <x v="4"/>
    <x v="5"/>
    <x v="1"/>
    <x v="1"/>
    <x v="0"/>
    <n v="399"/>
  </r>
  <r>
    <x v="1"/>
    <x v="1"/>
    <x v="4"/>
    <x v="5"/>
    <x v="1"/>
    <x v="1"/>
    <x v="1"/>
    <n v="820"/>
  </r>
  <r>
    <x v="1"/>
    <x v="1"/>
    <x v="4"/>
    <x v="6"/>
    <x v="0"/>
    <x v="0"/>
    <x v="1"/>
    <n v="1"/>
  </r>
  <r>
    <x v="1"/>
    <x v="1"/>
    <x v="4"/>
    <x v="6"/>
    <x v="1"/>
    <x v="1"/>
    <x v="0"/>
    <n v="4"/>
  </r>
  <r>
    <x v="1"/>
    <x v="1"/>
    <x v="4"/>
    <x v="6"/>
    <x v="1"/>
    <x v="1"/>
    <x v="1"/>
    <n v="4"/>
  </r>
  <r>
    <x v="1"/>
    <x v="1"/>
    <x v="4"/>
    <x v="7"/>
    <x v="0"/>
    <x v="0"/>
    <x v="0"/>
    <n v="19"/>
  </r>
  <r>
    <x v="1"/>
    <x v="1"/>
    <x v="4"/>
    <x v="7"/>
    <x v="0"/>
    <x v="0"/>
    <x v="1"/>
    <n v="47"/>
  </r>
  <r>
    <x v="1"/>
    <x v="1"/>
    <x v="4"/>
    <x v="7"/>
    <x v="0"/>
    <x v="1"/>
    <x v="0"/>
    <n v="4"/>
  </r>
  <r>
    <x v="1"/>
    <x v="1"/>
    <x v="4"/>
    <x v="7"/>
    <x v="0"/>
    <x v="1"/>
    <x v="1"/>
    <n v="4"/>
  </r>
  <r>
    <x v="1"/>
    <x v="1"/>
    <x v="4"/>
    <x v="7"/>
    <x v="1"/>
    <x v="1"/>
    <x v="0"/>
    <n v="367"/>
  </r>
  <r>
    <x v="1"/>
    <x v="1"/>
    <x v="4"/>
    <x v="7"/>
    <x v="1"/>
    <x v="1"/>
    <x v="1"/>
    <n v="415"/>
  </r>
  <r>
    <x v="1"/>
    <x v="1"/>
    <x v="4"/>
    <x v="8"/>
    <x v="0"/>
    <x v="0"/>
    <x v="0"/>
    <n v="57"/>
  </r>
  <r>
    <x v="1"/>
    <x v="1"/>
    <x v="4"/>
    <x v="8"/>
    <x v="0"/>
    <x v="0"/>
    <x v="1"/>
    <n v="135"/>
  </r>
  <r>
    <x v="1"/>
    <x v="1"/>
    <x v="4"/>
    <x v="8"/>
    <x v="0"/>
    <x v="1"/>
    <x v="0"/>
    <n v="9"/>
  </r>
  <r>
    <x v="1"/>
    <x v="1"/>
    <x v="4"/>
    <x v="8"/>
    <x v="0"/>
    <x v="1"/>
    <x v="1"/>
    <n v="13"/>
  </r>
  <r>
    <x v="1"/>
    <x v="1"/>
    <x v="4"/>
    <x v="8"/>
    <x v="1"/>
    <x v="1"/>
    <x v="0"/>
    <n v="1008"/>
  </r>
  <r>
    <x v="1"/>
    <x v="1"/>
    <x v="4"/>
    <x v="8"/>
    <x v="1"/>
    <x v="1"/>
    <x v="1"/>
    <n v="1204"/>
  </r>
  <r>
    <x v="1"/>
    <x v="2"/>
    <x v="5"/>
    <x v="0"/>
    <x v="1"/>
    <x v="1"/>
    <x v="0"/>
    <n v="3"/>
  </r>
  <r>
    <x v="1"/>
    <x v="2"/>
    <x v="5"/>
    <x v="1"/>
    <x v="0"/>
    <x v="0"/>
    <x v="0"/>
    <n v="1"/>
  </r>
  <r>
    <x v="1"/>
    <x v="2"/>
    <x v="5"/>
    <x v="1"/>
    <x v="0"/>
    <x v="0"/>
    <x v="1"/>
    <n v="2"/>
  </r>
  <r>
    <x v="1"/>
    <x v="2"/>
    <x v="5"/>
    <x v="1"/>
    <x v="1"/>
    <x v="1"/>
    <x v="0"/>
    <n v="854"/>
  </r>
  <r>
    <x v="1"/>
    <x v="2"/>
    <x v="5"/>
    <x v="1"/>
    <x v="1"/>
    <x v="1"/>
    <x v="1"/>
    <n v="846"/>
  </r>
  <r>
    <x v="1"/>
    <x v="2"/>
    <x v="5"/>
    <x v="2"/>
    <x v="0"/>
    <x v="0"/>
    <x v="0"/>
    <n v="1"/>
  </r>
  <r>
    <x v="1"/>
    <x v="2"/>
    <x v="5"/>
    <x v="2"/>
    <x v="1"/>
    <x v="1"/>
    <x v="0"/>
    <n v="45"/>
  </r>
  <r>
    <x v="1"/>
    <x v="2"/>
    <x v="5"/>
    <x v="2"/>
    <x v="1"/>
    <x v="1"/>
    <x v="1"/>
    <n v="39"/>
  </r>
  <r>
    <x v="1"/>
    <x v="2"/>
    <x v="5"/>
    <x v="3"/>
    <x v="0"/>
    <x v="0"/>
    <x v="0"/>
    <n v="6"/>
  </r>
  <r>
    <x v="1"/>
    <x v="2"/>
    <x v="5"/>
    <x v="3"/>
    <x v="0"/>
    <x v="0"/>
    <x v="1"/>
    <n v="4"/>
  </r>
  <r>
    <x v="1"/>
    <x v="2"/>
    <x v="5"/>
    <x v="3"/>
    <x v="1"/>
    <x v="1"/>
    <x v="0"/>
    <n v="337"/>
  </r>
  <r>
    <x v="1"/>
    <x v="2"/>
    <x v="5"/>
    <x v="3"/>
    <x v="1"/>
    <x v="1"/>
    <x v="1"/>
    <n v="212"/>
  </r>
  <r>
    <x v="1"/>
    <x v="2"/>
    <x v="5"/>
    <x v="4"/>
    <x v="0"/>
    <x v="0"/>
    <x v="0"/>
    <n v="2"/>
  </r>
  <r>
    <x v="1"/>
    <x v="2"/>
    <x v="5"/>
    <x v="4"/>
    <x v="1"/>
    <x v="1"/>
    <x v="0"/>
    <n v="102"/>
  </r>
  <r>
    <x v="1"/>
    <x v="2"/>
    <x v="5"/>
    <x v="4"/>
    <x v="1"/>
    <x v="1"/>
    <x v="1"/>
    <n v="84"/>
  </r>
  <r>
    <x v="1"/>
    <x v="2"/>
    <x v="5"/>
    <x v="5"/>
    <x v="0"/>
    <x v="0"/>
    <x v="0"/>
    <n v="2"/>
  </r>
  <r>
    <x v="1"/>
    <x v="2"/>
    <x v="5"/>
    <x v="5"/>
    <x v="0"/>
    <x v="0"/>
    <x v="1"/>
    <n v="2"/>
  </r>
  <r>
    <x v="1"/>
    <x v="2"/>
    <x v="5"/>
    <x v="5"/>
    <x v="1"/>
    <x v="1"/>
    <x v="0"/>
    <n v="414"/>
  </r>
  <r>
    <x v="1"/>
    <x v="2"/>
    <x v="5"/>
    <x v="5"/>
    <x v="1"/>
    <x v="1"/>
    <x v="1"/>
    <n v="422"/>
  </r>
  <r>
    <x v="1"/>
    <x v="2"/>
    <x v="5"/>
    <x v="6"/>
    <x v="0"/>
    <x v="0"/>
    <x v="1"/>
    <n v="1"/>
  </r>
  <r>
    <x v="1"/>
    <x v="2"/>
    <x v="5"/>
    <x v="6"/>
    <x v="1"/>
    <x v="1"/>
    <x v="0"/>
    <n v="8"/>
  </r>
  <r>
    <x v="1"/>
    <x v="2"/>
    <x v="5"/>
    <x v="6"/>
    <x v="1"/>
    <x v="1"/>
    <x v="1"/>
    <n v="4"/>
  </r>
  <r>
    <x v="1"/>
    <x v="2"/>
    <x v="5"/>
    <x v="7"/>
    <x v="0"/>
    <x v="0"/>
    <x v="1"/>
    <n v="1"/>
  </r>
  <r>
    <x v="1"/>
    <x v="2"/>
    <x v="5"/>
    <x v="7"/>
    <x v="1"/>
    <x v="1"/>
    <x v="0"/>
    <n v="63"/>
  </r>
  <r>
    <x v="1"/>
    <x v="2"/>
    <x v="5"/>
    <x v="7"/>
    <x v="1"/>
    <x v="1"/>
    <x v="1"/>
    <n v="49"/>
  </r>
  <r>
    <x v="1"/>
    <x v="2"/>
    <x v="5"/>
    <x v="8"/>
    <x v="0"/>
    <x v="0"/>
    <x v="0"/>
    <n v="4"/>
  </r>
  <r>
    <x v="1"/>
    <x v="2"/>
    <x v="5"/>
    <x v="8"/>
    <x v="0"/>
    <x v="0"/>
    <x v="1"/>
    <n v="3"/>
  </r>
  <r>
    <x v="1"/>
    <x v="2"/>
    <x v="5"/>
    <x v="8"/>
    <x v="1"/>
    <x v="1"/>
    <x v="0"/>
    <n v="572"/>
  </r>
  <r>
    <x v="1"/>
    <x v="2"/>
    <x v="5"/>
    <x v="8"/>
    <x v="1"/>
    <x v="1"/>
    <x v="1"/>
    <n v="623"/>
  </r>
  <r>
    <x v="1"/>
    <x v="2"/>
    <x v="6"/>
    <x v="1"/>
    <x v="0"/>
    <x v="0"/>
    <x v="0"/>
    <n v="1"/>
  </r>
  <r>
    <x v="1"/>
    <x v="2"/>
    <x v="6"/>
    <x v="1"/>
    <x v="0"/>
    <x v="0"/>
    <x v="1"/>
    <n v="1"/>
  </r>
  <r>
    <x v="1"/>
    <x v="2"/>
    <x v="6"/>
    <x v="1"/>
    <x v="1"/>
    <x v="1"/>
    <x v="0"/>
    <n v="30"/>
  </r>
  <r>
    <x v="1"/>
    <x v="2"/>
    <x v="6"/>
    <x v="1"/>
    <x v="1"/>
    <x v="1"/>
    <x v="1"/>
    <n v="19"/>
  </r>
  <r>
    <x v="1"/>
    <x v="2"/>
    <x v="6"/>
    <x v="2"/>
    <x v="1"/>
    <x v="1"/>
    <x v="0"/>
    <n v="16"/>
  </r>
  <r>
    <x v="1"/>
    <x v="2"/>
    <x v="6"/>
    <x v="2"/>
    <x v="1"/>
    <x v="1"/>
    <x v="1"/>
    <n v="10"/>
  </r>
  <r>
    <x v="1"/>
    <x v="2"/>
    <x v="6"/>
    <x v="3"/>
    <x v="0"/>
    <x v="0"/>
    <x v="0"/>
    <n v="2"/>
  </r>
  <r>
    <x v="1"/>
    <x v="2"/>
    <x v="6"/>
    <x v="3"/>
    <x v="1"/>
    <x v="1"/>
    <x v="0"/>
    <n v="40"/>
  </r>
  <r>
    <x v="1"/>
    <x v="2"/>
    <x v="6"/>
    <x v="3"/>
    <x v="1"/>
    <x v="1"/>
    <x v="1"/>
    <n v="22"/>
  </r>
  <r>
    <x v="1"/>
    <x v="2"/>
    <x v="6"/>
    <x v="4"/>
    <x v="1"/>
    <x v="1"/>
    <x v="0"/>
    <n v="8"/>
  </r>
  <r>
    <x v="1"/>
    <x v="2"/>
    <x v="6"/>
    <x v="4"/>
    <x v="1"/>
    <x v="1"/>
    <x v="1"/>
    <n v="5"/>
  </r>
  <r>
    <x v="1"/>
    <x v="2"/>
    <x v="6"/>
    <x v="5"/>
    <x v="0"/>
    <x v="0"/>
    <x v="0"/>
    <n v="1"/>
  </r>
  <r>
    <x v="1"/>
    <x v="2"/>
    <x v="6"/>
    <x v="5"/>
    <x v="1"/>
    <x v="1"/>
    <x v="0"/>
    <n v="33"/>
  </r>
  <r>
    <x v="1"/>
    <x v="2"/>
    <x v="6"/>
    <x v="5"/>
    <x v="1"/>
    <x v="1"/>
    <x v="1"/>
    <n v="29"/>
  </r>
  <r>
    <x v="1"/>
    <x v="2"/>
    <x v="6"/>
    <x v="6"/>
    <x v="1"/>
    <x v="1"/>
    <x v="1"/>
    <n v="2"/>
  </r>
  <r>
    <x v="1"/>
    <x v="2"/>
    <x v="6"/>
    <x v="7"/>
    <x v="1"/>
    <x v="1"/>
    <x v="0"/>
    <n v="5"/>
  </r>
  <r>
    <x v="1"/>
    <x v="2"/>
    <x v="6"/>
    <x v="7"/>
    <x v="1"/>
    <x v="1"/>
    <x v="1"/>
    <n v="1"/>
  </r>
  <r>
    <x v="1"/>
    <x v="2"/>
    <x v="6"/>
    <x v="8"/>
    <x v="0"/>
    <x v="0"/>
    <x v="0"/>
    <n v="2"/>
  </r>
  <r>
    <x v="1"/>
    <x v="2"/>
    <x v="6"/>
    <x v="8"/>
    <x v="0"/>
    <x v="0"/>
    <x v="1"/>
    <n v="3"/>
  </r>
  <r>
    <x v="1"/>
    <x v="2"/>
    <x v="6"/>
    <x v="8"/>
    <x v="1"/>
    <x v="1"/>
    <x v="0"/>
    <n v="47"/>
  </r>
  <r>
    <x v="1"/>
    <x v="2"/>
    <x v="6"/>
    <x v="8"/>
    <x v="1"/>
    <x v="1"/>
    <x v="1"/>
    <n v="58"/>
  </r>
  <r>
    <x v="1"/>
    <x v="2"/>
    <x v="7"/>
    <x v="0"/>
    <x v="1"/>
    <x v="1"/>
    <x v="0"/>
    <n v="4"/>
  </r>
  <r>
    <x v="1"/>
    <x v="2"/>
    <x v="7"/>
    <x v="0"/>
    <x v="1"/>
    <x v="1"/>
    <x v="1"/>
    <n v="2"/>
  </r>
  <r>
    <x v="1"/>
    <x v="2"/>
    <x v="7"/>
    <x v="1"/>
    <x v="0"/>
    <x v="0"/>
    <x v="0"/>
    <n v="5"/>
  </r>
  <r>
    <x v="1"/>
    <x v="2"/>
    <x v="7"/>
    <x v="1"/>
    <x v="0"/>
    <x v="0"/>
    <x v="1"/>
    <n v="3"/>
  </r>
  <r>
    <x v="1"/>
    <x v="2"/>
    <x v="7"/>
    <x v="1"/>
    <x v="1"/>
    <x v="1"/>
    <x v="0"/>
    <n v="451"/>
  </r>
  <r>
    <x v="1"/>
    <x v="2"/>
    <x v="7"/>
    <x v="1"/>
    <x v="1"/>
    <x v="1"/>
    <x v="1"/>
    <n v="303"/>
  </r>
  <r>
    <x v="1"/>
    <x v="2"/>
    <x v="7"/>
    <x v="2"/>
    <x v="0"/>
    <x v="0"/>
    <x v="0"/>
    <n v="1"/>
  </r>
  <r>
    <x v="1"/>
    <x v="2"/>
    <x v="7"/>
    <x v="2"/>
    <x v="1"/>
    <x v="1"/>
    <x v="0"/>
    <n v="52"/>
  </r>
  <r>
    <x v="1"/>
    <x v="2"/>
    <x v="7"/>
    <x v="2"/>
    <x v="1"/>
    <x v="1"/>
    <x v="1"/>
    <n v="33"/>
  </r>
  <r>
    <x v="1"/>
    <x v="2"/>
    <x v="7"/>
    <x v="3"/>
    <x v="0"/>
    <x v="0"/>
    <x v="0"/>
    <n v="6"/>
  </r>
  <r>
    <x v="1"/>
    <x v="2"/>
    <x v="7"/>
    <x v="3"/>
    <x v="0"/>
    <x v="0"/>
    <x v="1"/>
    <n v="1"/>
  </r>
  <r>
    <x v="1"/>
    <x v="2"/>
    <x v="7"/>
    <x v="3"/>
    <x v="1"/>
    <x v="1"/>
    <x v="0"/>
    <n v="288"/>
  </r>
  <r>
    <x v="1"/>
    <x v="2"/>
    <x v="7"/>
    <x v="3"/>
    <x v="1"/>
    <x v="1"/>
    <x v="1"/>
    <n v="182"/>
  </r>
  <r>
    <x v="1"/>
    <x v="2"/>
    <x v="7"/>
    <x v="4"/>
    <x v="0"/>
    <x v="0"/>
    <x v="0"/>
    <n v="1"/>
  </r>
  <r>
    <x v="1"/>
    <x v="2"/>
    <x v="7"/>
    <x v="4"/>
    <x v="1"/>
    <x v="1"/>
    <x v="0"/>
    <n v="80"/>
  </r>
  <r>
    <x v="1"/>
    <x v="2"/>
    <x v="7"/>
    <x v="4"/>
    <x v="1"/>
    <x v="1"/>
    <x v="1"/>
    <n v="60"/>
  </r>
  <r>
    <x v="1"/>
    <x v="2"/>
    <x v="7"/>
    <x v="5"/>
    <x v="0"/>
    <x v="0"/>
    <x v="0"/>
    <n v="1"/>
  </r>
  <r>
    <x v="1"/>
    <x v="2"/>
    <x v="7"/>
    <x v="5"/>
    <x v="1"/>
    <x v="1"/>
    <x v="0"/>
    <n v="191"/>
  </r>
  <r>
    <x v="1"/>
    <x v="2"/>
    <x v="7"/>
    <x v="5"/>
    <x v="1"/>
    <x v="1"/>
    <x v="1"/>
    <n v="172"/>
  </r>
  <r>
    <x v="1"/>
    <x v="2"/>
    <x v="7"/>
    <x v="6"/>
    <x v="1"/>
    <x v="1"/>
    <x v="0"/>
    <n v="2"/>
  </r>
  <r>
    <x v="1"/>
    <x v="2"/>
    <x v="7"/>
    <x v="6"/>
    <x v="1"/>
    <x v="1"/>
    <x v="1"/>
    <n v="6"/>
  </r>
  <r>
    <x v="1"/>
    <x v="2"/>
    <x v="7"/>
    <x v="7"/>
    <x v="0"/>
    <x v="0"/>
    <x v="1"/>
    <n v="1"/>
  </r>
  <r>
    <x v="1"/>
    <x v="2"/>
    <x v="7"/>
    <x v="7"/>
    <x v="1"/>
    <x v="1"/>
    <x v="0"/>
    <n v="31"/>
  </r>
  <r>
    <x v="1"/>
    <x v="2"/>
    <x v="7"/>
    <x v="7"/>
    <x v="1"/>
    <x v="1"/>
    <x v="1"/>
    <n v="28"/>
  </r>
  <r>
    <x v="1"/>
    <x v="2"/>
    <x v="7"/>
    <x v="8"/>
    <x v="0"/>
    <x v="0"/>
    <x v="0"/>
    <n v="4"/>
  </r>
  <r>
    <x v="1"/>
    <x v="2"/>
    <x v="7"/>
    <x v="8"/>
    <x v="0"/>
    <x v="0"/>
    <x v="1"/>
    <n v="5"/>
  </r>
  <r>
    <x v="1"/>
    <x v="2"/>
    <x v="7"/>
    <x v="8"/>
    <x v="1"/>
    <x v="1"/>
    <x v="0"/>
    <n v="492"/>
  </r>
  <r>
    <x v="1"/>
    <x v="2"/>
    <x v="7"/>
    <x v="8"/>
    <x v="1"/>
    <x v="1"/>
    <x v="1"/>
    <n v="369"/>
  </r>
  <r>
    <x v="1"/>
    <x v="2"/>
    <x v="8"/>
    <x v="0"/>
    <x v="1"/>
    <x v="1"/>
    <x v="0"/>
    <n v="7"/>
  </r>
  <r>
    <x v="1"/>
    <x v="2"/>
    <x v="8"/>
    <x v="0"/>
    <x v="1"/>
    <x v="1"/>
    <x v="1"/>
    <n v="3"/>
  </r>
  <r>
    <x v="1"/>
    <x v="2"/>
    <x v="8"/>
    <x v="1"/>
    <x v="0"/>
    <x v="0"/>
    <x v="0"/>
    <n v="14"/>
  </r>
  <r>
    <x v="1"/>
    <x v="2"/>
    <x v="8"/>
    <x v="1"/>
    <x v="0"/>
    <x v="0"/>
    <x v="1"/>
    <n v="9"/>
  </r>
  <r>
    <x v="1"/>
    <x v="2"/>
    <x v="8"/>
    <x v="1"/>
    <x v="1"/>
    <x v="1"/>
    <x v="0"/>
    <n v="1214"/>
  </r>
  <r>
    <x v="1"/>
    <x v="2"/>
    <x v="8"/>
    <x v="1"/>
    <x v="1"/>
    <x v="1"/>
    <x v="1"/>
    <n v="1146"/>
  </r>
  <r>
    <x v="1"/>
    <x v="2"/>
    <x v="8"/>
    <x v="2"/>
    <x v="0"/>
    <x v="0"/>
    <x v="0"/>
    <n v="4"/>
  </r>
  <r>
    <x v="1"/>
    <x v="2"/>
    <x v="8"/>
    <x v="2"/>
    <x v="0"/>
    <x v="0"/>
    <x v="1"/>
    <n v="3"/>
  </r>
  <r>
    <x v="1"/>
    <x v="2"/>
    <x v="8"/>
    <x v="2"/>
    <x v="1"/>
    <x v="1"/>
    <x v="0"/>
    <n v="93"/>
  </r>
  <r>
    <x v="1"/>
    <x v="2"/>
    <x v="8"/>
    <x v="2"/>
    <x v="1"/>
    <x v="1"/>
    <x v="1"/>
    <n v="58"/>
  </r>
  <r>
    <x v="1"/>
    <x v="2"/>
    <x v="8"/>
    <x v="3"/>
    <x v="0"/>
    <x v="0"/>
    <x v="0"/>
    <n v="19"/>
  </r>
  <r>
    <x v="1"/>
    <x v="2"/>
    <x v="8"/>
    <x v="3"/>
    <x v="0"/>
    <x v="0"/>
    <x v="1"/>
    <n v="14"/>
  </r>
  <r>
    <x v="1"/>
    <x v="2"/>
    <x v="8"/>
    <x v="3"/>
    <x v="1"/>
    <x v="1"/>
    <x v="0"/>
    <n v="507"/>
  </r>
  <r>
    <x v="1"/>
    <x v="2"/>
    <x v="8"/>
    <x v="3"/>
    <x v="1"/>
    <x v="1"/>
    <x v="1"/>
    <n v="393"/>
  </r>
  <r>
    <x v="1"/>
    <x v="2"/>
    <x v="8"/>
    <x v="4"/>
    <x v="0"/>
    <x v="0"/>
    <x v="0"/>
    <n v="5"/>
  </r>
  <r>
    <x v="1"/>
    <x v="2"/>
    <x v="8"/>
    <x v="4"/>
    <x v="0"/>
    <x v="0"/>
    <x v="1"/>
    <n v="6"/>
  </r>
  <r>
    <x v="1"/>
    <x v="2"/>
    <x v="8"/>
    <x v="4"/>
    <x v="1"/>
    <x v="1"/>
    <x v="0"/>
    <n v="211"/>
  </r>
  <r>
    <x v="1"/>
    <x v="2"/>
    <x v="8"/>
    <x v="4"/>
    <x v="1"/>
    <x v="1"/>
    <x v="1"/>
    <n v="155"/>
  </r>
  <r>
    <x v="1"/>
    <x v="2"/>
    <x v="8"/>
    <x v="5"/>
    <x v="0"/>
    <x v="0"/>
    <x v="1"/>
    <n v="2"/>
  </r>
  <r>
    <x v="1"/>
    <x v="2"/>
    <x v="8"/>
    <x v="5"/>
    <x v="1"/>
    <x v="1"/>
    <x v="0"/>
    <n v="494"/>
  </r>
  <r>
    <x v="1"/>
    <x v="2"/>
    <x v="8"/>
    <x v="5"/>
    <x v="1"/>
    <x v="1"/>
    <x v="1"/>
    <n v="539"/>
  </r>
  <r>
    <x v="1"/>
    <x v="2"/>
    <x v="8"/>
    <x v="6"/>
    <x v="1"/>
    <x v="1"/>
    <x v="0"/>
    <n v="11"/>
  </r>
  <r>
    <x v="1"/>
    <x v="2"/>
    <x v="8"/>
    <x v="6"/>
    <x v="1"/>
    <x v="1"/>
    <x v="1"/>
    <n v="17"/>
  </r>
  <r>
    <x v="1"/>
    <x v="2"/>
    <x v="8"/>
    <x v="7"/>
    <x v="0"/>
    <x v="0"/>
    <x v="0"/>
    <n v="5"/>
  </r>
  <r>
    <x v="1"/>
    <x v="2"/>
    <x v="8"/>
    <x v="7"/>
    <x v="0"/>
    <x v="0"/>
    <x v="1"/>
    <n v="6"/>
  </r>
  <r>
    <x v="1"/>
    <x v="2"/>
    <x v="8"/>
    <x v="7"/>
    <x v="1"/>
    <x v="1"/>
    <x v="0"/>
    <n v="85"/>
  </r>
  <r>
    <x v="1"/>
    <x v="2"/>
    <x v="8"/>
    <x v="7"/>
    <x v="1"/>
    <x v="1"/>
    <x v="1"/>
    <n v="97"/>
  </r>
  <r>
    <x v="1"/>
    <x v="2"/>
    <x v="8"/>
    <x v="8"/>
    <x v="0"/>
    <x v="0"/>
    <x v="0"/>
    <n v="22"/>
  </r>
  <r>
    <x v="1"/>
    <x v="2"/>
    <x v="8"/>
    <x v="8"/>
    <x v="0"/>
    <x v="0"/>
    <x v="1"/>
    <n v="32"/>
  </r>
  <r>
    <x v="1"/>
    <x v="2"/>
    <x v="8"/>
    <x v="8"/>
    <x v="1"/>
    <x v="1"/>
    <x v="0"/>
    <n v="965"/>
  </r>
  <r>
    <x v="1"/>
    <x v="2"/>
    <x v="8"/>
    <x v="8"/>
    <x v="1"/>
    <x v="1"/>
    <x v="1"/>
    <n v="1040"/>
  </r>
  <r>
    <x v="1"/>
    <x v="2"/>
    <x v="9"/>
    <x v="0"/>
    <x v="1"/>
    <x v="1"/>
    <x v="0"/>
    <n v="6"/>
  </r>
  <r>
    <x v="1"/>
    <x v="2"/>
    <x v="9"/>
    <x v="0"/>
    <x v="1"/>
    <x v="1"/>
    <x v="1"/>
    <n v="6"/>
  </r>
  <r>
    <x v="1"/>
    <x v="2"/>
    <x v="9"/>
    <x v="1"/>
    <x v="0"/>
    <x v="0"/>
    <x v="0"/>
    <n v="74"/>
  </r>
  <r>
    <x v="1"/>
    <x v="2"/>
    <x v="9"/>
    <x v="1"/>
    <x v="0"/>
    <x v="0"/>
    <x v="1"/>
    <n v="79"/>
  </r>
  <r>
    <x v="1"/>
    <x v="2"/>
    <x v="9"/>
    <x v="1"/>
    <x v="1"/>
    <x v="1"/>
    <x v="0"/>
    <n v="2064"/>
  </r>
  <r>
    <x v="1"/>
    <x v="2"/>
    <x v="9"/>
    <x v="1"/>
    <x v="1"/>
    <x v="1"/>
    <x v="1"/>
    <n v="1950"/>
  </r>
  <r>
    <x v="1"/>
    <x v="2"/>
    <x v="9"/>
    <x v="2"/>
    <x v="0"/>
    <x v="0"/>
    <x v="0"/>
    <n v="10"/>
  </r>
  <r>
    <x v="1"/>
    <x v="2"/>
    <x v="9"/>
    <x v="2"/>
    <x v="0"/>
    <x v="0"/>
    <x v="1"/>
    <n v="7"/>
  </r>
  <r>
    <x v="1"/>
    <x v="2"/>
    <x v="9"/>
    <x v="2"/>
    <x v="1"/>
    <x v="1"/>
    <x v="0"/>
    <n v="111"/>
  </r>
  <r>
    <x v="1"/>
    <x v="2"/>
    <x v="9"/>
    <x v="2"/>
    <x v="1"/>
    <x v="1"/>
    <x v="1"/>
    <n v="90"/>
  </r>
  <r>
    <x v="1"/>
    <x v="2"/>
    <x v="9"/>
    <x v="3"/>
    <x v="0"/>
    <x v="0"/>
    <x v="0"/>
    <n v="60"/>
  </r>
  <r>
    <x v="1"/>
    <x v="2"/>
    <x v="9"/>
    <x v="3"/>
    <x v="0"/>
    <x v="0"/>
    <x v="1"/>
    <n v="35"/>
  </r>
  <r>
    <x v="1"/>
    <x v="2"/>
    <x v="9"/>
    <x v="3"/>
    <x v="1"/>
    <x v="1"/>
    <x v="0"/>
    <n v="716"/>
  </r>
  <r>
    <x v="1"/>
    <x v="2"/>
    <x v="9"/>
    <x v="3"/>
    <x v="1"/>
    <x v="1"/>
    <x v="1"/>
    <n v="581"/>
  </r>
  <r>
    <x v="1"/>
    <x v="2"/>
    <x v="9"/>
    <x v="4"/>
    <x v="0"/>
    <x v="0"/>
    <x v="0"/>
    <n v="15"/>
  </r>
  <r>
    <x v="1"/>
    <x v="2"/>
    <x v="9"/>
    <x v="4"/>
    <x v="0"/>
    <x v="0"/>
    <x v="1"/>
    <n v="10"/>
  </r>
  <r>
    <x v="1"/>
    <x v="2"/>
    <x v="9"/>
    <x v="4"/>
    <x v="1"/>
    <x v="1"/>
    <x v="0"/>
    <n v="213"/>
  </r>
  <r>
    <x v="1"/>
    <x v="2"/>
    <x v="9"/>
    <x v="4"/>
    <x v="1"/>
    <x v="1"/>
    <x v="1"/>
    <n v="218"/>
  </r>
  <r>
    <x v="1"/>
    <x v="2"/>
    <x v="9"/>
    <x v="5"/>
    <x v="0"/>
    <x v="0"/>
    <x v="0"/>
    <n v="16"/>
  </r>
  <r>
    <x v="1"/>
    <x v="2"/>
    <x v="9"/>
    <x v="5"/>
    <x v="0"/>
    <x v="0"/>
    <x v="1"/>
    <n v="17"/>
  </r>
  <r>
    <x v="1"/>
    <x v="2"/>
    <x v="9"/>
    <x v="5"/>
    <x v="1"/>
    <x v="1"/>
    <x v="0"/>
    <n v="514"/>
  </r>
  <r>
    <x v="1"/>
    <x v="2"/>
    <x v="9"/>
    <x v="5"/>
    <x v="1"/>
    <x v="1"/>
    <x v="1"/>
    <n v="558"/>
  </r>
  <r>
    <x v="1"/>
    <x v="2"/>
    <x v="9"/>
    <x v="6"/>
    <x v="0"/>
    <x v="0"/>
    <x v="0"/>
    <n v="2"/>
  </r>
  <r>
    <x v="1"/>
    <x v="2"/>
    <x v="9"/>
    <x v="6"/>
    <x v="1"/>
    <x v="1"/>
    <x v="0"/>
    <n v="8"/>
  </r>
  <r>
    <x v="1"/>
    <x v="2"/>
    <x v="9"/>
    <x v="6"/>
    <x v="1"/>
    <x v="1"/>
    <x v="1"/>
    <n v="12"/>
  </r>
  <r>
    <x v="1"/>
    <x v="2"/>
    <x v="9"/>
    <x v="7"/>
    <x v="0"/>
    <x v="0"/>
    <x v="0"/>
    <n v="9"/>
  </r>
  <r>
    <x v="1"/>
    <x v="2"/>
    <x v="9"/>
    <x v="7"/>
    <x v="0"/>
    <x v="0"/>
    <x v="1"/>
    <n v="9"/>
  </r>
  <r>
    <x v="1"/>
    <x v="2"/>
    <x v="9"/>
    <x v="7"/>
    <x v="1"/>
    <x v="1"/>
    <x v="0"/>
    <n v="196"/>
  </r>
  <r>
    <x v="1"/>
    <x v="2"/>
    <x v="9"/>
    <x v="7"/>
    <x v="1"/>
    <x v="1"/>
    <x v="1"/>
    <n v="202"/>
  </r>
  <r>
    <x v="1"/>
    <x v="2"/>
    <x v="9"/>
    <x v="8"/>
    <x v="0"/>
    <x v="0"/>
    <x v="0"/>
    <n v="92"/>
  </r>
  <r>
    <x v="1"/>
    <x v="2"/>
    <x v="9"/>
    <x v="8"/>
    <x v="0"/>
    <x v="0"/>
    <x v="1"/>
    <n v="88"/>
  </r>
  <r>
    <x v="1"/>
    <x v="2"/>
    <x v="9"/>
    <x v="8"/>
    <x v="1"/>
    <x v="1"/>
    <x v="0"/>
    <n v="1491"/>
  </r>
  <r>
    <x v="1"/>
    <x v="2"/>
    <x v="9"/>
    <x v="8"/>
    <x v="1"/>
    <x v="1"/>
    <x v="1"/>
    <n v="1501"/>
  </r>
  <r>
    <x v="2"/>
    <x v="0"/>
    <x v="0"/>
    <x v="0"/>
    <x v="0"/>
    <x v="0"/>
    <x v="0"/>
    <n v="2"/>
  </r>
  <r>
    <x v="2"/>
    <x v="0"/>
    <x v="0"/>
    <x v="0"/>
    <x v="0"/>
    <x v="0"/>
    <x v="1"/>
    <n v="1"/>
  </r>
  <r>
    <x v="2"/>
    <x v="0"/>
    <x v="0"/>
    <x v="1"/>
    <x v="0"/>
    <x v="0"/>
    <x v="0"/>
    <n v="105"/>
  </r>
  <r>
    <x v="2"/>
    <x v="0"/>
    <x v="0"/>
    <x v="1"/>
    <x v="0"/>
    <x v="0"/>
    <x v="1"/>
    <n v="92"/>
  </r>
  <r>
    <x v="2"/>
    <x v="0"/>
    <x v="0"/>
    <x v="2"/>
    <x v="0"/>
    <x v="0"/>
    <x v="0"/>
    <n v="22"/>
  </r>
  <r>
    <x v="2"/>
    <x v="0"/>
    <x v="0"/>
    <x v="2"/>
    <x v="0"/>
    <x v="0"/>
    <x v="1"/>
    <n v="20"/>
  </r>
  <r>
    <x v="2"/>
    <x v="0"/>
    <x v="0"/>
    <x v="3"/>
    <x v="0"/>
    <x v="0"/>
    <x v="0"/>
    <n v="85"/>
  </r>
  <r>
    <x v="2"/>
    <x v="0"/>
    <x v="0"/>
    <x v="3"/>
    <x v="0"/>
    <x v="0"/>
    <x v="1"/>
    <n v="49"/>
  </r>
  <r>
    <x v="2"/>
    <x v="0"/>
    <x v="0"/>
    <x v="4"/>
    <x v="0"/>
    <x v="0"/>
    <x v="0"/>
    <n v="15"/>
  </r>
  <r>
    <x v="2"/>
    <x v="0"/>
    <x v="0"/>
    <x v="4"/>
    <x v="0"/>
    <x v="0"/>
    <x v="1"/>
    <n v="9"/>
  </r>
  <r>
    <x v="2"/>
    <x v="0"/>
    <x v="0"/>
    <x v="5"/>
    <x v="0"/>
    <x v="0"/>
    <x v="0"/>
    <n v="53"/>
  </r>
  <r>
    <x v="2"/>
    <x v="0"/>
    <x v="0"/>
    <x v="5"/>
    <x v="0"/>
    <x v="0"/>
    <x v="1"/>
    <n v="95"/>
  </r>
  <r>
    <x v="2"/>
    <x v="0"/>
    <x v="0"/>
    <x v="6"/>
    <x v="0"/>
    <x v="0"/>
    <x v="0"/>
    <n v="2"/>
  </r>
  <r>
    <x v="2"/>
    <x v="0"/>
    <x v="0"/>
    <x v="6"/>
    <x v="0"/>
    <x v="0"/>
    <x v="1"/>
    <n v="2"/>
  </r>
  <r>
    <x v="2"/>
    <x v="0"/>
    <x v="0"/>
    <x v="7"/>
    <x v="0"/>
    <x v="0"/>
    <x v="0"/>
    <n v="64"/>
  </r>
  <r>
    <x v="2"/>
    <x v="0"/>
    <x v="0"/>
    <x v="7"/>
    <x v="0"/>
    <x v="0"/>
    <x v="1"/>
    <n v="74"/>
  </r>
  <r>
    <x v="2"/>
    <x v="0"/>
    <x v="0"/>
    <x v="8"/>
    <x v="0"/>
    <x v="0"/>
    <x v="0"/>
    <n v="176"/>
  </r>
  <r>
    <x v="2"/>
    <x v="0"/>
    <x v="0"/>
    <x v="8"/>
    <x v="0"/>
    <x v="0"/>
    <x v="1"/>
    <n v="208"/>
  </r>
  <r>
    <x v="2"/>
    <x v="1"/>
    <x v="1"/>
    <x v="0"/>
    <x v="1"/>
    <x v="1"/>
    <x v="0"/>
    <n v="1"/>
  </r>
  <r>
    <x v="2"/>
    <x v="1"/>
    <x v="1"/>
    <x v="1"/>
    <x v="1"/>
    <x v="1"/>
    <x v="0"/>
    <n v="70"/>
  </r>
  <r>
    <x v="2"/>
    <x v="1"/>
    <x v="1"/>
    <x v="1"/>
    <x v="1"/>
    <x v="1"/>
    <x v="1"/>
    <n v="22"/>
  </r>
  <r>
    <x v="2"/>
    <x v="1"/>
    <x v="1"/>
    <x v="2"/>
    <x v="1"/>
    <x v="1"/>
    <x v="0"/>
    <n v="7"/>
  </r>
  <r>
    <x v="2"/>
    <x v="1"/>
    <x v="1"/>
    <x v="2"/>
    <x v="1"/>
    <x v="1"/>
    <x v="1"/>
    <n v="6"/>
  </r>
  <r>
    <x v="2"/>
    <x v="1"/>
    <x v="1"/>
    <x v="3"/>
    <x v="1"/>
    <x v="1"/>
    <x v="0"/>
    <n v="24"/>
  </r>
  <r>
    <x v="2"/>
    <x v="1"/>
    <x v="1"/>
    <x v="3"/>
    <x v="1"/>
    <x v="1"/>
    <x v="1"/>
    <n v="15"/>
  </r>
  <r>
    <x v="2"/>
    <x v="1"/>
    <x v="1"/>
    <x v="4"/>
    <x v="1"/>
    <x v="1"/>
    <x v="0"/>
    <n v="4"/>
  </r>
  <r>
    <x v="2"/>
    <x v="1"/>
    <x v="1"/>
    <x v="4"/>
    <x v="1"/>
    <x v="1"/>
    <x v="1"/>
    <n v="5"/>
  </r>
  <r>
    <x v="2"/>
    <x v="1"/>
    <x v="1"/>
    <x v="5"/>
    <x v="1"/>
    <x v="1"/>
    <x v="0"/>
    <n v="2"/>
  </r>
  <r>
    <x v="2"/>
    <x v="1"/>
    <x v="1"/>
    <x v="5"/>
    <x v="1"/>
    <x v="1"/>
    <x v="1"/>
    <n v="1"/>
  </r>
  <r>
    <x v="2"/>
    <x v="1"/>
    <x v="1"/>
    <x v="7"/>
    <x v="1"/>
    <x v="1"/>
    <x v="0"/>
    <n v="21"/>
  </r>
  <r>
    <x v="2"/>
    <x v="1"/>
    <x v="1"/>
    <x v="7"/>
    <x v="1"/>
    <x v="1"/>
    <x v="1"/>
    <n v="13"/>
  </r>
  <r>
    <x v="2"/>
    <x v="1"/>
    <x v="1"/>
    <x v="8"/>
    <x v="1"/>
    <x v="1"/>
    <x v="0"/>
    <n v="100"/>
  </r>
  <r>
    <x v="2"/>
    <x v="1"/>
    <x v="1"/>
    <x v="8"/>
    <x v="1"/>
    <x v="1"/>
    <x v="1"/>
    <n v="93"/>
  </r>
  <r>
    <x v="2"/>
    <x v="1"/>
    <x v="2"/>
    <x v="0"/>
    <x v="1"/>
    <x v="1"/>
    <x v="0"/>
    <n v="3"/>
  </r>
  <r>
    <x v="2"/>
    <x v="1"/>
    <x v="2"/>
    <x v="0"/>
    <x v="1"/>
    <x v="1"/>
    <x v="1"/>
    <n v="1"/>
  </r>
  <r>
    <x v="2"/>
    <x v="1"/>
    <x v="2"/>
    <x v="1"/>
    <x v="1"/>
    <x v="1"/>
    <x v="0"/>
    <n v="158"/>
  </r>
  <r>
    <x v="2"/>
    <x v="1"/>
    <x v="2"/>
    <x v="1"/>
    <x v="1"/>
    <x v="1"/>
    <x v="1"/>
    <n v="54"/>
  </r>
  <r>
    <x v="2"/>
    <x v="1"/>
    <x v="2"/>
    <x v="2"/>
    <x v="1"/>
    <x v="1"/>
    <x v="0"/>
    <n v="17"/>
  </r>
  <r>
    <x v="2"/>
    <x v="1"/>
    <x v="2"/>
    <x v="2"/>
    <x v="1"/>
    <x v="1"/>
    <x v="1"/>
    <n v="13"/>
  </r>
  <r>
    <x v="2"/>
    <x v="1"/>
    <x v="2"/>
    <x v="3"/>
    <x v="1"/>
    <x v="1"/>
    <x v="0"/>
    <n v="50"/>
  </r>
  <r>
    <x v="2"/>
    <x v="1"/>
    <x v="2"/>
    <x v="3"/>
    <x v="1"/>
    <x v="1"/>
    <x v="1"/>
    <n v="30"/>
  </r>
  <r>
    <x v="2"/>
    <x v="1"/>
    <x v="2"/>
    <x v="4"/>
    <x v="1"/>
    <x v="1"/>
    <x v="0"/>
    <n v="11"/>
  </r>
  <r>
    <x v="2"/>
    <x v="1"/>
    <x v="2"/>
    <x v="4"/>
    <x v="1"/>
    <x v="1"/>
    <x v="1"/>
    <n v="12"/>
  </r>
  <r>
    <x v="2"/>
    <x v="1"/>
    <x v="2"/>
    <x v="5"/>
    <x v="1"/>
    <x v="1"/>
    <x v="0"/>
    <n v="15"/>
  </r>
  <r>
    <x v="2"/>
    <x v="1"/>
    <x v="2"/>
    <x v="5"/>
    <x v="1"/>
    <x v="1"/>
    <x v="1"/>
    <n v="6"/>
  </r>
  <r>
    <x v="2"/>
    <x v="1"/>
    <x v="2"/>
    <x v="7"/>
    <x v="1"/>
    <x v="1"/>
    <x v="0"/>
    <n v="31"/>
  </r>
  <r>
    <x v="2"/>
    <x v="1"/>
    <x v="2"/>
    <x v="7"/>
    <x v="1"/>
    <x v="1"/>
    <x v="1"/>
    <n v="17"/>
  </r>
  <r>
    <x v="2"/>
    <x v="1"/>
    <x v="2"/>
    <x v="8"/>
    <x v="1"/>
    <x v="1"/>
    <x v="0"/>
    <n v="160"/>
  </r>
  <r>
    <x v="2"/>
    <x v="1"/>
    <x v="2"/>
    <x v="8"/>
    <x v="1"/>
    <x v="1"/>
    <x v="1"/>
    <n v="159"/>
  </r>
  <r>
    <x v="2"/>
    <x v="1"/>
    <x v="3"/>
    <x v="0"/>
    <x v="1"/>
    <x v="1"/>
    <x v="0"/>
    <n v="1"/>
  </r>
  <r>
    <x v="2"/>
    <x v="1"/>
    <x v="3"/>
    <x v="0"/>
    <x v="1"/>
    <x v="1"/>
    <x v="1"/>
    <n v="1"/>
  </r>
  <r>
    <x v="2"/>
    <x v="1"/>
    <x v="3"/>
    <x v="1"/>
    <x v="0"/>
    <x v="0"/>
    <x v="0"/>
    <n v="10"/>
  </r>
  <r>
    <x v="2"/>
    <x v="1"/>
    <x v="3"/>
    <x v="1"/>
    <x v="0"/>
    <x v="0"/>
    <x v="1"/>
    <n v="18"/>
  </r>
  <r>
    <x v="2"/>
    <x v="1"/>
    <x v="3"/>
    <x v="1"/>
    <x v="0"/>
    <x v="1"/>
    <x v="0"/>
    <n v="33"/>
  </r>
  <r>
    <x v="2"/>
    <x v="1"/>
    <x v="3"/>
    <x v="1"/>
    <x v="0"/>
    <x v="1"/>
    <x v="1"/>
    <n v="75"/>
  </r>
  <r>
    <x v="2"/>
    <x v="1"/>
    <x v="3"/>
    <x v="1"/>
    <x v="1"/>
    <x v="1"/>
    <x v="0"/>
    <n v="127"/>
  </r>
  <r>
    <x v="2"/>
    <x v="1"/>
    <x v="3"/>
    <x v="1"/>
    <x v="1"/>
    <x v="1"/>
    <x v="1"/>
    <n v="157"/>
  </r>
  <r>
    <x v="2"/>
    <x v="1"/>
    <x v="3"/>
    <x v="2"/>
    <x v="0"/>
    <x v="0"/>
    <x v="1"/>
    <n v="2"/>
  </r>
  <r>
    <x v="2"/>
    <x v="1"/>
    <x v="3"/>
    <x v="2"/>
    <x v="0"/>
    <x v="1"/>
    <x v="0"/>
    <n v="2"/>
  </r>
  <r>
    <x v="2"/>
    <x v="1"/>
    <x v="3"/>
    <x v="2"/>
    <x v="0"/>
    <x v="1"/>
    <x v="1"/>
    <n v="5"/>
  </r>
  <r>
    <x v="2"/>
    <x v="1"/>
    <x v="3"/>
    <x v="2"/>
    <x v="1"/>
    <x v="1"/>
    <x v="0"/>
    <n v="43"/>
  </r>
  <r>
    <x v="2"/>
    <x v="1"/>
    <x v="3"/>
    <x v="2"/>
    <x v="1"/>
    <x v="1"/>
    <x v="1"/>
    <n v="26"/>
  </r>
  <r>
    <x v="2"/>
    <x v="1"/>
    <x v="3"/>
    <x v="3"/>
    <x v="0"/>
    <x v="0"/>
    <x v="0"/>
    <n v="5"/>
  </r>
  <r>
    <x v="2"/>
    <x v="1"/>
    <x v="3"/>
    <x v="3"/>
    <x v="0"/>
    <x v="0"/>
    <x v="1"/>
    <n v="2"/>
  </r>
  <r>
    <x v="2"/>
    <x v="1"/>
    <x v="3"/>
    <x v="3"/>
    <x v="0"/>
    <x v="1"/>
    <x v="0"/>
    <n v="4"/>
  </r>
  <r>
    <x v="2"/>
    <x v="1"/>
    <x v="3"/>
    <x v="3"/>
    <x v="0"/>
    <x v="1"/>
    <x v="1"/>
    <n v="10"/>
  </r>
  <r>
    <x v="2"/>
    <x v="1"/>
    <x v="3"/>
    <x v="3"/>
    <x v="1"/>
    <x v="1"/>
    <x v="0"/>
    <n v="84"/>
  </r>
  <r>
    <x v="2"/>
    <x v="1"/>
    <x v="3"/>
    <x v="3"/>
    <x v="1"/>
    <x v="1"/>
    <x v="1"/>
    <n v="71"/>
  </r>
  <r>
    <x v="2"/>
    <x v="1"/>
    <x v="3"/>
    <x v="4"/>
    <x v="0"/>
    <x v="0"/>
    <x v="0"/>
    <n v="3"/>
  </r>
  <r>
    <x v="2"/>
    <x v="1"/>
    <x v="3"/>
    <x v="4"/>
    <x v="0"/>
    <x v="0"/>
    <x v="1"/>
    <n v="2"/>
  </r>
  <r>
    <x v="2"/>
    <x v="1"/>
    <x v="3"/>
    <x v="4"/>
    <x v="0"/>
    <x v="1"/>
    <x v="1"/>
    <n v="3"/>
  </r>
  <r>
    <x v="2"/>
    <x v="1"/>
    <x v="3"/>
    <x v="4"/>
    <x v="1"/>
    <x v="1"/>
    <x v="0"/>
    <n v="45"/>
  </r>
  <r>
    <x v="2"/>
    <x v="1"/>
    <x v="3"/>
    <x v="4"/>
    <x v="1"/>
    <x v="1"/>
    <x v="1"/>
    <n v="50"/>
  </r>
  <r>
    <x v="2"/>
    <x v="1"/>
    <x v="3"/>
    <x v="5"/>
    <x v="0"/>
    <x v="0"/>
    <x v="0"/>
    <n v="14"/>
  </r>
  <r>
    <x v="2"/>
    <x v="1"/>
    <x v="3"/>
    <x v="5"/>
    <x v="0"/>
    <x v="0"/>
    <x v="1"/>
    <n v="27"/>
  </r>
  <r>
    <x v="2"/>
    <x v="1"/>
    <x v="3"/>
    <x v="5"/>
    <x v="0"/>
    <x v="1"/>
    <x v="0"/>
    <n v="11"/>
  </r>
  <r>
    <x v="2"/>
    <x v="1"/>
    <x v="3"/>
    <x v="5"/>
    <x v="0"/>
    <x v="1"/>
    <x v="1"/>
    <n v="37"/>
  </r>
  <r>
    <x v="2"/>
    <x v="1"/>
    <x v="3"/>
    <x v="5"/>
    <x v="1"/>
    <x v="1"/>
    <x v="0"/>
    <n v="329"/>
  </r>
  <r>
    <x v="2"/>
    <x v="1"/>
    <x v="3"/>
    <x v="5"/>
    <x v="1"/>
    <x v="1"/>
    <x v="1"/>
    <n v="544"/>
  </r>
  <r>
    <x v="2"/>
    <x v="1"/>
    <x v="3"/>
    <x v="6"/>
    <x v="1"/>
    <x v="1"/>
    <x v="0"/>
    <n v="1"/>
  </r>
  <r>
    <x v="2"/>
    <x v="1"/>
    <x v="3"/>
    <x v="7"/>
    <x v="0"/>
    <x v="0"/>
    <x v="0"/>
    <n v="9"/>
  </r>
  <r>
    <x v="2"/>
    <x v="1"/>
    <x v="3"/>
    <x v="7"/>
    <x v="0"/>
    <x v="0"/>
    <x v="1"/>
    <n v="7"/>
  </r>
  <r>
    <x v="2"/>
    <x v="1"/>
    <x v="3"/>
    <x v="7"/>
    <x v="0"/>
    <x v="1"/>
    <x v="0"/>
    <n v="4"/>
  </r>
  <r>
    <x v="2"/>
    <x v="1"/>
    <x v="3"/>
    <x v="7"/>
    <x v="0"/>
    <x v="1"/>
    <x v="1"/>
    <n v="23"/>
  </r>
  <r>
    <x v="2"/>
    <x v="1"/>
    <x v="3"/>
    <x v="7"/>
    <x v="1"/>
    <x v="1"/>
    <x v="0"/>
    <n v="63"/>
  </r>
  <r>
    <x v="2"/>
    <x v="1"/>
    <x v="3"/>
    <x v="7"/>
    <x v="1"/>
    <x v="1"/>
    <x v="1"/>
    <n v="75"/>
  </r>
  <r>
    <x v="2"/>
    <x v="1"/>
    <x v="3"/>
    <x v="8"/>
    <x v="0"/>
    <x v="0"/>
    <x v="0"/>
    <n v="23"/>
  </r>
  <r>
    <x v="2"/>
    <x v="1"/>
    <x v="3"/>
    <x v="8"/>
    <x v="0"/>
    <x v="0"/>
    <x v="1"/>
    <n v="46"/>
  </r>
  <r>
    <x v="2"/>
    <x v="1"/>
    <x v="3"/>
    <x v="8"/>
    <x v="0"/>
    <x v="1"/>
    <x v="0"/>
    <n v="33"/>
  </r>
  <r>
    <x v="2"/>
    <x v="1"/>
    <x v="3"/>
    <x v="8"/>
    <x v="0"/>
    <x v="1"/>
    <x v="1"/>
    <n v="64"/>
  </r>
  <r>
    <x v="2"/>
    <x v="1"/>
    <x v="3"/>
    <x v="8"/>
    <x v="1"/>
    <x v="1"/>
    <x v="0"/>
    <n v="421"/>
  </r>
  <r>
    <x v="2"/>
    <x v="1"/>
    <x v="3"/>
    <x v="8"/>
    <x v="1"/>
    <x v="1"/>
    <x v="1"/>
    <n v="428"/>
  </r>
  <r>
    <x v="2"/>
    <x v="1"/>
    <x v="4"/>
    <x v="0"/>
    <x v="0"/>
    <x v="0"/>
    <x v="0"/>
    <n v="1"/>
  </r>
  <r>
    <x v="2"/>
    <x v="1"/>
    <x v="4"/>
    <x v="0"/>
    <x v="1"/>
    <x v="1"/>
    <x v="0"/>
    <n v="12"/>
  </r>
  <r>
    <x v="2"/>
    <x v="1"/>
    <x v="4"/>
    <x v="0"/>
    <x v="1"/>
    <x v="1"/>
    <x v="1"/>
    <n v="16"/>
  </r>
  <r>
    <x v="2"/>
    <x v="1"/>
    <x v="4"/>
    <x v="1"/>
    <x v="0"/>
    <x v="0"/>
    <x v="0"/>
    <n v="73"/>
  </r>
  <r>
    <x v="2"/>
    <x v="1"/>
    <x v="4"/>
    <x v="1"/>
    <x v="0"/>
    <x v="0"/>
    <x v="1"/>
    <n v="175"/>
  </r>
  <r>
    <x v="2"/>
    <x v="1"/>
    <x v="4"/>
    <x v="1"/>
    <x v="0"/>
    <x v="1"/>
    <x v="0"/>
    <n v="9"/>
  </r>
  <r>
    <x v="2"/>
    <x v="1"/>
    <x v="4"/>
    <x v="1"/>
    <x v="0"/>
    <x v="1"/>
    <x v="1"/>
    <n v="13"/>
  </r>
  <r>
    <x v="2"/>
    <x v="1"/>
    <x v="4"/>
    <x v="1"/>
    <x v="1"/>
    <x v="1"/>
    <x v="0"/>
    <n v="351"/>
  </r>
  <r>
    <x v="2"/>
    <x v="1"/>
    <x v="4"/>
    <x v="1"/>
    <x v="1"/>
    <x v="1"/>
    <x v="1"/>
    <n v="308"/>
  </r>
  <r>
    <x v="2"/>
    <x v="1"/>
    <x v="4"/>
    <x v="2"/>
    <x v="0"/>
    <x v="0"/>
    <x v="0"/>
    <n v="5"/>
  </r>
  <r>
    <x v="2"/>
    <x v="1"/>
    <x v="4"/>
    <x v="2"/>
    <x v="0"/>
    <x v="0"/>
    <x v="1"/>
    <n v="8"/>
  </r>
  <r>
    <x v="2"/>
    <x v="1"/>
    <x v="4"/>
    <x v="2"/>
    <x v="0"/>
    <x v="1"/>
    <x v="1"/>
    <n v="3"/>
  </r>
  <r>
    <x v="2"/>
    <x v="1"/>
    <x v="4"/>
    <x v="2"/>
    <x v="1"/>
    <x v="1"/>
    <x v="0"/>
    <n v="111"/>
  </r>
  <r>
    <x v="2"/>
    <x v="1"/>
    <x v="4"/>
    <x v="2"/>
    <x v="1"/>
    <x v="1"/>
    <x v="1"/>
    <n v="71"/>
  </r>
  <r>
    <x v="2"/>
    <x v="1"/>
    <x v="4"/>
    <x v="3"/>
    <x v="0"/>
    <x v="0"/>
    <x v="0"/>
    <n v="6"/>
  </r>
  <r>
    <x v="2"/>
    <x v="1"/>
    <x v="4"/>
    <x v="3"/>
    <x v="0"/>
    <x v="0"/>
    <x v="1"/>
    <n v="16"/>
  </r>
  <r>
    <x v="2"/>
    <x v="1"/>
    <x v="4"/>
    <x v="3"/>
    <x v="0"/>
    <x v="1"/>
    <x v="0"/>
    <n v="6"/>
  </r>
  <r>
    <x v="2"/>
    <x v="1"/>
    <x v="4"/>
    <x v="3"/>
    <x v="0"/>
    <x v="1"/>
    <x v="1"/>
    <n v="2"/>
  </r>
  <r>
    <x v="2"/>
    <x v="1"/>
    <x v="4"/>
    <x v="3"/>
    <x v="1"/>
    <x v="1"/>
    <x v="0"/>
    <n v="234"/>
  </r>
  <r>
    <x v="2"/>
    <x v="1"/>
    <x v="4"/>
    <x v="3"/>
    <x v="1"/>
    <x v="1"/>
    <x v="1"/>
    <n v="216"/>
  </r>
  <r>
    <x v="2"/>
    <x v="1"/>
    <x v="4"/>
    <x v="4"/>
    <x v="0"/>
    <x v="0"/>
    <x v="0"/>
    <n v="6"/>
  </r>
  <r>
    <x v="2"/>
    <x v="1"/>
    <x v="4"/>
    <x v="4"/>
    <x v="0"/>
    <x v="0"/>
    <x v="1"/>
    <n v="9"/>
  </r>
  <r>
    <x v="2"/>
    <x v="1"/>
    <x v="4"/>
    <x v="4"/>
    <x v="0"/>
    <x v="1"/>
    <x v="0"/>
    <n v="3"/>
  </r>
  <r>
    <x v="2"/>
    <x v="1"/>
    <x v="4"/>
    <x v="4"/>
    <x v="1"/>
    <x v="1"/>
    <x v="0"/>
    <n v="72"/>
  </r>
  <r>
    <x v="2"/>
    <x v="1"/>
    <x v="4"/>
    <x v="4"/>
    <x v="1"/>
    <x v="1"/>
    <x v="1"/>
    <n v="64"/>
  </r>
  <r>
    <x v="2"/>
    <x v="1"/>
    <x v="4"/>
    <x v="5"/>
    <x v="0"/>
    <x v="0"/>
    <x v="0"/>
    <n v="28"/>
  </r>
  <r>
    <x v="2"/>
    <x v="1"/>
    <x v="4"/>
    <x v="5"/>
    <x v="0"/>
    <x v="0"/>
    <x v="1"/>
    <n v="89"/>
  </r>
  <r>
    <x v="2"/>
    <x v="1"/>
    <x v="4"/>
    <x v="5"/>
    <x v="0"/>
    <x v="1"/>
    <x v="0"/>
    <n v="4"/>
  </r>
  <r>
    <x v="2"/>
    <x v="1"/>
    <x v="4"/>
    <x v="5"/>
    <x v="0"/>
    <x v="1"/>
    <x v="1"/>
    <n v="29"/>
  </r>
  <r>
    <x v="2"/>
    <x v="1"/>
    <x v="4"/>
    <x v="5"/>
    <x v="1"/>
    <x v="1"/>
    <x v="0"/>
    <n v="403"/>
  </r>
  <r>
    <x v="2"/>
    <x v="1"/>
    <x v="4"/>
    <x v="5"/>
    <x v="1"/>
    <x v="1"/>
    <x v="1"/>
    <n v="814"/>
  </r>
  <r>
    <x v="2"/>
    <x v="1"/>
    <x v="4"/>
    <x v="6"/>
    <x v="1"/>
    <x v="1"/>
    <x v="0"/>
    <n v="3"/>
  </r>
  <r>
    <x v="2"/>
    <x v="1"/>
    <x v="4"/>
    <x v="6"/>
    <x v="1"/>
    <x v="1"/>
    <x v="1"/>
    <n v="5"/>
  </r>
  <r>
    <x v="2"/>
    <x v="1"/>
    <x v="4"/>
    <x v="7"/>
    <x v="0"/>
    <x v="0"/>
    <x v="0"/>
    <n v="18"/>
  </r>
  <r>
    <x v="2"/>
    <x v="1"/>
    <x v="4"/>
    <x v="7"/>
    <x v="0"/>
    <x v="0"/>
    <x v="1"/>
    <n v="41"/>
  </r>
  <r>
    <x v="2"/>
    <x v="1"/>
    <x v="4"/>
    <x v="7"/>
    <x v="0"/>
    <x v="1"/>
    <x v="0"/>
    <n v="3"/>
  </r>
  <r>
    <x v="2"/>
    <x v="1"/>
    <x v="4"/>
    <x v="7"/>
    <x v="0"/>
    <x v="1"/>
    <x v="1"/>
    <n v="2"/>
  </r>
  <r>
    <x v="2"/>
    <x v="1"/>
    <x v="4"/>
    <x v="7"/>
    <x v="1"/>
    <x v="1"/>
    <x v="0"/>
    <n v="300"/>
  </r>
  <r>
    <x v="2"/>
    <x v="1"/>
    <x v="4"/>
    <x v="7"/>
    <x v="1"/>
    <x v="1"/>
    <x v="1"/>
    <n v="339"/>
  </r>
  <r>
    <x v="2"/>
    <x v="1"/>
    <x v="4"/>
    <x v="8"/>
    <x v="0"/>
    <x v="0"/>
    <x v="0"/>
    <n v="73"/>
  </r>
  <r>
    <x v="2"/>
    <x v="1"/>
    <x v="4"/>
    <x v="8"/>
    <x v="0"/>
    <x v="0"/>
    <x v="1"/>
    <n v="152"/>
  </r>
  <r>
    <x v="2"/>
    <x v="1"/>
    <x v="4"/>
    <x v="8"/>
    <x v="0"/>
    <x v="1"/>
    <x v="0"/>
    <n v="11"/>
  </r>
  <r>
    <x v="2"/>
    <x v="1"/>
    <x v="4"/>
    <x v="8"/>
    <x v="0"/>
    <x v="1"/>
    <x v="1"/>
    <n v="21"/>
  </r>
  <r>
    <x v="2"/>
    <x v="1"/>
    <x v="4"/>
    <x v="8"/>
    <x v="1"/>
    <x v="1"/>
    <x v="0"/>
    <n v="1043"/>
  </r>
  <r>
    <x v="2"/>
    <x v="1"/>
    <x v="4"/>
    <x v="8"/>
    <x v="1"/>
    <x v="1"/>
    <x v="1"/>
    <n v="1212"/>
  </r>
  <r>
    <x v="2"/>
    <x v="2"/>
    <x v="5"/>
    <x v="0"/>
    <x v="1"/>
    <x v="1"/>
    <x v="0"/>
    <n v="6"/>
  </r>
  <r>
    <x v="2"/>
    <x v="2"/>
    <x v="5"/>
    <x v="0"/>
    <x v="1"/>
    <x v="1"/>
    <x v="1"/>
    <n v="5"/>
  </r>
  <r>
    <x v="2"/>
    <x v="2"/>
    <x v="5"/>
    <x v="1"/>
    <x v="0"/>
    <x v="0"/>
    <x v="0"/>
    <n v="2"/>
  </r>
  <r>
    <x v="2"/>
    <x v="2"/>
    <x v="5"/>
    <x v="1"/>
    <x v="0"/>
    <x v="0"/>
    <x v="1"/>
    <n v="5"/>
  </r>
  <r>
    <x v="2"/>
    <x v="2"/>
    <x v="5"/>
    <x v="1"/>
    <x v="1"/>
    <x v="1"/>
    <x v="0"/>
    <n v="1046"/>
  </r>
  <r>
    <x v="2"/>
    <x v="2"/>
    <x v="5"/>
    <x v="1"/>
    <x v="1"/>
    <x v="1"/>
    <x v="1"/>
    <n v="990"/>
  </r>
  <r>
    <x v="2"/>
    <x v="2"/>
    <x v="5"/>
    <x v="2"/>
    <x v="0"/>
    <x v="0"/>
    <x v="0"/>
    <n v="1"/>
  </r>
  <r>
    <x v="2"/>
    <x v="2"/>
    <x v="5"/>
    <x v="2"/>
    <x v="1"/>
    <x v="1"/>
    <x v="0"/>
    <n v="64"/>
  </r>
  <r>
    <x v="2"/>
    <x v="2"/>
    <x v="5"/>
    <x v="2"/>
    <x v="1"/>
    <x v="1"/>
    <x v="1"/>
    <n v="39"/>
  </r>
  <r>
    <x v="2"/>
    <x v="2"/>
    <x v="5"/>
    <x v="3"/>
    <x v="0"/>
    <x v="0"/>
    <x v="0"/>
    <n v="4"/>
  </r>
  <r>
    <x v="2"/>
    <x v="2"/>
    <x v="5"/>
    <x v="3"/>
    <x v="0"/>
    <x v="0"/>
    <x v="1"/>
    <n v="4"/>
  </r>
  <r>
    <x v="2"/>
    <x v="2"/>
    <x v="5"/>
    <x v="3"/>
    <x v="1"/>
    <x v="1"/>
    <x v="0"/>
    <n v="471"/>
  </r>
  <r>
    <x v="2"/>
    <x v="2"/>
    <x v="5"/>
    <x v="3"/>
    <x v="1"/>
    <x v="1"/>
    <x v="1"/>
    <n v="279"/>
  </r>
  <r>
    <x v="2"/>
    <x v="2"/>
    <x v="5"/>
    <x v="4"/>
    <x v="0"/>
    <x v="0"/>
    <x v="0"/>
    <n v="2"/>
  </r>
  <r>
    <x v="2"/>
    <x v="2"/>
    <x v="5"/>
    <x v="4"/>
    <x v="0"/>
    <x v="0"/>
    <x v="1"/>
    <n v="1"/>
  </r>
  <r>
    <x v="2"/>
    <x v="2"/>
    <x v="5"/>
    <x v="4"/>
    <x v="1"/>
    <x v="1"/>
    <x v="0"/>
    <n v="152"/>
  </r>
  <r>
    <x v="2"/>
    <x v="2"/>
    <x v="5"/>
    <x v="4"/>
    <x v="1"/>
    <x v="1"/>
    <x v="1"/>
    <n v="95"/>
  </r>
  <r>
    <x v="2"/>
    <x v="2"/>
    <x v="5"/>
    <x v="5"/>
    <x v="1"/>
    <x v="1"/>
    <x v="0"/>
    <n v="366"/>
  </r>
  <r>
    <x v="2"/>
    <x v="2"/>
    <x v="5"/>
    <x v="5"/>
    <x v="1"/>
    <x v="1"/>
    <x v="1"/>
    <n v="359"/>
  </r>
  <r>
    <x v="2"/>
    <x v="2"/>
    <x v="5"/>
    <x v="6"/>
    <x v="0"/>
    <x v="0"/>
    <x v="0"/>
    <n v="2"/>
  </r>
  <r>
    <x v="2"/>
    <x v="2"/>
    <x v="5"/>
    <x v="6"/>
    <x v="1"/>
    <x v="1"/>
    <x v="0"/>
    <n v="5"/>
  </r>
  <r>
    <x v="2"/>
    <x v="2"/>
    <x v="5"/>
    <x v="6"/>
    <x v="1"/>
    <x v="1"/>
    <x v="1"/>
    <n v="6"/>
  </r>
  <r>
    <x v="2"/>
    <x v="2"/>
    <x v="5"/>
    <x v="7"/>
    <x v="0"/>
    <x v="0"/>
    <x v="0"/>
    <n v="1"/>
  </r>
  <r>
    <x v="2"/>
    <x v="2"/>
    <x v="5"/>
    <x v="7"/>
    <x v="1"/>
    <x v="1"/>
    <x v="0"/>
    <n v="67"/>
  </r>
  <r>
    <x v="2"/>
    <x v="2"/>
    <x v="5"/>
    <x v="7"/>
    <x v="1"/>
    <x v="1"/>
    <x v="1"/>
    <n v="71"/>
  </r>
  <r>
    <x v="2"/>
    <x v="2"/>
    <x v="5"/>
    <x v="8"/>
    <x v="0"/>
    <x v="0"/>
    <x v="0"/>
    <n v="7"/>
  </r>
  <r>
    <x v="2"/>
    <x v="2"/>
    <x v="5"/>
    <x v="8"/>
    <x v="0"/>
    <x v="0"/>
    <x v="1"/>
    <n v="6"/>
  </r>
  <r>
    <x v="2"/>
    <x v="2"/>
    <x v="5"/>
    <x v="8"/>
    <x v="1"/>
    <x v="1"/>
    <x v="0"/>
    <n v="729"/>
  </r>
  <r>
    <x v="2"/>
    <x v="2"/>
    <x v="5"/>
    <x v="8"/>
    <x v="1"/>
    <x v="1"/>
    <x v="1"/>
    <n v="681"/>
  </r>
  <r>
    <x v="2"/>
    <x v="2"/>
    <x v="6"/>
    <x v="1"/>
    <x v="0"/>
    <x v="0"/>
    <x v="0"/>
    <n v="1"/>
  </r>
  <r>
    <x v="2"/>
    <x v="2"/>
    <x v="6"/>
    <x v="1"/>
    <x v="0"/>
    <x v="0"/>
    <x v="1"/>
    <n v="1"/>
  </r>
  <r>
    <x v="2"/>
    <x v="2"/>
    <x v="6"/>
    <x v="1"/>
    <x v="1"/>
    <x v="1"/>
    <x v="0"/>
    <n v="23"/>
  </r>
  <r>
    <x v="2"/>
    <x v="2"/>
    <x v="6"/>
    <x v="1"/>
    <x v="1"/>
    <x v="1"/>
    <x v="1"/>
    <n v="19"/>
  </r>
  <r>
    <x v="2"/>
    <x v="2"/>
    <x v="6"/>
    <x v="2"/>
    <x v="1"/>
    <x v="1"/>
    <x v="0"/>
    <n v="14"/>
  </r>
  <r>
    <x v="2"/>
    <x v="2"/>
    <x v="6"/>
    <x v="2"/>
    <x v="1"/>
    <x v="1"/>
    <x v="1"/>
    <n v="3"/>
  </r>
  <r>
    <x v="2"/>
    <x v="2"/>
    <x v="6"/>
    <x v="3"/>
    <x v="0"/>
    <x v="0"/>
    <x v="0"/>
    <n v="4"/>
  </r>
  <r>
    <x v="2"/>
    <x v="2"/>
    <x v="6"/>
    <x v="3"/>
    <x v="0"/>
    <x v="0"/>
    <x v="1"/>
    <n v="1"/>
  </r>
  <r>
    <x v="2"/>
    <x v="2"/>
    <x v="6"/>
    <x v="3"/>
    <x v="1"/>
    <x v="1"/>
    <x v="0"/>
    <n v="43"/>
  </r>
  <r>
    <x v="2"/>
    <x v="2"/>
    <x v="6"/>
    <x v="3"/>
    <x v="1"/>
    <x v="1"/>
    <x v="1"/>
    <n v="24"/>
  </r>
  <r>
    <x v="2"/>
    <x v="2"/>
    <x v="6"/>
    <x v="4"/>
    <x v="1"/>
    <x v="1"/>
    <x v="0"/>
    <n v="4"/>
  </r>
  <r>
    <x v="2"/>
    <x v="2"/>
    <x v="6"/>
    <x v="4"/>
    <x v="1"/>
    <x v="1"/>
    <x v="1"/>
    <n v="5"/>
  </r>
  <r>
    <x v="2"/>
    <x v="2"/>
    <x v="6"/>
    <x v="5"/>
    <x v="0"/>
    <x v="0"/>
    <x v="0"/>
    <n v="1"/>
  </r>
  <r>
    <x v="2"/>
    <x v="2"/>
    <x v="6"/>
    <x v="5"/>
    <x v="0"/>
    <x v="0"/>
    <x v="1"/>
    <n v="1"/>
  </r>
  <r>
    <x v="2"/>
    <x v="2"/>
    <x v="6"/>
    <x v="5"/>
    <x v="1"/>
    <x v="1"/>
    <x v="0"/>
    <n v="34"/>
  </r>
  <r>
    <x v="2"/>
    <x v="2"/>
    <x v="6"/>
    <x v="5"/>
    <x v="1"/>
    <x v="1"/>
    <x v="1"/>
    <n v="34"/>
  </r>
  <r>
    <x v="2"/>
    <x v="2"/>
    <x v="6"/>
    <x v="7"/>
    <x v="0"/>
    <x v="0"/>
    <x v="1"/>
    <n v="1"/>
  </r>
  <r>
    <x v="2"/>
    <x v="2"/>
    <x v="6"/>
    <x v="7"/>
    <x v="1"/>
    <x v="1"/>
    <x v="0"/>
    <n v="2"/>
  </r>
  <r>
    <x v="2"/>
    <x v="2"/>
    <x v="6"/>
    <x v="7"/>
    <x v="1"/>
    <x v="1"/>
    <x v="1"/>
    <n v="4"/>
  </r>
  <r>
    <x v="2"/>
    <x v="2"/>
    <x v="6"/>
    <x v="8"/>
    <x v="0"/>
    <x v="0"/>
    <x v="0"/>
    <n v="3"/>
  </r>
  <r>
    <x v="2"/>
    <x v="2"/>
    <x v="6"/>
    <x v="8"/>
    <x v="0"/>
    <x v="0"/>
    <x v="1"/>
    <n v="1"/>
  </r>
  <r>
    <x v="2"/>
    <x v="2"/>
    <x v="6"/>
    <x v="8"/>
    <x v="1"/>
    <x v="1"/>
    <x v="0"/>
    <n v="50"/>
  </r>
  <r>
    <x v="2"/>
    <x v="2"/>
    <x v="6"/>
    <x v="8"/>
    <x v="1"/>
    <x v="1"/>
    <x v="1"/>
    <n v="59"/>
  </r>
  <r>
    <x v="2"/>
    <x v="2"/>
    <x v="7"/>
    <x v="0"/>
    <x v="0"/>
    <x v="0"/>
    <x v="0"/>
    <n v="1"/>
  </r>
  <r>
    <x v="2"/>
    <x v="2"/>
    <x v="7"/>
    <x v="0"/>
    <x v="1"/>
    <x v="1"/>
    <x v="0"/>
    <n v="3"/>
  </r>
  <r>
    <x v="2"/>
    <x v="2"/>
    <x v="7"/>
    <x v="1"/>
    <x v="0"/>
    <x v="0"/>
    <x v="0"/>
    <n v="7"/>
  </r>
  <r>
    <x v="2"/>
    <x v="2"/>
    <x v="7"/>
    <x v="1"/>
    <x v="0"/>
    <x v="0"/>
    <x v="1"/>
    <n v="6"/>
  </r>
  <r>
    <x v="2"/>
    <x v="2"/>
    <x v="7"/>
    <x v="1"/>
    <x v="1"/>
    <x v="1"/>
    <x v="0"/>
    <n v="501"/>
  </r>
  <r>
    <x v="2"/>
    <x v="2"/>
    <x v="7"/>
    <x v="1"/>
    <x v="1"/>
    <x v="1"/>
    <x v="1"/>
    <n v="313"/>
  </r>
  <r>
    <x v="2"/>
    <x v="2"/>
    <x v="7"/>
    <x v="2"/>
    <x v="0"/>
    <x v="0"/>
    <x v="0"/>
    <n v="1"/>
  </r>
  <r>
    <x v="2"/>
    <x v="2"/>
    <x v="7"/>
    <x v="2"/>
    <x v="0"/>
    <x v="0"/>
    <x v="1"/>
    <n v="1"/>
  </r>
  <r>
    <x v="2"/>
    <x v="2"/>
    <x v="7"/>
    <x v="2"/>
    <x v="1"/>
    <x v="1"/>
    <x v="0"/>
    <n v="48"/>
  </r>
  <r>
    <x v="2"/>
    <x v="2"/>
    <x v="7"/>
    <x v="2"/>
    <x v="1"/>
    <x v="1"/>
    <x v="1"/>
    <n v="49"/>
  </r>
  <r>
    <x v="2"/>
    <x v="2"/>
    <x v="7"/>
    <x v="3"/>
    <x v="0"/>
    <x v="0"/>
    <x v="0"/>
    <n v="8"/>
  </r>
  <r>
    <x v="2"/>
    <x v="2"/>
    <x v="7"/>
    <x v="3"/>
    <x v="0"/>
    <x v="0"/>
    <x v="1"/>
    <n v="2"/>
  </r>
  <r>
    <x v="2"/>
    <x v="2"/>
    <x v="7"/>
    <x v="3"/>
    <x v="1"/>
    <x v="1"/>
    <x v="0"/>
    <n v="313"/>
  </r>
  <r>
    <x v="2"/>
    <x v="2"/>
    <x v="7"/>
    <x v="3"/>
    <x v="1"/>
    <x v="1"/>
    <x v="1"/>
    <n v="182"/>
  </r>
  <r>
    <x v="2"/>
    <x v="2"/>
    <x v="7"/>
    <x v="4"/>
    <x v="0"/>
    <x v="0"/>
    <x v="1"/>
    <n v="2"/>
  </r>
  <r>
    <x v="2"/>
    <x v="2"/>
    <x v="7"/>
    <x v="4"/>
    <x v="1"/>
    <x v="1"/>
    <x v="0"/>
    <n v="87"/>
  </r>
  <r>
    <x v="2"/>
    <x v="2"/>
    <x v="7"/>
    <x v="4"/>
    <x v="1"/>
    <x v="1"/>
    <x v="1"/>
    <n v="52"/>
  </r>
  <r>
    <x v="2"/>
    <x v="2"/>
    <x v="7"/>
    <x v="5"/>
    <x v="0"/>
    <x v="0"/>
    <x v="0"/>
    <n v="2"/>
  </r>
  <r>
    <x v="2"/>
    <x v="2"/>
    <x v="7"/>
    <x v="5"/>
    <x v="1"/>
    <x v="1"/>
    <x v="0"/>
    <n v="297"/>
  </r>
  <r>
    <x v="2"/>
    <x v="2"/>
    <x v="7"/>
    <x v="5"/>
    <x v="1"/>
    <x v="1"/>
    <x v="1"/>
    <n v="299"/>
  </r>
  <r>
    <x v="2"/>
    <x v="2"/>
    <x v="7"/>
    <x v="6"/>
    <x v="1"/>
    <x v="1"/>
    <x v="0"/>
    <n v="8"/>
  </r>
  <r>
    <x v="2"/>
    <x v="2"/>
    <x v="7"/>
    <x v="6"/>
    <x v="1"/>
    <x v="1"/>
    <x v="1"/>
    <n v="4"/>
  </r>
  <r>
    <x v="2"/>
    <x v="2"/>
    <x v="7"/>
    <x v="7"/>
    <x v="0"/>
    <x v="0"/>
    <x v="1"/>
    <n v="2"/>
  </r>
  <r>
    <x v="2"/>
    <x v="2"/>
    <x v="7"/>
    <x v="7"/>
    <x v="1"/>
    <x v="1"/>
    <x v="0"/>
    <n v="33"/>
  </r>
  <r>
    <x v="2"/>
    <x v="2"/>
    <x v="7"/>
    <x v="7"/>
    <x v="1"/>
    <x v="1"/>
    <x v="1"/>
    <n v="29"/>
  </r>
  <r>
    <x v="2"/>
    <x v="2"/>
    <x v="7"/>
    <x v="8"/>
    <x v="0"/>
    <x v="0"/>
    <x v="0"/>
    <n v="5"/>
  </r>
  <r>
    <x v="2"/>
    <x v="2"/>
    <x v="7"/>
    <x v="8"/>
    <x v="0"/>
    <x v="0"/>
    <x v="1"/>
    <n v="8"/>
  </r>
  <r>
    <x v="2"/>
    <x v="2"/>
    <x v="7"/>
    <x v="8"/>
    <x v="1"/>
    <x v="1"/>
    <x v="0"/>
    <n v="471"/>
  </r>
  <r>
    <x v="2"/>
    <x v="2"/>
    <x v="7"/>
    <x v="8"/>
    <x v="1"/>
    <x v="1"/>
    <x v="1"/>
    <n v="379"/>
  </r>
  <r>
    <x v="2"/>
    <x v="2"/>
    <x v="8"/>
    <x v="0"/>
    <x v="1"/>
    <x v="1"/>
    <x v="0"/>
    <n v="9"/>
  </r>
  <r>
    <x v="2"/>
    <x v="2"/>
    <x v="8"/>
    <x v="0"/>
    <x v="1"/>
    <x v="1"/>
    <x v="1"/>
    <n v="4"/>
  </r>
  <r>
    <x v="2"/>
    <x v="2"/>
    <x v="8"/>
    <x v="1"/>
    <x v="0"/>
    <x v="0"/>
    <x v="0"/>
    <n v="10"/>
  </r>
  <r>
    <x v="2"/>
    <x v="2"/>
    <x v="8"/>
    <x v="1"/>
    <x v="0"/>
    <x v="0"/>
    <x v="1"/>
    <n v="9"/>
  </r>
  <r>
    <x v="2"/>
    <x v="2"/>
    <x v="8"/>
    <x v="1"/>
    <x v="1"/>
    <x v="1"/>
    <x v="0"/>
    <n v="1218"/>
  </r>
  <r>
    <x v="2"/>
    <x v="2"/>
    <x v="8"/>
    <x v="1"/>
    <x v="1"/>
    <x v="1"/>
    <x v="1"/>
    <n v="1119"/>
  </r>
  <r>
    <x v="2"/>
    <x v="2"/>
    <x v="8"/>
    <x v="2"/>
    <x v="0"/>
    <x v="0"/>
    <x v="0"/>
    <n v="3"/>
  </r>
  <r>
    <x v="2"/>
    <x v="2"/>
    <x v="8"/>
    <x v="2"/>
    <x v="0"/>
    <x v="0"/>
    <x v="1"/>
    <n v="2"/>
  </r>
  <r>
    <x v="2"/>
    <x v="2"/>
    <x v="8"/>
    <x v="2"/>
    <x v="1"/>
    <x v="1"/>
    <x v="0"/>
    <n v="76"/>
  </r>
  <r>
    <x v="2"/>
    <x v="2"/>
    <x v="8"/>
    <x v="2"/>
    <x v="1"/>
    <x v="1"/>
    <x v="1"/>
    <n v="63"/>
  </r>
  <r>
    <x v="2"/>
    <x v="2"/>
    <x v="8"/>
    <x v="3"/>
    <x v="0"/>
    <x v="0"/>
    <x v="0"/>
    <n v="33"/>
  </r>
  <r>
    <x v="2"/>
    <x v="2"/>
    <x v="8"/>
    <x v="3"/>
    <x v="0"/>
    <x v="0"/>
    <x v="1"/>
    <n v="12"/>
  </r>
  <r>
    <x v="2"/>
    <x v="2"/>
    <x v="8"/>
    <x v="3"/>
    <x v="1"/>
    <x v="1"/>
    <x v="0"/>
    <n v="534"/>
  </r>
  <r>
    <x v="2"/>
    <x v="2"/>
    <x v="8"/>
    <x v="3"/>
    <x v="1"/>
    <x v="1"/>
    <x v="1"/>
    <n v="450"/>
  </r>
  <r>
    <x v="2"/>
    <x v="2"/>
    <x v="8"/>
    <x v="4"/>
    <x v="0"/>
    <x v="0"/>
    <x v="0"/>
    <n v="1"/>
  </r>
  <r>
    <x v="2"/>
    <x v="2"/>
    <x v="8"/>
    <x v="4"/>
    <x v="0"/>
    <x v="0"/>
    <x v="1"/>
    <n v="4"/>
  </r>
  <r>
    <x v="2"/>
    <x v="2"/>
    <x v="8"/>
    <x v="4"/>
    <x v="1"/>
    <x v="1"/>
    <x v="0"/>
    <n v="167"/>
  </r>
  <r>
    <x v="2"/>
    <x v="2"/>
    <x v="8"/>
    <x v="4"/>
    <x v="1"/>
    <x v="1"/>
    <x v="1"/>
    <n v="142"/>
  </r>
  <r>
    <x v="2"/>
    <x v="2"/>
    <x v="8"/>
    <x v="5"/>
    <x v="0"/>
    <x v="0"/>
    <x v="0"/>
    <n v="4"/>
  </r>
  <r>
    <x v="2"/>
    <x v="2"/>
    <x v="8"/>
    <x v="5"/>
    <x v="0"/>
    <x v="0"/>
    <x v="1"/>
    <n v="2"/>
  </r>
  <r>
    <x v="2"/>
    <x v="2"/>
    <x v="8"/>
    <x v="5"/>
    <x v="1"/>
    <x v="1"/>
    <x v="0"/>
    <n v="484"/>
  </r>
  <r>
    <x v="2"/>
    <x v="2"/>
    <x v="8"/>
    <x v="5"/>
    <x v="1"/>
    <x v="1"/>
    <x v="1"/>
    <n v="567"/>
  </r>
  <r>
    <x v="2"/>
    <x v="2"/>
    <x v="8"/>
    <x v="6"/>
    <x v="1"/>
    <x v="1"/>
    <x v="0"/>
    <n v="5"/>
  </r>
  <r>
    <x v="2"/>
    <x v="2"/>
    <x v="8"/>
    <x v="6"/>
    <x v="1"/>
    <x v="1"/>
    <x v="1"/>
    <n v="13"/>
  </r>
  <r>
    <x v="2"/>
    <x v="2"/>
    <x v="8"/>
    <x v="7"/>
    <x v="0"/>
    <x v="0"/>
    <x v="0"/>
    <n v="3"/>
  </r>
  <r>
    <x v="2"/>
    <x v="2"/>
    <x v="8"/>
    <x v="7"/>
    <x v="0"/>
    <x v="0"/>
    <x v="1"/>
    <n v="2"/>
  </r>
  <r>
    <x v="2"/>
    <x v="2"/>
    <x v="8"/>
    <x v="7"/>
    <x v="1"/>
    <x v="1"/>
    <x v="0"/>
    <n v="90"/>
  </r>
  <r>
    <x v="2"/>
    <x v="2"/>
    <x v="8"/>
    <x v="7"/>
    <x v="1"/>
    <x v="1"/>
    <x v="1"/>
    <n v="91"/>
  </r>
  <r>
    <x v="2"/>
    <x v="2"/>
    <x v="8"/>
    <x v="8"/>
    <x v="0"/>
    <x v="0"/>
    <x v="0"/>
    <n v="27"/>
  </r>
  <r>
    <x v="2"/>
    <x v="2"/>
    <x v="8"/>
    <x v="8"/>
    <x v="0"/>
    <x v="0"/>
    <x v="1"/>
    <n v="26"/>
  </r>
  <r>
    <x v="2"/>
    <x v="2"/>
    <x v="8"/>
    <x v="8"/>
    <x v="1"/>
    <x v="1"/>
    <x v="0"/>
    <n v="1020"/>
  </r>
  <r>
    <x v="2"/>
    <x v="2"/>
    <x v="8"/>
    <x v="8"/>
    <x v="1"/>
    <x v="1"/>
    <x v="1"/>
    <n v="1012"/>
  </r>
  <r>
    <x v="2"/>
    <x v="2"/>
    <x v="9"/>
    <x v="0"/>
    <x v="0"/>
    <x v="0"/>
    <x v="1"/>
    <n v="1"/>
  </r>
  <r>
    <x v="2"/>
    <x v="2"/>
    <x v="9"/>
    <x v="0"/>
    <x v="1"/>
    <x v="1"/>
    <x v="0"/>
    <n v="9"/>
  </r>
  <r>
    <x v="2"/>
    <x v="2"/>
    <x v="9"/>
    <x v="0"/>
    <x v="1"/>
    <x v="1"/>
    <x v="1"/>
    <n v="5"/>
  </r>
  <r>
    <x v="2"/>
    <x v="2"/>
    <x v="9"/>
    <x v="1"/>
    <x v="0"/>
    <x v="0"/>
    <x v="0"/>
    <n v="68"/>
  </r>
  <r>
    <x v="2"/>
    <x v="2"/>
    <x v="9"/>
    <x v="1"/>
    <x v="0"/>
    <x v="0"/>
    <x v="1"/>
    <n v="78"/>
  </r>
  <r>
    <x v="2"/>
    <x v="2"/>
    <x v="9"/>
    <x v="1"/>
    <x v="1"/>
    <x v="1"/>
    <x v="0"/>
    <n v="2077"/>
  </r>
  <r>
    <x v="2"/>
    <x v="2"/>
    <x v="9"/>
    <x v="1"/>
    <x v="1"/>
    <x v="1"/>
    <x v="1"/>
    <n v="2026"/>
  </r>
  <r>
    <x v="2"/>
    <x v="2"/>
    <x v="9"/>
    <x v="2"/>
    <x v="0"/>
    <x v="0"/>
    <x v="0"/>
    <n v="15"/>
  </r>
  <r>
    <x v="2"/>
    <x v="2"/>
    <x v="9"/>
    <x v="2"/>
    <x v="0"/>
    <x v="0"/>
    <x v="1"/>
    <n v="12"/>
  </r>
  <r>
    <x v="2"/>
    <x v="2"/>
    <x v="9"/>
    <x v="2"/>
    <x v="1"/>
    <x v="1"/>
    <x v="0"/>
    <n v="106"/>
  </r>
  <r>
    <x v="2"/>
    <x v="2"/>
    <x v="9"/>
    <x v="2"/>
    <x v="1"/>
    <x v="1"/>
    <x v="1"/>
    <n v="70"/>
  </r>
  <r>
    <x v="2"/>
    <x v="2"/>
    <x v="9"/>
    <x v="3"/>
    <x v="0"/>
    <x v="0"/>
    <x v="0"/>
    <n v="65"/>
  </r>
  <r>
    <x v="2"/>
    <x v="2"/>
    <x v="9"/>
    <x v="3"/>
    <x v="0"/>
    <x v="0"/>
    <x v="1"/>
    <n v="40"/>
  </r>
  <r>
    <x v="2"/>
    <x v="2"/>
    <x v="9"/>
    <x v="3"/>
    <x v="1"/>
    <x v="1"/>
    <x v="0"/>
    <n v="718"/>
  </r>
  <r>
    <x v="2"/>
    <x v="2"/>
    <x v="9"/>
    <x v="3"/>
    <x v="1"/>
    <x v="1"/>
    <x v="1"/>
    <n v="567"/>
  </r>
  <r>
    <x v="2"/>
    <x v="2"/>
    <x v="9"/>
    <x v="4"/>
    <x v="0"/>
    <x v="0"/>
    <x v="0"/>
    <n v="20"/>
  </r>
  <r>
    <x v="2"/>
    <x v="2"/>
    <x v="9"/>
    <x v="4"/>
    <x v="0"/>
    <x v="0"/>
    <x v="1"/>
    <n v="16"/>
  </r>
  <r>
    <x v="2"/>
    <x v="2"/>
    <x v="9"/>
    <x v="4"/>
    <x v="1"/>
    <x v="1"/>
    <x v="0"/>
    <n v="286"/>
  </r>
  <r>
    <x v="2"/>
    <x v="2"/>
    <x v="9"/>
    <x v="4"/>
    <x v="1"/>
    <x v="1"/>
    <x v="1"/>
    <n v="241"/>
  </r>
  <r>
    <x v="2"/>
    <x v="2"/>
    <x v="9"/>
    <x v="5"/>
    <x v="0"/>
    <x v="0"/>
    <x v="0"/>
    <n v="14"/>
  </r>
  <r>
    <x v="2"/>
    <x v="2"/>
    <x v="9"/>
    <x v="5"/>
    <x v="0"/>
    <x v="0"/>
    <x v="1"/>
    <n v="30"/>
  </r>
  <r>
    <x v="2"/>
    <x v="2"/>
    <x v="9"/>
    <x v="5"/>
    <x v="1"/>
    <x v="1"/>
    <x v="0"/>
    <n v="603"/>
  </r>
  <r>
    <x v="2"/>
    <x v="2"/>
    <x v="9"/>
    <x v="5"/>
    <x v="1"/>
    <x v="1"/>
    <x v="1"/>
    <n v="628"/>
  </r>
  <r>
    <x v="2"/>
    <x v="2"/>
    <x v="9"/>
    <x v="6"/>
    <x v="0"/>
    <x v="0"/>
    <x v="0"/>
    <n v="1"/>
  </r>
  <r>
    <x v="2"/>
    <x v="2"/>
    <x v="9"/>
    <x v="6"/>
    <x v="0"/>
    <x v="0"/>
    <x v="1"/>
    <n v="1"/>
  </r>
  <r>
    <x v="2"/>
    <x v="2"/>
    <x v="9"/>
    <x v="6"/>
    <x v="1"/>
    <x v="1"/>
    <x v="0"/>
    <n v="10"/>
  </r>
  <r>
    <x v="2"/>
    <x v="2"/>
    <x v="9"/>
    <x v="6"/>
    <x v="1"/>
    <x v="1"/>
    <x v="1"/>
    <n v="17"/>
  </r>
  <r>
    <x v="2"/>
    <x v="2"/>
    <x v="9"/>
    <x v="7"/>
    <x v="0"/>
    <x v="0"/>
    <x v="0"/>
    <n v="8"/>
  </r>
  <r>
    <x v="2"/>
    <x v="2"/>
    <x v="9"/>
    <x v="7"/>
    <x v="0"/>
    <x v="0"/>
    <x v="1"/>
    <n v="12"/>
  </r>
  <r>
    <x v="2"/>
    <x v="2"/>
    <x v="9"/>
    <x v="7"/>
    <x v="1"/>
    <x v="1"/>
    <x v="0"/>
    <n v="122"/>
  </r>
  <r>
    <x v="2"/>
    <x v="2"/>
    <x v="9"/>
    <x v="7"/>
    <x v="1"/>
    <x v="1"/>
    <x v="1"/>
    <n v="151"/>
  </r>
  <r>
    <x v="2"/>
    <x v="2"/>
    <x v="9"/>
    <x v="8"/>
    <x v="0"/>
    <x v="0"/>
    <x v="0"/>
    <n v="91"/>
  </r>
  <r>
    <x v="2"/>
    <x v="2"/>
    <x v="9"/>
    <x v="8"/>
    <x v="0"/>
    <x v="0"/>
    <x v="1"/>
    <n v="102"/>
  </r>
  <r>
    <x v="2"/>
    <x v="2"/>
    <x v="9"/>
    <x v="8"/>
    <x v="1"/>
    <x v="1"/>
    <x v="0"/>
    <n v="1351"/>
  </r>
  <r>
    <x v="2"/>
    <x v="2"/>
    <x v="9"/>
    <x v="8"/>
    <x v="1"/>
    <x v="1"/>
    <x v="1"/>
    <n v="1452"/>
  </r>
  <r>
    <x v="3"/>
    <x v="0"/>
    <x v="0"/>
    <x v="0"/>
    <x v="0"/>
    <x v="0"/>
    <x v="0"/>
    <n v="2"/>
  </r>
  <r>
    <x v="3"/>
    <x v="0"/>
    <x v="0"/>
    <x v="0"/>
    <x v="0"/>
    <x v="0"/>
    <x v="1"/>
    <n v="2"/>
  </r>
  <r>
    <x v="3"/>
    <x v="0"/>
    <x v="0"/>
    <x v="1"/>
    <x v="0"/>
    <x v="0"/>
    <x v="0"/>
    <n v="29"/>
  </r>
  <r>
    <x v="3"/>
    <x v="0"/>
    <x v="0"/>
    <x v="1"/>
    <x v="0"/>
    <x v="0"/>
    <x v="1"/>
    <n v="53"/>
  </r>
  <r>
    <x v="3"/>
    <x v="0"/>
    <x v="0"/>
    <x v="2"/>
    <x v="0"/>
    <x v="0"/>
    <x v="0"/>
    <n v="10"/>
  </r>
  <r>
    <x v="3"/>
    <x v="0"/>
    <x v="0"/>
    <x v="2"/>
    <x v="0"/>
    <x v="0"/>
    <x v="1"/>
    <n v="5"/>
  </r>
  <r>
    <x v="3"/>
    <x v="0"/>
    <x v="0"/>
    <x v="3"/>
    <x v="0"/>
    <x v="0"/>
    <x v="0"/>
    <n v="23"/>
  </r>
  <r>
    <x v="3"/>
    <x v="0"/>
    <x v="0"/>
    <x v="3"/>
    <x v="0"/>
    <x v="0"/>
    <x v="1"/>
    <n v="22"/>
  </r>
  <r>
    <x v="3"/>
    <x v="0"/>
    <x v="0"/>
    <x v="4"/>
    <x v="0"/>
    <x v="0"/>
    <x v="0"/>
    <n v="8"/>
  </r>
  <r>
    <x v="3"/>
    <x v="0"/>
    <x v="0"/>
    <x v="4"/>
    <x v="0"/>
    <x v="0"/>
    <x v="1"/>
    <n v="10"/>
  </r>
  <r>
    <x v="3"/>
    <x v="0"/>
    <x v="0"/>
    <x v="5"/>
    <x v="0"/>
    <x v="0"/>
    <x v="0"/>
    <n v="17"/>
  </r>
  <r>
    <x v="3"/>
    <x v="0"/>
    <x v="0"/>
    <x v="5"/>
    <x v="0"/>
    <x v="0"/>
    <x v="1"/>
    <n v="37"/>
  </r>
  <r>
    <x v="3"/>
    <x v="0"/>
    <x v="0"/>
    <x v="6"/>
    <x v="0"/>
    <x v="0"/>
    <x v="1"/>
    <n v="1"/>
  </r>
  <r>
    <x v="3"/>
    <x v="0"/>
    <x v="0"/>
    <x v="7"/>
    <x v="0"/>
    <x v="0"/>
    <x v="0"/>
    <n v="23"/>
  </r>
  <r>
    <x v="3"/>
    <x v="0"/>
    <x v="0"/>
    <x v="7"/>
    <x v="0"/>
    <x v="0"/>
    <x v="1"/>
    <n v="42"/>
  </r>
  <r>
    <x v="3"/>
    <x v="0"/>
    <x v="0"/>
    <x v="8"/>
    <x v="0"/>
    <x v="0"/>
    <x v="0"/>
    <n v="64"/>
  </r>
  <r>
    <x v="3"/>
    <x v="0"/>
    <x v="0"/>
    <x v="8"/>
    <x v="0"/>
    <x v="0"/>
    <x v="1"/>
    <n v="74"/>
  </r>
  <r>
    <x v="3"/>
    <x v="1"/>
    <x v="1"/>
    <x v="0"/>
    <x v="1"/>
    <x v="1"/>
    <x v="1"/>
    <n v="1"/>
  </r>
  <r>
    <x v="3"/>
    <x v="1"/>
    <x v="1"/>
    <x v="1"/>
    <x v="1"/>
    <x v="1"/>
    <x v="0"/>
    <n v="76"/>
  </r>
  <r>
    <x v="3"/>
    <x v="1"/>
    <x v="1"/>
    <x v="1"/>
    <x v="1"/>
    <x v="1"/>
    <x v="1"/>
    <n v="22"/>
  </r>
  <r>
    <x v="3"/>
    <x v="1"/>
    <x v="1"/>
    <x v="2"/>
    <x v="1"/>
    <x v="1"/>
    <x v="0"/>
    <n v="7"/>
  </r>
  <r>
    <x v="3"/>
    <x v="1"/>
    <x v="1"/>
    <x v="2"/>
    <x v="1"/>
    <x v="1"/>
    <x v="1"/>
    <n v="8"/>
  </r>
  <r>
    <x v="3"/>
    <x v="1"/>
    <x v="1"/>
    <x v="3"/>
    <x v="1"/>
    <x v="1"/>
    <x v="0"/>
    <n v="29"/>
  </r>
  <r>
    <x v="3"/>
    <x v="1"/>
    <x v="1"/>
    <x v="3"/>
    <x v="1"/>
    <x v="1"/>
    <x v="1"/>
    <n v="28"/>
  </r>
  <r>
    <x v="3"/>
    <x v="1"/>
    <x v="1"/>
    <x v="4"/>
    <x v="1"/>
    <x v="1"/>
    <x v="0"/>
    <n v="13"/>
  </r>
  <r>
    <x v="3"/>
    <x v="1"/>
    <x v="1"/>
    <x v="4"/>
    <x v="1"/>
    <x v="1"/>
    <x v="1"/>
    <n v="5"/>
  </r>
  <r>
    <x v="3"/>
    <x v="1"/>
    <x v="1"/>
    <x v="5"/>
    <x v="1"/>
    <x v="1"/>
    <x v="0"/>
    <n v="6"/>
  </r>
  <r>
    <x v="3"/>
    <x v="1"/>
    <x v="1"/>
    <x v="7"/>
    <x v="1"/>
    <x v="1"/>
    <x v="0"/>
    <n v="25"/>
  </r>
  <r>
    <x v="3"/>
    <x v="1"/>
    <x v="1"/>
    <x v="7"/>
    <x v="1"/>
    <x v="1"/>
    <x v="1"/>
    <n v="12"/>
  </r>
  <r>
    <x v="3"/>
    <x v="1"/>
    <x v="1"/>
    <x v="8"/>
    <x v="1"/>
    <x v="1"/>
    <x v="0"/>
    <n v="107"/>
  </r>
  <r>
    <x v="3"/>
    <x v="1"/>
    <x v="1"/>
    <x v="8"/>
    <x v="1"/>
    <x v="1"/>
    <x v="1"/>
    <n v="71"/>
  </r>
  <r>
    <x v="3"/>
    <x v="1"/>
    <x v="2"/>
    <x v="0"/>
    <x v="1"/>
    <x v="1"/>
    <x v="0"/>
    <n v="1"/>
  </r>
  <r>
    <x v="3"/>
    <x v="1"/>
    <x v="2"/>
    <x v="1"/>
    <x v="1"/>
    <x v="1"/>
    <x v="0"/>
    <n v="158"/>
  </r>
  <r>
    <x v="3"/>
    <x v="1"/>
    <x v="2"/>
    <x v="1"/>
    <x v="1"/>
    <x v="1"/>
    <x v="1"/>
    <n v="48"/>
  </r>
  <r>
    <x v="3"/>
    <x v="1"/>
    <x v="2"/>
    <x v="2"/>
    <x v="1"/>
    <x v="1"/>
    <x v="0"/>
    <n v="14"/>
  </r>
  <r>
    <x v="3"/>
    <x v="1"/>
    <x v="2"/>
    <x v="2"/>
    <x v="1"/>
    <x v="1"/>
    <x v="1"/>
    <n v="16"/>
  </r>
  <r>
    <x v="3"/>
    <x v="1"/>
    <x v="2"/>
    <x v="3"/>
    <x v="1"/>
    <x v="1"/>
    <x v="0"/>
    <n v="51"/>
  </r>
  <r>
    <x v="3"/>
    <x v="1"/>
    <x v="2"/>
    <x v="3"/>
    <x v="1"/>
    <x v="1"/>
    <x v="1"/>
    <n v="26"/>
  </r>
  <r>
    <x v="3"/>
    <x v="1"/>
    <x v="2"/>
    <x v="4"/>
    <x v="1"/>
    <x v="1"/>
    <x v="0"/>
    <n v="11"/>
  </r>
  <r>
    <x v="3"/>
    <x v="1"/>
    <x v="2"/>
    <x v="4"/>
    <x v="1"/>
    <x v="1"/>
    <x v="1"/>
    <n v="10"/>
  </r>
  <r>
    <x v="3"/>
    <x v="1"/>
    <x v="2"/>
    <x v="5"/>
    <x v="1"/>
    <x v="1"/>
    <x v="0"/>
    <n v="13"/>
  </r>
  <r>
    <x v="3"/>
    <x v="1"/>
    <x v="2"/>
    <x v="5"/>
    <x v="1"/>
    <x v="1"/>
    <x v="1"/>
    <n v="5"/>
  </r>
  <r>
    <x v="3"/>
    <x v="1"/>
    <x v="2"/>
    <x v="7"/>
    <x v="1"/>
    <x v="1"/>
    <x v="0"/>
    <n v="46"/>
  </r>
  <r>
    <x v="3"/>
    <x v="1"/>
    <x v="2"/>
    <x v="7"/>
    <x v="1"/>
    <x v="1"/>
    <x v="1"/>
    <n v="24"/>
  </r>
  <r>
    <x v="3"/>
    <x v="1"/>
    <x v="2"/>
    <x v="8"/>
    <x v="1"/>
    <x v="1"/>
    <x v="0"/>
    <n v="175"/>
  </r>
  <r>
    <x v="3"/>
    <x v="1"/>
    <x v="2"/>
    <x v="8"/>
    <x v="1"/>
    <x v="1"/>
    <x v="1"/>
    <n v="168"/>
  </r>
  <r>
    <x v="3"/>
    <x v="1"/>
    <x v="3"/>
    <x v="0"/>
    <x v="0"/>
    <x v="0"/>
    <x v="0"/>
    <n v="1"/>
  </r>
  <r>
    <x v="3"/>
    <x v="1"/>
    <x v="3"/>
    <x v="0"/>
    <x v="1"/>
    <x v="1"/>
    <x v="0"/>
    <n v="6"/>
  </r>
  <r>
    <x v="3"/>
    <x v="1"/>
    <x v="3"/>
    <x v="0"/>
    <x v="1"/>
    <x v="1"/>
    <x v="1"/>
    <n v="2"/>
  </r>
  <r>
    <x v="3"/>
    <x v="1"/>
    <x v="3"/>
    <x v="1"/>
    <x v="0"/>
    <x v="0"/>
    <x v="0"/>
    <n v="19"/>
  </r>
  <r>
    <x v="3"/>
    <x v="1"/>
    <x v="3"/>
    <x v="1"/>
    <x v="0"/>
    <x v="0"/>
    <x v="1"/>
    <n v="27"/>
  </r>
  <r>
    <x v="3"/>
    <x v="1"/>
    <x v="3"/>
    <x v="1"/>
    <x v="0"/>
    <x v="1"/>
    <x v="0"/>
    <n v="28"/>
  </r>
  <r>
    <x v="3"/>
    <x v="1"/>
    <x v="3"/>
    <x v="1"/>
    <x v="0"/>
    <x v="1"/>
    <x v="1"/>
    <n v="69"/>
  </r>
  <r>
    <x v="3"/>
    <x v="1"/>
    <x v="3"/>
    <x v="1"/>
    <x v="1"/>
    <x v="1"/>
    <x v="0"/>
    <n v="143"/>
  </r>
  <r>
    <x v="3"/>
    <x v="1"/>
    <x v="3"/>
    <x v="1"/>
    <x v="1"/>
    <x v="1"/>
    <x v="1"/>
    <n v="156"/>
  </r>
  <r>
    <x v="3"/>
    <x v="1"/>
    <x v="3"/>
    <x v="2"/>
    <x v="0"/>
    <x v="0"/>
    <x v="0"/>
    <n v="1"/>
  </r>
  <r>
    <x v="3"/>
    <x v="1"/>
    <x v="3"/>
    <x v="2"/>
    <x v="0"/>
    <x v="1"/>
    <x v="0"/>
    <n v="1"/>
  </r>
  <r>
    <x v="3"/>
    <x v="1"/>
    <x v="3"/>
    <x v="2"/>
    <x v="0"/>
    <x v="1"/>
    <x v="1"/>
    <n v="6"/>
  </r>
  <r>
    <x v="3"/>
    <x v="1"/>
    <x v="3"/>
    <x v="2"/>
    <x v="1"/>
    <x v="1"/>
    <x v="0"/>
    <n v="37"/>
  </r>
  <r>
    <x v="3"/>
    <x v="1"/>
    <x v="3"/>
    <x v="2"/>
    <x v="1"/>
    <x v="1"/>
    <x v="1"/>
    <n v="28"/>
  </r>
  <r>
    <x v="3"/>
    <x v="1"/>
    <x v="3"/>
    <x v="3"/>
    <x v="0"/>
    <x v="0"/>
    <x v="0"/>
    <n v="5"/>
  </r>
  <r>
    <x v="3"/>
    <x v="1"/>
    <x v="3"/>
    <x v="3"/>
    <x v="0"/>
    <x v="0"/>
    <x v="1"/>
    <n v="2"/>
  </r>
  <r>
    <x v="3"/>
    <x v="1"/>
    <x v="3"/>
    <x v="3"/>
    <x v="0"/>
    <x v="1"/>
    <x v="0"/>
    <n v="4"/>
  </r>
  <r>
    <x v="3"/>
    <x v="1"/>
    <x v="3"/>
    <x v="3"/>
    <x v="0"/>
    <x v="1"/>
    <x v="1"/>
    <n v="6"/>
  </r>
  <r>
    <x v="3"/>
    <x v="1"/>
    <x v="3"/>
    <x v="3"/>
    <x v="1"/>
    <x v="1"/>
    <x v="0"/>
    <n v="98"/>
  </r>
  <r>
    <x v="3"/>
    <x v="1"/>
    <x v="3"/>
    <x v="3"/>
    <x v="1"/>
    <x v="1"/>
    <x v="1"/>
    <n v="78"/>
  </r>
  <r>
    <x v="3"/>
    <x v="1"/>
    <x v="3"/>
    <x v="4"/>
    <x v="0"/>
    <x v="0"/>
    <x v="0"/>
    <n v="2"/>
  </r>
  <r>
    <x v="3"/>
    <x v="1"/>
    <x v="3"/>
    <x v="4"/>
    <x v="0"/>
    <x v="0"/>
    <x v="1"/>
    <n v="3"/>
  </r>
  <r>
    <x v="3"/>
    <x v="1"/>
    <x v="3"/>
    <x v="4"/>
    <x v="0"/>
    <x v="1"/>
    <x v="0"/>
    <n v="1"/>
  </r>
  <r>
    <x v="3"/>
    <x v="1"/>
    <x v="3"/>
    <x v="4"/>
    <x v="0"/>
    <x v="1"/>
    <x v="1"/>
    <n v="3"/>
  </r>
  <r>
    <x v="3"/>
    <x v="1"/>
    <x v="3"/>
    <x v="4"/>
    <x v="1"/>
    <x v="1"/>
    <x v="0"/>
    <n v="49"/>
  </r>
  <r>
    <x v="3"/>
    <x v="1"/>
    <x v="3"/>
    <x v="4"/>
    <x v="1"/>
    <x v="1"/>
    <x v="1"/>
    <n v="42"/>
  </r>
  <r>
    <x v="3"/>
    <x v="1"/>
    <x v="3"/>
    <x v="5"/>
    <x v="0"/>
    <x v="0"/>
    <x v="0"/>
    <n v="15"/>
  </r>
  <r>
    <x v="3"/>
    <x v="1"/>
    <x v="3"/>
    <x v="5"/>
    <x v="0"/>
    <x v="0"/>
    <x v="1"/>
    <n v="19"/>
  </r>
  <r>
    <x v="3"/>
    <x v="1"/>
    <x v="3"/>
    <x v="5"/>
    <x v="0"/>
    <x v="1"/>
    <x v="0"/>
    <n v="16"/>
  </r>
  <r>
    <x v="3"/>
    <x v="1"/>
    <x v="3"/>
    <x v="5"/>
    <x v="0"/>
    <x v="1"/>
    <x v="1"/>
    <n v="47"/>
  </r>
  <r>
    <x v="3"/>
    <x v="1"/>
    <x v="3"/>
    <x v="5"/>
    <x v="1"/>
    <x v="1"/>
    <x v="0"/>
    <n v="347"/>
  </r>
  <r>
    <x v="3"/>
    <x v="1"/>
    <x v="3"/>
    <x v="5"/>
    <x v="1"/>
    <x v="1"/>
    <x v="1"/>
    <n v="541"/>
  </r>
  <r>
    <x v="3"/>
    <x v="1"/>
    <x v="3"/>
    <x v="6"/>
    <x v="1"/>
    <x v="1"/>
    <x v="0"/>
    <n v="1"/>
  </r>
  <r>
    <x v="3"/>
    <x v="1"/>
    <x v="3"/>
    <x v="6"/>
    <x v="1"/>
    <x v="1"/>
    <x v="1"/>
    <n v="1"/>
  </r>
  <r>
    <x v="3"/>
    <x v="1"/>
    <x v="3"/>
    <x v="7"/>
    <x v="0"/>
    <x v="0"/>
    <x v="0"/>
    <n v="2"/>
  </r>
  <r>
    <x v="3"/>
    <x v="1"/>
    <x v="3"/>
    <x v="7"/>
    <x v="0"/>
    <x v="0"/>
    <x v="1"/>
    <n v="4"/>
  </r>
  <r>
    <x v="3"/>
    <x v="1"/>
    <x v="3"/>
    <x v="7"/>
    <x v="0"/>
    <x v="1"/>
    <x v="0"/>
    <n v="11"/>
  </r>
  <r>
    <x v="3"/>
    <x v="1"/>
    <x v="3"/>
    <x v="7"/>
    <x v="0"/>
    <x v="1"/>
    <x v="1"/>
    <n v="14"/>
  </r>
  <r>
    <x v="3"/>
    <x v="1"/>
    <x v="3"/>
    <x v="7"/>
    <x v="1"/>
    <x v="1"/>
    <x v="0"/>
    <n v="108"/>
  </r>
  <r>
    <x v="3"/>
    <x v="1"/>
    <x v="3"/>
    <x v="7"/>
    <x v="1"/>
    <x v="1"/>
    <x v="1"/>
    <n v="118"/>
  </r>
  <r>
    <x v="3"/>
    <x v="1"/>
    <x v="3"/>
    <x v="8"/>
    <x v="0"/>
    <x v="0"/>
    <x v="0"/>
    <n v="30"/>
  </r>
  <r>
    <x v="3"/>
    <x v="1"/>
    <x v="3"/>
    <x v="8"/>
    <x v="0"/>
    <x v="0"/>
    <x v="1"/>
    <n v="34"/>
  </r>
  <r>
    <x v="3"/>
    <x v="1"/>
    <x v="3"/>
    <x v="8"/>
    <x v="0"/>
    <x v="1"/>
    <x v="0"/>
    <n v="34"/>
  </r>
  <r>
    <x v="3"/>
    <x v="1"/>
    <x v="3"/>
    <x v="8"/>
    <x v="0"/>
    <x v="1"/>
    <x v="1"/>
    <n v="75"/>
  </r>
  <r>
    <x v="3"/>
    <x v="1"/>
    <x v="3"/>
    <x v="8"/>
    <x v="1"/>
    <x v="1"/>
    <x v="0"/>
    <n v="385"/>
  </r>
  <r>
    <x v="3"/>
    <x v="1"/>
    <x v="3"/>
    <x v="8"/>
    <x v="1"/>
    <x v="1"/>
    <x v="1"/>
    <n v="430"/>
  </r>
  <r>
    <x v="3"/>
    <x v="1"/>
    <x v="4"/>
    <x v="0"/>
    <x v="0"/>
    <x v="0"/>
    <x v="0"/>
    <n v="1"/>
  </r>
  <r>
    <x v="3"/>
    <x v="1"/>
    <x v="4"/>
    <x v="0"/>
    <x v="1"/>
    <x v="1"/>
    <x v="0"/>
    <n v="10"/>
  </r>
  <r>
    <x v="3"/>
    <x v="1"/>
    <x v="4"/>
    <x v="0"/>
    <x v="1"/>
    <x v="1"/>
    <x v="1"/>
    <n v="12"/>
  </r>
  <r>
    <x v="3"/>
    <x v="1"/>
    <x v="4"/>
    <x v="1"/>
    <x v="0"/>
    <x v="0"/>
    <x v="0"/>
    <n v="88"/>
  </r>
  <r>
    <x v="3"/>
    <x v="1"/>
    <x v="4"/>
    <x v="1"/>
    <x v="0"/>
    <x v="0"/>
    <x v="1"/>
    <n v="160"/>
  </r>
  <r>
    <x v="3"/>
    <x v="1"/>
    <x v="4"/>
    <x v="1"/>
    <x v="0"/>
    <x v="1"/>
    <x v="0"/>
    <n v="4"/>
  </r>
  <r>
    <x v="3"/>
    <x v="1"/>
    <x v="4"/>
    <x v="1"/>
    <x v="0"/>
    <x v="1"/>
    <x v="1"/>
    <n v="3"/>
  </r>
  <r>
    <x v="3"/>
    <x v="1"/>
    <x v="4"/>
    <x v="1"/>
    <x v="1"/>
    <x v="1"/>
    <x v="0"/>
    <n v="324"/>
  </r>
  <r>
    <x v="3"/>
    <x v="1"/>
    <x v="4"/>
    <x v="1"/>
    <x v="1"/>
    <x v="1"/>
    <x v="1"/>
    <n v="300"/>
  </r>
  <r>
    <x v="3"/>
    <x v="1"/>
    <x v="4"/>
    <x v="2"/>
    <x v="0"/>
    <x v="0"/>
    <x v="0"/>
    <n v="4"/>
  </r>
  <r>
    <x v="3"/>
    <x v="1"/>
    <x v="4"/>
    <x v="2"/>
    <x v="0"/>
    <x v="0"/>
    <x v="1"/>
    <n v="10"/>
  </r>
  <r>
    <x v="3"/>
    <x v="1"/>
    <x v="4"/>
    <x v="2"/>
    <x v="0"/>
    <x v="1"/>
    <x v="0"/>
    <n v="1"/>
  </r>
  <r>
    <x v="3"/>
    <x v="1"/>
    <x v="4"/>
    <x v="2"/>
    <x v="0"/>
    <x v="1"/>
    <x v="1"/>
    <n v="1"/>
  </r>
  <r>
    <x v="3"/>
    <x v="1"/>
    <x v="4"/>
    <x v="2"/>
    <x v="1"/>
    <x v="1"/>
    <x v="0"/>
    <n v="110"/>
  </r>
  <r>
    <x v="3"/>
    <x v="1"/>
    <x v="4"/>
    <x v="2"/>
    <x v="1"/>
    <x v="1"/>
    <x v="1"/>
    <n v="56"/>
  </r>
  <r>
    <x v="3"/>
    <x v="1"/>
    <x v="4"/>
    <x v="3"/>
    <x v="0"/>
    <x v="0"/>
    <x v="0"/>
    <n v="10"/>
  </r>
  <r>
    <x v="3"/>
    <x v="1"/>
    <x v="4"/>
    <x v="3"/>
    <x v="0"/>
    <x v="0"/>
    <x v="1"/>
    <n v="18"/>
  </r>
  <r>
    <x v="3"/>
    <x v="1"/>
    <x v="4"/>
    <x v="3"/>
    <x v="0"/>
    <x v="1"/>
    <x v="0"/>
    <n v="3"/>
  </r>
  <r>
    <x v="3"/>
    <x v="1"/>
    <x v="4"/>
    <x v="3"/>
    <x v="0"/>
    <x v="1"/>
    <x v="1"/>
    <n v="1"/>
  </r>
  <r>
    <x v="3"/>
    <x v="1"/>
    <x v="4"/>
    <x v="3"/>
    <x v="1"/>
    <x v="1"/>
    <x v="0"/>
    <n v="226"/>
  </r>
  <r>
    <x v="3"/>
    <x v="1"/>
    <x v="4"/>
    <x v="3"/>
    <x v="1"/>
    <x v="1"/>
    <x v="1"/>
    <n v="206"/>
  </r>
  <r>
    <x v="3"/>
    <x v="1"/>
    <x v="4"/>
    <x v="4"/>
    <x v="0"/>
    <x v="0"/>
    <x v="0"/>
    <n v="10"/>
  </r>
  <r>
    <x v="3"/>
    <x v="1"/>
    <x v="4"/>
    <x v="4"/>
    <x v="0"/>
    <x v="0"/>
    <x v="1"/>
    <n v="11"/>
  </r>
  <r>
    <x v="3"/>
    <x v="1"/>
    <x v="4"/>
    <x v="4"/>
    <x v="0"/>
    <x v="1"/>
    <x v="0"/>
    <n v="1"/>
  </r>
  <r>
    <x v="3"/>
    <x v="1"/>
    <x v="4"/>
    <x v="4"/>
    <x v="1"/>
    <x v="1"/>
    <x v="0"/>
    <n v="89"/>
  </r>
  <r>
    <x v="3"/>
    <x v="1"/>
    <x v="4"/>
    <x v="4"/>
    <x v="1"/>
    <x v="1"/>
    <x v="1"/>
    <n v="78"/>
  </r>
  <r>
    <x v="3"/>
    <x v="1"/>
    <x v="4"/>
    <x v="5"/>
    <x v="0"/>
    <x v="0"/>
    <x v="0"/>
    <n v="53"/>
  </r>
  <r>
    <x v="3"/>
    <x v="1"/>
    <x v="4"/>
    <x v="5"/>
    <x v="0"/>
    <x v="0"/>
    <x v="1"/>
    <n v="135"/>
  </r>
  <r>
    <x v="3"/>
    <x v="1"/>
    <x v="4"/>
    <x v="5"/>
    <x v="0"/>
    <x v="1"/>
    <x v="0"/>
    <n v="4"/>
  </r>
  <r>
    <x v="3"/>
    <x v="1"/>
    <x v="4"/>
    <x v="5"/>
    <x v="0"/>
    <x v="1"/>
    <x v="1"/>
    <n v="14"/>
  </r>
  <r>
    <x v="3"/>
    <x v="1"/>
    <x v="4"/>
    <x v="5"/>
    <x v="1"/>
    <x v="1"/>
    <x v="0"/>
    <n v="454"/>
  </r>
  <r>
    <x v="3"/>
    <x v="1"/>
    <x v="4"/>
    <x v="5"/>
    <x v="1"/>
    <x v="1"/>
    <x v="1"/>
    <n v="886"/>
  </r>
  <r>
    <x v="3"/>
    <x v="1"/>
    <x v="4"/>
    <x v="6"/>
    <x v="1"/>
    <x v="1"/>
    <x v="0"/>
    <n v="2"/>
  </r>
  <r>
    <x v="3"/>
    <x v="1"/>
    <x v="4"/>
    <x v="6"/>
    <x v="1"/>
    <x v="1"/>
    <x v="1"/>
    <n v="3"/>
  </r>
  <r>
    <x v="3"/>
    <x v="1"/>
    <x v="4"/>
    <x v="7"/>
    <x v="0"/>
    <x v="0"/>
    <x v="0"/>
    <n v="19"/>
  </r>
  <r>
    <x v="3"/>
    <x v="1"/>
    <x v="4"/>
    <x v="7"/>
    <x v="0"/>
    <x v="0"/>
    <x v="1"/>
    <n v="47"/>
  </r>
  <r>
    <x v="3"/>
    <x v="1"/>
    <x v="4"/>
    <x v="7"/>
    <x v="0"/>
    <x v="1"/>
    <x v="0"/>
    <n v="1"/>
  </r>
  <r>
    <x v="3"/>
    <x v="1"/>
    <x v="4"/>
    <x v="7"/>
    <x v="0"/>
    <x v="1"/>
    <x v="1"/>
    <n v="4"/>
  </r>
  <r>
    <x v="3"/>
    <x v="1"/>
    <x v="4"/>
    <x v="7"/>
    <x v="1"/>
    <x v="1"/>
    <x v="0"/>
    <n v="247"/>
  </r>
  <r>
    <x v="3"/>
    <x v="1"/>
    <x v="4"/>
    <x v="7"/>
    <x v="1"/>
    <x v="1"/>
    <x v="1"/>
    <n v="318"/>
  </r>
  <r>
    <x v="3"/>
    <x v="1"/>
    <x v="4"/>
    <x v="8"/>
    <x v="0"/>
    <x v="0"/>
    <x v="0"/>
    <n v="84"/>
  </r>
  <r>
    <x v="3"/>
    <x v="1"/>
    <x v="4"/>
    <x v="8"/>
    <x v="0"/>
    <x v="0"/>
    <x v="1"/>
    <n v="173"/>
  </r>
  <r>
    <x v="3"/>
    <x v="1"/>
    <x v="4"/>
    <x v="8"/>
    <x v="0"/>
    <x v="1"/>
    <x v="0"/>
    <n v="11"/>
  </r>
  <r>
    <x v="3"/>
    <x v="1"/>
    <x v="4"/>
    <x v="8"/>
    <x v="0"/>
    <x v="1"/>
    <x v="1"/>
    <n v="5"/>
  </r>
  <r>
    <x v="3"/>
    <x v="1"/>
    <x v="4"/>
    <x v="8"/>
    <x v="1"/>
    <x v="1"/>
    <x v="0"/>
    <n v="1078"/>
  </r>
  <r>
    <x v="3"/>
    <x v="1"/>
    <x v="4"/>
    <x v="8"/>
    <x v="1"/>
    <x v="1"/>
    <x v="1"/>
    <n v="1193"/>
  </r>
  <r>
    <x v="3"/>
    <x v="2"/>
    <x v="5"/>
    <x v="0"/>
    <x v="1"/>
    <x v="1"/>
    <x v="0"/>
    <n v="10"/>
  </r>
  <r>
    <x v="3"/>
    <x v="2"/>
    <x v="5"/>
    <x v="0"/>
    <x v="1"/>
    <x v="1"/>
    <x v="1"/>
    <n v="3"/>
  </r>
  <r>
    <x v="3"/>
    <x v="2"/>
    <x v="5"/>
    <x v="1"/>
    <x v="0"/>
    <x v="0"/>
    <x v="0"/>
    <n v="4"/>
  </r>
  <r>
    <x v="3"/>
    <x v="2"/>
    <x v="5"/>
    <x v="1"/>
    <x v="0"/>
    <x v="0"/>
    <x v="1"/>
    <n v="5"/>
  </r>
  <r>
    <x v="3"/>
    <x v="2"/>
    <x v="5"/>
    <x v="1"/>
    <x v="1"/>
    <x v="1"/>
    <x v="0"/>
    <n v="1046"/>
  </r>
  <r>
    <x v="3"/>
    <x v="2"/>
    <x v="5"/>
    <x v="1"/>
    <x v="1"/>
    <x v="1"/>
    <x v="1"/>
    <n v="1095"/>
  </r>
  <r>
    <x v="3"/>
    <x v="2"/>
    <x v="5"/>
    <x v="2"/>
    <x v="0"/>
    <x v="0"/>
    <x v="0"/>
    <n v="3"/>
  </r>
  <r>
    <x v="3"/>
    <x v="2"/>
    <x v="5"/>
    <x v="2"/>
    <x v="0"/>
    <x v="0"/>
    <x v="1"/>
    <n v="1"/>
  </r>
  <r>
    <x v="3"/>
    <x v="2"/>
    <x v="5"/>
    <x v="2"/>
    <x v="1"/>
    <x v="1"/>
    <x v="0"/>
    <n v="62"/>
  </r>
  <r>
    <x v="3"/>
    <x v="2"/>
    <x v="5"/>
    <x v="2"/>
    <x v="1"/>
    <x v="1"/>
    <x v="1"/>
    <n v="34"/>
  </r>
  <r>
    <x v="3"/>
    <x v="2"/>
    <x v="5"/>
    <x v="3"/>
    <x v="0"/>
    <x v="0"/>
    <x v="0"/>
    <n v="8"/>
  </r>
  <r>
    <x v="3"/>
    <x v="2"/>
    <x v="5"/>
    <x v="3"/>
    <x v="0"/>
    <x v="0"/>
    <x v="1"/>
    <n v="5"/>
  </r>
  <r>
    <x v="3"/>
    <x v="2"/>
    <x v="5"/>
    <x v="3"/>
    <x v="1"/>
    <x v="1"/>
    <x v="0"/>
    <n v="418"/>
  </r>
  <r>
    <x v="3"/>
    <x v="2"/>
    <x v="5"/>
    <x v="3"/>
    <x v="1"/>
    <x v="1"/>
    <x v="1"/>
    <n v="275"/>
  </r>
  <r>
    <x v="3"/>
    <x v="2"/>
    <x v="5"/>
    <x v="4"/>
    <x v="0"/>
    <x v="0"/>
    <x v="0"/>
    <n v="2"/>
  </r>
  <r>
    <x v="3"/>
    <x v="2"/>
    <x v="5"/>
    <x v="4"/>
    <x v="0"/>
    <x v="0"/>
    <x v="1"/>
    <n v="2"/>
  </r>
  <r>
    <x v="3"/>
    <x v="2"/>
    <x v="5"/>
    <x v="4"/>
    <x v="1"/>
    <x v="1"/>
    <x v="0"/>
    <n v="163"/>
  </r>
  <r>
    <x v="3"/>
    <x v="2"/>
    <x v="5"/>
    <x v="4"/>
    <x v="1"/>
    <x v="1"/>
    <x v="1"/>
    <n v="120"/>
  </r>
  <r>
    <x v="3"/>
    <x v="2"/>
    <x v="5"/>
    <x v="5"/>
    <x v="0"/>
    <x v="0"/>
    <x v="0"/>
    <n v="1"/>
  </r>
  <r>
    <x v="3"/>
    <x v="2"/>
    <x v="5"/>
    <x v="5"/>
    <x v="1"/>
    <x v="1"/>
    <x v="0"/>
    <n v="366"/>
  </r>
  <r>
    <x v="3"/>
    <x v="2"/>
    <x v="5"/>
    <x v="5"/>
    <x v="1"/>
    <x v="1"/>
    <x v="1"/>
    <n v="321"/>
  </r>
  <r>
    <x v="3"/>
    <x v="2"/>
    <x v="5"/>
    <x v="6"/>
    <x v="1"/>
    <x v="1"/>
    <x v="0"/>
    <n v="5"/>
  </r>
  <r>
    <x v="3"/>
    <x v="2"/>
    <x v="5"/>
    <x v="6"/>
    <x v="1"/>
    <x v="1"/>
    <x v="1"/>
    <n v="7"/>
  </r>
  <r>
    <x v="3"/>
    <x v="2"/>
    <x v="5"/>
    <x v="7"/>
    <x v="1"/>
    <x v="1"/>
    <x v="0"/>
    <n v="96"/>
  </r>
  <r>
    <x v="3"/>
    <x v="2"/>
    <x v="5"/>
    <x v="7"/>
    <x v="1"/>
    <x v="1"/>
    <x v="1"/>
    <n v="108"/>
  </r>
  <r>
    <x v="3"/>
    <x v="2"/>
    <x v="5"/>
    <x v="8"/>
    <x v="0"/>
    <x v="0"/>
    <x v="0"/>
    <n v="6"/>
  </r>
  <r>
    <x v="3"/>
    <x v="2"/>
    <x v="5"/>
    <x v="8"/>
    <x v="0"/>
    <x v="0"/>
    <x v="1"/>
    <n v="3"/>
  </r>
  <r>
    <x v="3"/>
    <x v="2"/>
    <x v="5"/>
    <x v="8"/>
    <x v="1"/>
    <x v="1"/>
    <x v="0"/>
    <n v="689"/>
  </r>
  <r>
    <x v="3"/>
    <x v="2"/>
    <x v="5"/>
    <x v="8"/>
    <x v="1"/>
    <x v="1"/>
    <x v="1"/>
    <n v="692"/>
  </r>
  <r>
    <x v="3"/>
    <x v="2"/>
    <x v="6"/>
    <x v="1"/>
    <x v="0"/>
    <x v="0"/>
    <x v="0"/>
    <n v="1"/>
  </r>
  <r>
    <x v="3"/>
    <x v="2"/>
    <x v="6"/>
    <x v="1"/>
    <x v="0"/>
    <x v="0"/>
    <x v="1"/>
    <n v="2"/>
  </r>
  <r>
    <x v="3"/>
    <x v="2"/>
    <x v="6"/>
    <x v="1"/>
    <x v="1"/>
    <x v="1"/>
    <x v="0"/>
    <n v="17"/>
  </r>
  <r>
    <x v="3"/>
    <x v="2"/>
    <x v="6"/>
    <x v="1"/>
    <x v="1"/>
    <x v="1"/>
    <x v="1"/>
    <n v="16"/>
  </r>
  <r>
    <x v="3"/>
    <x v="2"/>
    <x v="6"/>
    <x v="2"/>
    <x v="1"/>
    <x v="1"/>
    <x v="0"/>
    <n v="10"/>
  </r>
  <r>
    <x v="3"/>
    <x v="2"/>
    <x v="6"/>
    <x v="2"/>
    <x v="1"/>
    <x v="1"/>
    <x v="1"/>
    <n v="6"/>
  </r>
  <r>
    <x v="3"/>
    <x v="2"/>
    <x v="6"/>
    <x v="3"/>
    <x v="0"/>
    <x v="0"/>
    <x v="1"/>
    <n v="1"/>
  </r>
  <r>
    <x v="3"/>
    <x v="2"/>
    <x v="6"/>
    <x v="3"/>
    <x v="1"/>
    <x v="1"/>
    <x v="0"/>
    <n v="29"/>
  </r>
  <r>
    <x v="3"/>
    <x v="2"/>
    <x v="6"/>
    <x v="3"/>
    <x v="1"/>
    <x v="1"/>
    <x v="1"/>
    <n v="16"/>
  </r>
  <r>
    <x v="3"/>
    <x v="2"/>
    <x v="6"/>
    <x v="4"/>
    <x v="0"/>
    <x v="0"/>
    <x v="0"/>
    <n v="1"/>
  </r>
  <r>
    <x v="3"/>
    <x v="2"/>
    <x v="6"/>
    <x v="4"/>
    <x v="1"/>
    <x v="1"/>
    <x v="0"/>
    <n v="9"/>
  </r>
  <r>
    <x v="3"/>
    <x v="2"/>
    <x v="6"/>
    <x v="4"/>
    <x v="1"/>
    <x v="1"/>
    <x v="1"/>
    <n v="4"/>
  </r>
  <r>
    <x v="3"/>
    <x v="2"/>
    <x v="6"/>
    <x v="5"/>
    <x v="0"/>
    <x v="0"/>
    <x v="1"/>
    <n v="2"/>
  </r>
  <r>
    <x v="3"/>
    <x v="2"/>
    <x v="6"/>
    <x v="5"/>
    <x v="1"/>
    <x v="1"/>
    <x v="0"/>
    <n v="32"/>
  </r>
  <r>
    <x v="3"/>
    <x v="2"/>
    <x v="6"/>
    <x v="5"/>
    <x v="1"/>
    <x v="1"/>
    <x v="1"/>
    <n v="43"/>
  </r>
  <r>
    <x v="3"/>
    <x v="2"/>
    <x v="6"/>
    <x v="6"/>
    <x v="1"/>
    <x v="1"/>
    <x v="0"/>
    <n v="1"/>
  </r>
  <r>
    <x v="3"/>
    <x v="2"/>
    <x v="6"/>
    <x v="7"/>
    <x v="0"/>
    <x v="0"/>
    <x v="0"/>
    <n v="1"/>
  </r>
  <r>
    <x v="3"/>
    <x v="2"/>
    <x v="6"/>
    <x v="7"/>
    <x v="1"/>
    <x v="1"/>
    <x v="0"/>
    <n v="4"/>
  </r>
  <r>
    <x v="3"/>
    <x v="2"/>
    <x v="6"/>
    <x v="7"/>
    <x v="1"/>
    <x v="1"/>
    <x v="1"/>
    <n v="2"/>
  </r>
  <r>
    <x v="3"/>
    <x v="2"/>
    <x v="6"/>
    <x v="8"/>
    <x v="0"/>
    <x v="0"/>
    <x v="0"/>
    <n v="2"/>
  </r>
  <r>
    <x v="3"/>
    <x v="2"/>
    <x v="6"/>
    <x v="8"/>
    <x v="0"/>
    <x v="0"/>
    <x v="1"/>
    <n v="4"/>
  </r>
  <r>
    <x v="3"/>
    <x v="2"/>
    <x v="6"/>
    <x v="8"/>
    <x v="1"/>
    <x v="1"/>
    <x v="0"/>
    <n v="41"/>
  </r>
  <r>
    <x v="3"/>
    <x v="2"/>
    <x v="6"/>
    <x v="8"/>
    <x v="1"/>
    <x v="1"/>
    <x v="1"/>
    <n v="49"/>
  </r>
  <r>
    <x v="3"/>
    <x v="2"/>
    <x v="7"/>
    <x v="0"/>
    <x v="1"/>
    <x v="1"/>
    <x v="0"/>
    <n v="5"/>
  </r>
  <r>
    <x v="3"/>
    <x v="2"/>
    <x v="7"/>
    <x v="0"/>
    <x v="1"/>
    <x v="1"/>
    <x v="1"/>
    <n v="3"/>
  </r>
  <r>
    <x v="3"/>
    <x v="2"/>
    <x v="7"/>
    <x v="1"/>
    <x v="0"/>
    <x v="0"/>
    <x v="0"/>
    <n v="4"/>
  </r>
  <r>
    <x v="3"/>
    <x v="2"/>
    <x v="7"/>
    <x v="1"/>
    <x v="0"/>
    <x v="0"/>
    <x v="1"/>
    <n v="4"/>
  </r>
  <r>
    <x v="3"/>
    <x v="2"/>
    <x v="7"/>
    <x v="1"/>
    <x v="1"/>
    <x v="1"/>
    <x v="0"/>
    <n v="511"/>
  </r>
  <r>
    <x v="3"/>
    <x v="2"/>
    <x v="7"/>
    <x v="1"/>
    <x v="1"/>
    <x v="1"/>
    <x v="1"/>
    <n v="319"/>
  </r>
  <r>
    <x v="3"/>
    <x v="2"/>
    <x v="7"/>
    <x v="2"/>
    <x v="0"/>
    <x v="0"/>
    <x v="0"/>
    <n v="3"/>
  </r>
  <r>
    <x v="3"/>
    <x v="2"/>
    <x v="7"/>
    <x v="2"/>
    <x v="1"/>
    <x v="1"/>
    <x v="0"/>
    <n v="57"/>
  </r>
  <r>
    <x v="3"/>
    <x v="2"/>
    <x v="7"/>
    <x v="2"/>
    <x v="1"/>
    <x v="1"/>
    <x v="1"/>
    <n v="42"/>
  </r>
  <r>
    <x v="3"/>
    <x v="2"/>
    <x v="7"/>
    <x v="3"/>
    <x v="0"/>
    <x v="0"/>
    <x v="0"/>
    <n v="3"/>
  </r>
  <r>
    <x v="3"/>
    <x v="2"/>
    <x v="7"/>
    <x v="3"/>
    <x v="0"/>
    <x v="0"/>
    <x v="1"/>
    <n v="1"/>
  </r>
  <r>
    <x v="3"/>
    <x v="2"/>
    <x v="7"/>
    <x v="3"/>
    <x v="1"/>
    <x v="1"/>
    <x v="0"/>
    <n v="389"/>
  </r>
  <r>
    <x v="3"/>
    <x v="2"/>
    <x v="7"/>
    <x v="3"/>
    <x v="1"/>
    <x v="1"/>
    <x v="1"/>
    <n v="199"/>
  </r>
  <r>
    <x v="3"/>
    <x v="2"/>
    <x v="7"/>
    <x v="4"/>
    <x v="1"/>
    <x v="1"/>
    <x v="0"/>
    <n v="88"/>
  </r>
  <r>
    <x v="3"/>
    <x v="2"/>
    <x v="7"/>
    <x v="4"/>
    <x v="1"/>
    <x v="1"/>
    <x v="1"/>
    <n v="53"/>
  </r>
  <r>
    <x v="3"/>
    <x v="2"/>
    <x v="7"/>
    <x v="5"/>
    <x v="0"/>
    <x v="0"/>
    <x v="0"/>
    <n v="3"/>
  </r>
  <r>
    <x v="3"/>
    <x v="2"/>
    <x v="7"/>
    <x v="5"/>
    <x v="1"/>
    <x v="1"/>
    <x v="0"/>
    <n v="254"/>
  </r>
  <r>
    <x v="3"/>
    <x v="2"/>
    <x v="7"/>
    <x v="5"/>
    <x v="1"/>
    <x v="1"/>
    <x v="1"/>
    <n v="239"/>
  </r>
  <r>
    <x v="3"/>
    <x v="2"/>
    <x v="7"/>
    <x v="6"/>
    <x v="0"/>
    <x v="0"/>
    <x v="0"/>
    <n v="1"/>
  </r>
  <r>
    <x v="3"/>
    <x v="2"/>
    <x v="7"/>
    <x v="6"/>
    <x v="0"/>
    <x v="0"/>
    <x v="1"/>
    <n v="1"/>
  </r>
  <r>
    <x v="3"/>
    <x v="2"/>
    <x v="7"/>
    <x v="6"/>
    <x v="1"/>
    <x v="1"/>
    <x v="0"/>
    <n v="6"/>
  </r>
  <r>
    <x v="3"/>
    <x v="2"/>
    <x v="7"/>
    <x v="6"/>
    <x v="1"/>
    <x v="1"/>
    <x v="1"/>
    <n v="6"/>
  </r>
  <r>
    <x v="3"/>
    <x v="2"/>
    <x v="7"/>
    <x v="7"/>
    <x v="0"/>
    <x v="0"/>
    <x v="0"/>
    <n v="1"/>
  </r>
  <r>
    <x v="3"/>
    <x v="2"/>
    <x v="7"/>
    <x v="7"/>
    <x v="1"/>
    <x v="1"/>
    <x v="0"/>
    <n v="36"/>
  </r>
  <r>
    <x v="3"/>
    <x v="2"/>
    <x v="7"/>
    <x v="7"/>
    <x v="1"/>
    <x v="1"/>
    <x v="1"/>
    <n v="32"/>
  </r>
  <r>
    <x v="3"/>
    <x v="2"/>
    <x v="7"/>
    <x v="8"/>
    <x v="0"/>
    <x v="0"/>
    <x v="0"/>
    <n v="6"/>
  </r>
  <r>
    <x v="3"/>
    <x v="2"/>
    <x v="7"/>
    <x v="8"/>
    <x v="0"/>
    <x v="0"/>
    <x v="1"/>
    <n v="3"/>
  </r>
  <r>
    <x v="3"/>
    <x v="2"/>
    <x v="7"/>
    <x v="8"/>
    <x v="1"/>
    <x v="1"/>
    <x v="0"/>
    <n v="500"/>
  </r>
  <r>
    <x v="3"/>
    <x v="2"/>
    <x v="7"/>
    <x v="8"/>
    <x v="1"/>
    <x v="1"/>
    <x v="1"/>
    <n v="376"/>
  </r>
  <r>
    <x v="3"/>
    <x v="2"/>
    <x v="8"/>
    <x v="0"/>
    <x v="0"/>
    <x v="0"/>
    <x v="1"/>
    <n v="1"/>
  </r>
  <r>
    <x v="3"/>
    <x v="2"/>
    <x v="8"/>
    <x v="0"/>
    <x v="1"/>
    <x v="1"/>
    <x v="0"/>
    <n v="6"/>
  </r>
  <r>
    <x v="3"/>
    <x v="2"/>
    <x v="8"/>
    <x v="0"/>
    <x v="1"/>
    <x v="1"/>
    <x v="1"/>
    <n v="4"/>
  </r>
  <r>
    <x v="3"/>
    <x v="2"/>
    <x v="8"/>
    <x v="1"/>
    <x v="0"/>
    <x v="0"/>
    <x v="0"/>
    <n v="20"/>
  </r>
  <r>
    <x v="3"/>
    <x v="2"/>
    <x v="8"/>
    <x v="1"/>
    <x v="0"/>
    <x v="0"/>
    <x v="1"/>
    <n v="10"/>
  </r>
  <r>
    <x v="3"/>
    <x v="2"/>
    <x v="8"/>
    <x v="1"/>
    <x v="1"/>
    <x v="1"/>
    <x v="0"/>
    <n v="1250"/>
  </r>
  <r>
    <x v="3"/>
    <x v="2"/>
    <x v="8"/>
    <x v="1"/>
    <x v="1"/>
    <x v="1"/>
    <x v="1"/>
    <n v="1098"/>
  </r>
  <r>
    <x v="3"/>
    <x v="2"/>
    <x v="8"/>
    <x v="2"/>
    <x v="0"/>
    <x v="0"/>
    <x v="0"/>
    <n v="4"/>
  </r>
  <r>
    <x v="3"/>
    <x v="2"/>
    <x v="8"/>
    <x v="2"/>
    <x v="0"/>
    <x v="0"/>
    <x v="1"/>
    <n v="1"/>
  </r>
  <r>
    <x v="3"/>
    <x v="2"/>
    <x v="8"/>
    <x v="2"/>
    <x v="1"/>
    <x v="1"/>
    <x v="0"/>
    <n v="81"/>
  </r>
  <r>
    <x v="3"/>
    <x v="2"/>
    <x v="8"/>
    <x v="2"/>
    <x v="1"/>
    <x v="1"/>
    <x v="1"/>
    <n v="76"/>
  </r>
  <r>
    <x v="3"/>
    <x v="2"/>
    <x v="8"/>
    <x v="3"/>
    <x v="0"/>
    <x v="0"/>
    <x v="0"/>
    <n v="21"/>
  </r>
  <r>
    <x v="3"/>
    <x v="2"/>
    <x v="8"/>
    <x v="3"/>
    <x v="0"/>
    <x v="0"/>
    <x v="1"/>
    <n v="19"/>
  </r>
  <r>
    <x v="3"/>
    <x v="2"/>
    <x v="8"/>
    <x v="3"/>
    <x v="1"/>
    <x v="1"/>
    <x v="0"/>
    <n v="639"/>
  </r>
  <r>
    <x v="3"/>
    <x v="2"/>
    <x v="8"/>
    <x v="3"/>
    <x v="1"/>
    <x v="1"/>
    <x v="1"/>
    <n v="458"/>
  </r>
  <r>
    <x v="3"/>
    <x v="2"/>
    <x v="8"/>
    <x v="4"/>
    <x v="0"/>
    <x v="0"/>
    <x v="0"/>
    <n v="4"/>
  </r>
  <r>
    <x v="3"/>
    <x v="2"/>
    <x v="8"/>
    <x v="4"/>
    <x v="0"/>
    <x v="0"/>
    <x v="1"/>
    <n v="4"/>
  </r>
  <r>
    <x v="3"/>
    <x v="2"/>
    <x v="8"/>
    <x v="4"/>
    <x v="1"/>
    <x v="1"/>
    <x v="0"/>
    <n v="188"/>
  </r>
  <r>
    <x v="3"/>
    <x v="2"/>
    <x v="8"/>
    <x v="4"/>
    <x v="1"/>
    <x v="1"/>
    <x v="1"/>
    <n v="146"/>
  </r>
  <r>
    <x v="3"/>
    <x v="2"/>
    <x v="8"/>
    <x v="5"/>
    <x v="0"/>
    <x v="0"/>
    <x v="0"/>
    <n v="4"/>
  </r>
  <r>
    <x v="3"/>
    <x v="2"/>
    <x v="8"/>
    <x v="5"/>
    <x v="0"/>
    <x v="0"/>
    <x v="1"/>
    <n v="5"/>
  </r>
  <r>
    <x v="3"/>
    <x v="2"/>
    <x v="8"/>
    <x v="5"/>
    <x v="1"/>
    <x v="1"/>
    <x v="0"/>
    <n v="571"/>
  </r>
  <r>
    <x v="3"/>
    <x v="2"/>
    <x v="8"/>
    <x v="5"/>
    <x v="1"/>
    <x v="1"/>
    <x v="1"/>
    <n v="630"/>
  </r>
  <r>
    <x v="3"/>
    <x v="2"/>
    <x v="8"/>
    <x v="6"/>
    <x v="0"/>
    <x v="0"/>
    <x v="0"/>
    <n v="1"/>
  </r>
  <r>
    <x v="3"/>
    <x v="2"/>
    <x v="8"/>
    <x v="6"/>
    <x v="0"/>
    <x v="0"/>
    <x v="1"/>
    <n v="1"/>
  </r>
  <r>
    <x v="3"/>
    <x v="2"/>
    <x v="8"/>
    <x v="6"/>
    <x v="1"/>
    <x v="1"/>
    <x v="0"/>
    <n v="12"/>
  </r>
  <r>
    <x v="3"/>
    <x v="2"/>
    <x v="8"/>
    <x v="6"/>
    <x v="1"/>
    <x v="1"/>
    <x v="1"/>
    <n v="6"/>
  </r>
  <r>
    <x v="3"/>
    <x v="2"/>
    <x v="8"/>
    <x v="7"/>
    <x v="0"/>
    <x v="0"/>
    <x v="0"/>
    <n v="1"/>
  </r>
  <r>
    <x v="3"/>
    <x v="2"/>
    <x v="8"/>
    <x v="7"/>
    <x v="0"/>
    <x v="0"/>
    <x v="1"/>
    <n v="5"/>
  </r>
  <r>
    <x v="3"/>
    <x v="2"/>
    <x v="8"/>
    <x v="7"/>
    <x v="1"/>
    <x v="1"/>
    <x v="0"/>
    <n v="75"/>
  </r>
  <r>
    <x v="3"/>
    <x v="2"/>
    <x v="8"/>
    <x v="7"/>
    <x v="1"/>
    <x v="1"/>
    <x v="1"/>
    <n v="93"/>
  </r>
  <r>
    <x v="3"/>
    <x v="2"/>
    <x v="8"/>
    <x v="8"/>
    <x v="0"/>
    <x v="0"/>
    <x v="0"/>
    <n v="34"/>
  </r>
  <r>
    <x v="3"/>
    <x v="2"/>
    <x v="8"/>
    <x v="8"/>
    <x v="0"/>
    <x v="0"/>
    <x v="1"/>
    <n v="24"/>
  </r>
  <r>
    <x v="3"/>
    <x v="2"/>
    <x v="8"/>
    <x v="8"/>
    <x v="1"/>
    <x v="1"/>
    <x v="0"/>
    <n v="1028"/>
  </r>
  <r>
    <x v="3"/>
    <x v="2"/>
    <x v="8"/>
    <x v="8"/>
    <x v="1"/>
    <x v="1"/>
    <x v="1"/>
    <n v="1041"/>
  </r>
  <r>
    <x v="3"/>
    <x v="2"/>
    <x v="9"/>
    <x v="0"/>
    <x v="0"/>
    <x v="0"/>
    <x v="0"/>
    <n v="1"/>
  </r>
  <r>
    <x v="3"/>
    <x v="2"/>
    <x v="9"/>
    <x v="0"/>
    <x v="1"/>
    <x v="1"/>
    <x v="0"/>
    <n v="7"/>
  </r>
  <r>
    <x v="3"/>
    <x v="2"/>
    <x v="9"/>
    <x v="0"/>
    <x v="1"/>
    <x v="1"/>
    <x v="1"/>
    <n v="5"/>
  </r>
  <r>
    <x v="3"/>
    <x v="2"/>
    <x v="9"/>
    <x v="1"/>
    <x v="0"/>
    <x v="0"/>
    <x v="0"/>
    <n v="87"/>
  </r>
  <r>
    <x v="3"/>
    <x v="2"/>
    <x v="9"/>
    <x v="1"/>
    <x v="0"/>
    <x v="0"/>
    <x v="1"/>
    <n v="86"/>
  </r>
  <r>
    <x v="3"/>
    <x v="2"/>
    <x v="9"/>
    <x v="1"/>
    <x v="1"/>
    <x v="1"/>
    <x v="0"/>
    <n v="2044"/>
  </r>
  <r>
    <x v="3"/>
    <x v="2"/>
    <x v="9"/>
    <x v="1"/>
    <x v="1"/>
    <x v="1"/>
    <x v="1"/>
    <n v="2078"/>
  </r>
  <r>
    <x v="3"/>
    <x v="2"/>
    <x v="9"/>
    <x v="2"/>
    <x v="0"/>
    <x v="0"/>
    <x v="0"/>
    <n v="12"/>
  </r>
  <r>
    <x v="3"/>
    <x v="2"/>
    <x v="9"/>
    <x v="2"/>
    <x v="0"/>
    <x v="0"/>
    <x v="1"/>
    <n v="8"/>
  </r>
  <r>
    <x v="3"/>
    <x v="2"/>
    <x v="9"/>
    <x v="2"/>
    <x v="1"/>
    <x v="1"/>
    <x v="0"/>
    <n v="95"/>
  </r>
  <r>
    <x v="3"/>
    <x v="2"/>
    <x v="9"/>
    <x v="2"/>
    <x v="1"/>
    <x v="1"/>
    <x v="1"/>
    <n v="88"/>
  </r>
  <r>
    <x v="3"/>
    <x v="2"/>
    <x v="9"/>
    <x v="3"/>
    <x v="0"/>
    <x v="0"/>
    <x v="0"/>
    <n v="84"/>
  </r>
  <r>
    <x v="3"/>
    <x v="2"/>
    <x v="9"/>
    <x v="3"/>
    <x v="0"/>
    <x v="0"/>
    <x v="1"/>
    <n v="50"/>
  </r>
  <r>
    <x v="3"/>
    <x v="2"/>
    <x v="9"/>
    <x v="3"/>
    <x v="1"/>
    <x v="1"/>
    <x v="0"/>
    <n v="685"/>
  </r>
  <r>
    <x v="3"/>
    <x v="2"/>
    <x v="9"/>
    <x v="3"/>
    <x v="1"/>
    <x v="1"/>
    <x v="1"/>
    <n v="575"/>
  </r>
  <r>
    <x v="3"/>
    <x v="2"/>
    <x v="9"/>
    <x v="4"/>
    <x v="0"/>
    <x v="0"/>
    <x v="0"/>
    <n v="14"/>
  </r>
  <r>
    <x v="3"/>
    <x v="2"/>
    <x v="9"/>
    <x v="4"/>
    <x v="0"/>
    <x v="0"/>
    <x v="1"/>
    <n v="21"/>
  </r>
  <r>
    <x v="3"/>
    <x v="2"/>
    <x v="9"/>
    <x v="4"/>
    <x v="1"/>
    <x v="1"/>
    <x v="0"/>
    <n v="264"/>
  </r>
  <r>
    <x v="3"/>
    <x v="2"/>
    <x v="9"/>
    <x v="4"/>
    <x v="1"/>
    <x v="1"/>
    <x v="1"/>
    <n v="215"/>
  </r>
  <r>
    <x v="3"/>
    <x v="2"/>
    <x v="9"/>
    <x v="5"/>
    <x v="0"/>
    <x v="0"/>
    <x v="0"/>
    <n v="12"/>
  </r>
  <r>
    <x v="3"/>
    <x v="2"/>
    <x v="9"/>
    <x v="5"/>
    <x v="0"/>
    <x v="0"/>
    <x v="1"/>
    <n v="30"/>
  </r>
  <r>
    <x v="3"/>
    <x v="2"/>
    <x v="9"/>
    <x v="5"/>
    <x v="1"/>
    <x v="1"/>
    <x v="0"/>
    <n v="608"/>
  </r>
  <r>
    <x v="3"/>
    <x v="2"/>
    <x v="9"/>
    <x v="5"/>
    <x v="1"/>
    <x v="1"/>
    <x v="1"/>
    <n v="650"/>
  </r>
  <r>
    <x v="3"/>
    <x v="2"/>
    <x v="9"/>
    <x v="6"/>
    <x v="1"/>
    <x v="1"/>
    <x v="0"/>
    <n v="9"/>
  </r>
  <r>
    <x v="3"/>
    <x v="2"/>
    <x v="9"/>
    <x v="6"/>
    <x v="1"/>
    <x v="1"/>
    <x v="1"/>
    <n v="15"/>
  </r>
  <r>
    <x v="3"/>
    <x v="2"/>
    <x v="9"/>
    <x v="7"/>
    <x v="0"/>
    <x v="0"/>
    <x v="0"/>
    <n v="13"/>
  </r>
  <r>
    <x v="3"/>
    <x v="2"/>
    <x v="9"/>
    <x v="7"/>
    <x v="0"/>
    <x v="0"/>
    <x v="1"/>
    <n v="12"/>
  </r>
  <r>
    <x v="3"/>
    <x v="2"/>
    <x v="9"/>
    <x v="7"/>
    <x v="1"/>
    <x v="1"/>
    <x v="0"/>
    <n v="134"/>
  </r>
  <r>
    <x v="3"/>
    <x v="2"/>
    <x v="9"/>
    <x v="7"/>
    <x v="1"/>
    <x v="1"/>
    <x v="1"/>
    <n v="149"/>
  </r>
  <r>
    <x v="3"/>
    <x v="2"/>
    <x v="9"/>
    <x v="8"/>
    <x v="0"/>
    <x v="0"/>
    <x v="0"/>
    <n v="85"/>
  </r>
  <r>
    <x v="3"/>
    <x v="2"/>
    <x v="9"/>
    <x v="8"/>
    <x v="0"/>
    <x v="0"/>
    <x v="1"/>
    <n v="116"/>
  </r>
  <r>
    <x v="3"/>
    <x v="2"/>
    <x v="9"/>
    <x v="8"/>
    <x v="1"/>
    <x v="1"/>
    <x v="0"/>
    <n v="1326"/>
  </r>
  <r>
    <x v="3"/>
    <x v="2"/>
    <x v="9"/>
    <x v="8"/>
    <x v="1"/>
    <x v="1"/>
    <x v="1"/>
    <n v="136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I4:O15" firstHeaderRow="1" firstDataRow="2" firstDataCol="1" rowPageCount="2" colPageCount="1"/>
  <pivotFields count="8">
    <pivotField axis="axisPage" showAll="0">
      <items count="5">
        <item x="0"/>
        <item x="1"/>
        <item x="2"/>
        <item x="3"/>
        <item t="default"/>
      </items>
    </pivotField>
    <pivotField axis="axisPage" showAll="0">
      <items count="4">
        <item x="0"/>
        <item x="1"/>
        <item x="2"/>
        <item t="default"/>
      </items>
    </pivotField>
    <pivotField axis="axisCol" showAll="0">
      <items count="11">
        <item x="0"/>
        <item x="5"/>
        <item x="6"/>
        <item x="7"/>
        <item x="8"/>
        <item x="9"/>
        <item x="1"/>
        <item x="2"/>
        <item x="3"/>
        <item x="4"/>
        <item t="default"/>
      </items>
    </pivotField>
    <pivotField axis="axisRow" showAll="0">
      <items count="10">
        <item x="5"/>
        <item x="3"/>
        <item x="2"/>
        <item x="8"/>
        <item x="0"/>
        <item x="1"/>
        <item x="6"/>
        <item x="4"/>
        <item x="7"/>
        <item t="default"/>
      </items>
    </pivotField>
    <pivotField showAll="0"/>
    <pivotField showAll="0"/>
    <pivotField showAll="0"/>
    <pivotField dataField="1" showAll="0"/>
  </pivotFields>
  <rowFields count="1">
    <field x="3"/>
  </rowFields>
  <rowItems count="10">
    <i>
      <x/>
    </i>
    <i>
      <x v="1"/>
    </i>
    <i>
      <x v="2"/>
    </i>
    <i>
      <x v="3"/>
    </i>
    <i>
      <x v="4"/>
    </i>
    <i>
      <x v="5"/>
    </i>
    <i>
      <x v="6"/>
    </i>
    <i>
      <x v="7"/>
    </i>
    <i>
      <x v="8"/>
    </i>
    <i t="grand">
      <x/>
    </i>
  </rowItems>
  <colFields count="1">
    <field x="2"/>
  </colFields>
  <colItems count="6">
    <i>
      <x v="1"/>
    </i>
    <i>
      <x v="2"/>
    </i>
    <i>
      <x v="3"/>
    </i>
    <i>
      <x v="4"/>
    </i>
    <i>
      <x v="5"/>
    </i>
    <i t="grand">
      <x/>
    </i>
  </colItems>
  <pageFields count="2">
    <pageField fld="0" item="3" hier="-1"/>
    <pageField fld="1" item="2" hier="-1"/>
  </pageFields>
  <dataFields count="1">
    <dataField name="Sum of headcount"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1" cacheId="21" applyNumberFormats="0" applyBorderFormats="0" applyFontFormats="0" applyPatternFormats="0" applyAlignmentFormats="0" applyWidthHeightFormats="1" dataCaption="Values" updatedVersion="5" minRefreshableVersion="3" useAutoFormatting="1" itemPrintTitles="1" createdVersion="4" indent="0" outline="1" outlineData="1" multipleFieldFilters="0">
  <location ref="A3:F17" firstHeaderRow="1" firstDataRow="3" firstDataCol="1" rowPageCount="1" colPageCount="1"/>
  <pivotFields count="8">
    <pivotField axis="axisPage" showAll="0">
      <items count="5">
        <item x="0"/>
        <item x="1"/>
        <item x="2"/>
        <item x="3"/>
        <item t="default"/>
      </items>
    </pivotField>
    <pivotField axis="axisRow" showAll="0" sortType="descending">
      <items count="4">
        <item x="2"/>
        <item x="1"/>
        <item x="0"/>
        <item t="default"/>
      </items>
    </pivotField>
    <pivotField axis="axisRow" showAll="0">
      <items count="11">
        <item h="1" x="0"/>
        <item x="5"/>
        <item x="6"/>
        <item x="7"/>
        <item x="8"/>
        <item x="9"/>
        <item x="1"/>
        <item x="2"/>
        <item x="3"/>
        <item x="4"/>
        <item t="default"/>
      </items>
    </pivotField>
    <pivotField showAll="0"/>
    <pivotField axis="axisCol" showAll="0" sortType="ascending" defaultSubtotal="0">
      <items count="2">
        <item n="Full-time" x="1"/>
        <item n="Part-time" x="0"/>
      </items>
    </pivotField>
    <pivotField showAll="0">
      <items count="3">
        <item x="0"/>
        <item x="1"/>
        <item t="default"/>
      </items>
    </pivotField>
    <pivotField axis="axisCol" showAll="0" sortType="descending">
      <items count="3">
        <item x="1"/>
        <item x="0"/>
        <item t="default"/>
      </items>
    </pivotField>
    <pivotField dataField="1" showAll="0"/>
  </pivotFields>
  <rowFields count="2">
    <field x="1"/>
    <field x="2"/>
  </rowFields>
  <rowItems count="12">
    <i>
      <x/>
    </i>
    <i r="1">
      <x v="1"/>
    </i>
    <i r="1">
      <x v="2"/>
    </i>
    <i r="1">
      <x v="3"/>
    </i>
    <i r="1">
      <x v="4"/>
    </i>
    <i r="1">
      <x v="5"/>
    </i>
    <i>
      <x v="1"/>
    </i>
    <i r="1">
      <x v="6"/>
    </i>
    <i r="1">
      <x v="7"/>
    </i>
    <i r="1">
      <x v="8"/>
    </i>
    <i r="1">
      <x v="9"/>
    </i>
    <i t="grand">
      <x/>
    </i>
  </rowItems>
  <colFields count="2">
    <field x="4"/>
    <field x="6"/>
  </colFields>
  <colItems count="5">
    <i>
      <x/>
      <x/>
    </i>
    <i r="1">
      <x v="1"/>
    </i>
    <i>
      <x v="1"/>
      <x/>
    </i>
    <i r="1">
      <x v="1"/>
    </i>
    <i t="grand">
      <x/>
    </i>
  </colItems>
  <pageFields count="1">
    <pageField fld="0" item="3" hier="-1"/>
  </pageFields>
  <dataFields count="1">
    <dataField name="Sum of headcount" fld="7" baseField="0" baseItem="0"/>
  </dataFields>
  <formats count="14">
    <format dxfId="13">
      <pivotArea dataOnly="0" labelOnly="1" fieldPosition="0">
        <references count="1">
          <reference field="4" count="0"/>
        </references>
      </pivotArea>
    </format>
    <format dxfId="12">
      <pivotArea dataOnly="0" labelOnly="1" grandCol="1" outline="0" fieldPosition="0"/>
    </format>
    <format dxfId="11">
      <pivotArea dataOnly="0" labelOnly="1" fieldPosition="0">
        <references count="2">
          <reference field="4" count="1" selected="0">
            <x v="0"/>
          </reference>
          <reference field="6" count="0"/>
        </references>
      </pivotArea>
    </format>
    <format dxfId="10">
      <pivotArea dataOnly="0" labelOnly="1" fieldPosition="0">
        <references count="2">
          <reference field="4" count="1" selected="0">
            <x v="1"/>
          </reference>
          <reference field="6" count="0"/>
        </references>
      </pivotArea>
    </format>
    <format dxfId="9">
      <pivotArea collapsedLevelsAreSubtotals="1" fieldPosition="0">
        <references count="4">
          <reference field="1" count="1" selected="0">
            <x v="0"/>
          </reference>
          <reference field="2" count="3">
            <x v="3"/>
            <x v="4"/>
            <x v="5"/>
          </reference>
          <reference field="4" count="0" selected="0"/>
          <reference field="6" count="0" selected="0"/>
        </references>
      </pivotArea>
    </format>
    <format dxfId="8">
      <pivotArea dataOnly="0" labelOnly="1" fieldPosition="0">
        <references count="2">
          <reference field="1" count="1" selected="0">
            <x v="0"/>
          </reference>
          <reference field="2" count="3">
            <x v="3"/>
            <x v="4"/>
            <x v="5"/>
          </reference>
        </references>
      </pivotArea>
    </format>
    <format dxfId="7">
      <pivotArea collapsedLevelsAreSubtotals="1" fieldPosition="0">
        <references count="4">
          <reference field="1" count="1" selected="0">
            <x v="1"/>
          </reference>
          <reference field="2" count="1">
            <x v="6"/>
          </reference>
          <reference field="4" count="0" selected="0"/>
          <reference field="6" count="0" selected="0"/>
        </references>
      </pivotArea>
    </format>
    <format dxfId="6">
      <pivotArea dataOnly="0" labelOnly="1" fieldPosition="0">
        <references count="2">
          <reference field="1" count="1" selected="0">
            <x v="1"/>
          </reference>
          <reference field="2" count="1">
            <x v="6"/>
          </reference>
        </references>
      </pivotArea>
    </format>
    <format dxfId="5">
      <pivotArea collapsedLevelsAreSubtotals="1" fieldPosition="0">
        <references count="4">
          <reference field="1" count="1" selected="0">
            <x v="1"/>
          </reference>
          <reference field="2" count="1">
            <x v="8"/>
          </reference>
          <reference field="4" count="0" selected="0"/>
          <reference field="6" count="0" selected="0"/>
        </references>
      </pivotArea>
    </format>
    <format dxfId="4">
      <pivotArea dataOnly="0" labelOnly="1" fieldPosition="0">
        <references count="2">
          <reference field="1" count="1" selected="0">
            <x v="1"/>
          </reference>
          <reference field="2" count="1">
            <x v="8"/>
          </reference>
        </references>
      </pivotArea>
    </format>
    <format dxfId="3">
      <pivotArea collapsedLevelsAreSubtotals="1" fieldPosition="0">
        <references count="4">
          <reference field="1" count="1" selected="0">
            <x v="1"/>
          </reference>
          <reference field="2" count="1">
            <x v="7"/>
          </reference>
          <reference field="4" count="0" selected="0"/>
          <reference field="6" count="0" selected="0"/>
        </references>
      </pivotArea>
    </format>
    <format dxfId="2">
      <pivotArea dataOnly="0" labelOnly="1" fieldPosition="0">
        <references count="2">
          <reference field="1" count="1" selected="0">
            <x v="1"/>
          </reference>
          <reference field="2" count="1">
            <x v="7"/>
          </reference>
        </references>
      </pivotArea>
    </format>
    <format dxfId="1">
      <pivotArea collapsedLevelsAreSubtotals="1" fieldPosition="0">
        <references count="4">
          <reference field="1" count="1" selected="0">
            <x v="1"/>
          </reference>
          <reference field="2" count="1">
            <x v="9"/>
          </reference>
          <reference field="4" count="0" selected="0"/>
          <reference field="6" count="0" selected="0"/>
        </references>
      </pivotArea>
    </format>
    <format dxfId="0">
      <pivotArea dataOnly="0" labelOnly="1" fieldPosition="0">
        <references count="2">
          <reference field="1" count="1" selected="0">
            <x v="1"/>
          </reference>
          <reference field="2" count="1">
            <x v="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erkeley.edu/" TargetMode="External"/><Relationship Id="rId1" Type="http://schemas.openxmlformats.org/officeDocument/2006/relationships/hyperlink" Target="http://admission.universityofcalifornia.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calculator.berkeley.ed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75"/>
  <sheetViews>
    <sheetView tabSelected="1" zoomScaleNormal="100" workbookViewId="0">
      <selection activeCell="C2" sqref="C2:D2"/>
    </sheetView>
  </sheetViews>
  <sheetFormatPr defaultColWidth="0" defaultRowHeight="12.75" zeroHeight="1" x14ac:dyDescent="0.2"/>
  <cols>
    <col min="1" max="1" width="5" style="44" customWidth="1"/>
    <col min="2" max="2" width="71.42578125" style="43" bestFit="1" customWidth="1"/>
    <col min="3" max="3" width="4" style="43" customWidth="1"/>
    <col min="4" max="4" width="45.5703125" style="43" customWidth="1"/>
    <col min="5" max="5" width="4.28515625" style="43" bestFit="1" customWidth="1"/>
    <col min="6" max="6" width="3.28515625" style="43" bestFit="1" customWidth="1"/>
    <col min="7" max="7" width="9.140625" style="43" customWidth="1"/>
    <col min="8" max="10" width="18.140625" style="43" customWidth="1"/>
    <col min="11" max="16384" width="0" style="43" hidden="1"/>
  </cols>
  <sheetData>
    <row r="1" spans="1:4" ht="18" x14ac:dyDescent="0.2">
      <c r="A1" s="464" t="s">
        <v>0</v>
      </c>
      <c r="B1" s="464"/>
      <c r="C1" s="464"/>
      <c r="D1" s="465"/>
    </row>
    <row r="2" spans="1:4" x14ac:dyDescent="0.2">
      <c r="A2" s="429" t="s">
        <v>1</v>
      </c>
      <c r="B2" s="63" t="s">
        <v>2</v>
      </c>
      <c r="C2" s="466" t="s">
        <v>1107</v>
      </c>
      <c r="D2" s="467"/>
    </row>
    <row r="3" spans="1:4" x14ac:dyDescent="0.2">
      <c r="A3" s="429" t="s">
        <v>1</v>
      </c>
      <c r="B3" s="102" t="s">
        <v>3</v>
      </c>
      <c r="C3" s="463" t="s">
        <v>4</v>
      </c>
      <c r="D3" s="463"/>
    </row>
    <row r="4" spans="1:4" x14ac:dyDescent="0.2">
      <c r="A4" s="429" t="s">
        <v>1</v>
      </c>
      <c r="B4" s="102" t="s">
        <v>5</v>
      </c>
      <c r="C4" s="468"/>
      <c r="D4" s="469"/>
    </row>
    <row r="5" spans="1:4" x14ac:dyDescent="0.2">
      <c r="A5" s="429" t="s">
        <v>1</v>
      </c>
      <c r="B5" s="64" t="s">
        <v>6</v>
      </c>
      <c r="C5" s="463" t="s">
        <v>7</v>
      </c>
      <c r="D5" s="463"/>
    </row>
    <row r="6" spans="1:4" x14ac:dyDescent="0.2">
      <c r="A6" s="429" t="s">
        <v>1</v>
      </c>
      <c r="B6" s="65" t="s">
        <v>8</v>
      </c>
      <c r="C6" s="468"/>
      <c r="D6" s="469"/>
    </row>
    <row r="7" spans="1:4" x14ac:dyDescent="0.2">
      <c r="A7" s="429" t="s">
        <v>1</v>
      </c>
      <c r="B7" s="66" t="s">
        <v>6</v>
      </c>
      <c r="C7" s="468"/>
      <c r="D7" s="469"/>
    </row>
    <row r="8" spans="1:4" x14ac:dyDescent="0.2">
      <c r="A8" s="429" t="s">
        <v>1</v>
      </c>
      <c r="B8" s="102" t="s">
        <v>9</v>
      </c>
      <c r="C8" s="463" t="s">
        <v>10</v>
      </c>
      <c r="D8" s="463"/>
    </row>
    <row r="9" spans="1:4" x14ac:dyDescent="0.2">
      <c r="A9" s="429" t="s">
        <v>1</v>
      </c>
      <c r="B9" s="102" t="s">
        <v>11</v>
      </c>
      <c r="C9" s="471" t="s">
        <v>12</v>
      </c>
      <c r="D9" s="463"/>
    </row>
    <row r="10" spans="1:4" x14ac:dyDescent="0.2">
      <c r="A10" s="429" t="s">
        <v>1</v>
      </c>
      <c r="B10" s="102" t="s">
        <v>13</v>
      </c>
      <c r="C10" s="463" t="s">
        <v>10</v>
      </c>
      <c r="D10" s="463"/>
    </row>
    <row r="11" spans="1:4" x14ac:dyDescent="0.2">
      <c r="A11" s="429" t="s">
        <v>1</v>
      </c>
      <c r="B11" s="102" t="s">
        <v>14</v>
      </c>
      <c r="C11" s="463"/>
      <c r="D11" s="463"/>
    </row>
    <row r="12" spans="1:4" x14ac:dyDescent="0.2">
      <c r="A12" s="429" t="s">
        <v>1</v>
      </c>
      <c r="B12" s="102" t="s">
        <v>15</v>
      </c>
      <c r="C12" s="468" t="s">
        <v>16</v>
      </c>
      <c r="D12" s="469"/>
    </row>
    <row r="13" spans="1:4" x14ac:dyDescent="0.2">
      <c r="A13" s="429" t="s">
        <v>1</v>
      </c>
      <c r="B13" s="67" t="s">
        <v>6</v>
      </c>
      <c r="C13" s="468" t="s">
        <v>7</v>
      </c>
      <c r="D13" s="469"/>
    </row>
    <row r="14" spans="1:4" x14ac:dyDescent="0.2">
      <c r="A14" s="429" t="s">
        <v>1</v>
      </c>
      <c r="B14" s="102" t="s">
        <v>17</v>
      </c>
      <c r="C14" s="463"/>
      <c r="D14" s="463"/>
    </row>
    <row r="15" spans="1:4" x14ac:dyDescent="0.2">
      <c r="A15" s="429" t="s">
        <v>1</v>
      </c>
      <c r="B15" s="102" t="s">
        <v>18</v>
      </c>
      <c r="C15" s="470"/>
      <c r="D15" s="463"/>
    </row>
    <row r="16" spans="1:4" x14ac:dyDescent="0.2">
      <c r="A16" s="429" t="s">
        <v>1</v>
      </c>
      <c r="B16" s="68" t="s">
        <v>19</v>
      </c>
      <c r="C16" s="471" t="s">
        <v>20</v>
      </c>
      <c r="D16" s="463"/>
    </row>
    <row r="17" spans="1:4" ht="25.5" x14ac:dyDescent="0.2">
      <c r="A17" s="429" t="s">
        <v>1</v>
      </c>
      <c r="B17" s="69" t="s">
        <v>21</v>
      </c>
      <c r="C17" s="470"/>
      <c r="D17" s="472"/>
    </row>
    <row r="18" spans="1:4" x14ac:dyDescent="0.2">
      <c r="A18" s="410"/>
    </row>
    <row r="19" spans="1:4" x14ac:dyDescent="0.2">
      <c r="A19" s="429" t="s">
        <v>22</v>
      </c>
      <c r="B19" s="473" t="s">
        <v>23</v>
      </c>
      <c r="C19" s="465"/>
      <c r="D19" s="465"/>
    </row>
    <row r="20" spans="1:4" x14ac:dyDescent="0.2">
      <c r="A20" s="429" t="s">
        <v>22</v>
      </c>
      <c r="B20" s="67" t="s">
        <v>24</v>
      </c>
      <c r="C20" s="155" t="s">
        <v>25</v>
      </c>
    </row>
    <row r="21" spans="1:4" x14ac:dyDescent="0.2">
      <c r="A21" s="429" t="s">
        <v>22</v>
      </c>
      <c r="B21" s="67" t="s">
        <v>26</v>
      </c>
      <c r="C21" s="155"/>
    </row>
    <row r="22" spans="1:4" x14ac:dyDescent="0.2">
      <c r="A22" s="429" t="s">
        <v>22</v>
      </c>
      <c r="B22" s="67" t="s">
        <v>27</v>
      </c>
      <c r="C22" s="155"/>
    </row>
    <row r="23" spans="1:4" x14ac:dyDescent="0.2">
      <c r="A23" s="429"/>
      <c r="B23" s="58"/>
      <c r="C23" s="58"/>
    </row>
    <row r="24" spans="1:4" x14ac:dyDescent="0.2">
      <c r="A24" s="429" t="s">
        <v>28</v>
      </c>
      <c r="B24" s="58" t="s">
        <v>29</v>
      </c>
      <c r="C24" s="58"/>
    </row>
    <row r="25" spans="1:4" x14ac:dyDescent="0.2">
      <c r="A25" s="429" t="s">
        <v>28</v>
      </c>
      <c r="B25" s="67" t="s">
        <v>30</v>
      </c>
      <c r="C25" s="155" t="s">
        <v>25</v>
      </c>
    </row>
    <row r="26" spans="1:4" x14ac:dyDescent="0.2">
      <c r="A26" s="429" t="s">
        <v>28</v>
      </c>
      <c r="B26" s="67" t="s">
        <v>31</v>
      </c>
      <c r="C26" s="155"/>
    </row>
    <row r="27" spans="1:4" x14ac:dyDescent="0.2">
      <c r="A27" s="429" t="s">
        <v>28</v>
      </c>
      <c r="B27" s="67" t="s">
        <v>32</v>
      </c>
      <c r="C27" s="155"/>
    </row>
    <row r="28" spans="1:4" x14ac:dyDescent="0.2">
      <c r="A28" s="429"/>
      <c r="B28" s="58"/>
      <c r="C28" s="58"/>
    </row>
    <row r="29" spans="1:4" x14ac:dyDescent="0.2">
      <c r="A29" s="429" t="s">
        <v>33</v>
      </c>
      <c r="B29" s="58" t="s">
        <v>34</v>
      </c>
      <c r="C29" s="160"/>
    </row>
    <row r="30" spans="1:4" x14ac:dyDescent="0.2">
      <c r="A30" s="429" t="s">
        <v>33</v>
      </c>
      <c r="B30" s="67" t="s">
        <v>35</v>
      </c>
      <c r="C30" s="161" t="s">
        <v>25</v>
      </c>
    </row>
    <row r="31" spans="1:4" x14ac:dyDescent="0.2">
      <c r="A31" s="429" t="s">
        <v>33</v>
      </c>
      <c r="B31" s="67" t="s">
        <v>36</v>
      </c>
      <c r="C31" s="161"/>
    </row>
    <row r="32" spans="1:4" x14ac:dyDescent="0.2">
      <c r="A32" s="429" t="s">
        <v>33</v>
      </c>
      <c r="B32" s="67" t="s">
        <v>37</v>
      </c>
      <c r="C32" s="161"/>
    </row>
    <row r="33" spans="1:3" x14ac:dyDescent="0.2">
      <c r="A33" s="429" t="s">
        <v>33</v>
      </c>
      <c r="B33" s="71" t="s">
        <v>38</v>
      </c>
      <c r="C33" s="161"/>
    </row>
    <row r="34" spans="1:3" x14ac:dyDescent="0.2">
      <c r="A34" s="429" t="s">
        <v>33</v>
      </c>
      <c r="B34" s="67" t="s">
        <v>39</v>
      </c>
      <c r="C34" s="161"/>
    </row>
    <row r="35" spans="1:3" x14ac:dyDescent="0.2">
      <c r="A35" s="429" t="s">
        <v>33</v>
      </c>
      <c r="B35" s="72" t="s">
        <v>40</v>
      </c>
      <c r="C35" s="161"/>
    </row>
    <row r="36" spans="1:3" x14ac:dyDescent="0.2">
      <c r="A36" s="429"/>
      <c r="B36" s="73"/>
      <c r="C36" s="162"/>
    </row>
    <row r="37" spans="1:3" x14ac:dyDescent="0.2">
      <c r="A37" s="429" t="s">
        <v>33</v>
      </c>
      <c r="B37" s="72" t="s">
        <v>41</v>
      </c>
      <c r="C37" s="161"/>
    </row>
    <row r="38" spans="1:3" x14ac:dyDescent="0.2">
      <c r="A38" s="429"/>
      <c r="B38" s="74"/>
      <c r="C38" s="163"/>
    </row>
    <row r="39" spans="1:3" x14ac:dyDescent="0.2">
      <c r="A39" s="429"/>
      <c r="B39" s="58"/>
      <c r="C39" s="160"/>
    </row>
    <row r="40" spans="1:3" x14ac:dyDescent="0.2">
      <c r="A40" s="410"/>
      <c r="C40" s="58"/>
    </row>
    <row r="41" spans="1:3" x14ac:dyDescent="0.2">
      <c r="A41" s="429" t="s">
        <v>42</v>
      </c>
      <c r="B41" s="58" t="s">
        <v>43</v>
      </c>
      <c r="C41" s="58"/>
    </row>
    <row r="42" spans="1:3" x14ac:dyDescent="0.2">
      <c r="A42" s="429"/>
      <c r="B42" s="58"/>
      <c r="C42" s="58"/>
    </row>
    <row r="43" spans="1:3" x14ac:dyDescent="0.2">
      <c r="A43" s="429" t="s">
        <v>42</v>
      </c>
      <c r="B43" s="67" t="s">
        <v>44</v>
      </c>
      <c r="C43" s="155"/>
    </row>
    <row r="44" spans="1:3" x14ac:dyDescent="0.2">
      <c r="A44" s="429" t="s">
        <v>42</v>
      </c>
      <c r="B44" s="67" t="s">
        <v>45</v>
      </c>
      <c r="C44" s="155"/>
    </row>
    <row r="45" spans="1:3" x14ac:dyDescent="0.2">
      <c r="A45" s="429" t="s">
        <v>42</v>
      </c>
      <c r="B45" s="67" t="s">
        <v>46</v>
      </c>
      <c r="C45" s="155"/>
    </row>
    <row r="46" spans="1:3" x14ac:dyDescent="0.2">
      <c r="A46" s="429" t="s">
        <v>42</v>
      </c>
      <c r="B46" s="67" t="s">
        <v>47</v>
      </c>
      <c r="C46" s="155"/>
    </row>
    <row r="47" spans="1:3" x14ac:dyDescent="0.2">
      <c r="A47" s="429" t="s">
        <v>42</v>
      </c>
      <c r="B47" s="67" t="s">
        <v>48</v>
      </c>
      <c r="C47" s="155"/>
    </row>
    <row r="48" spans="1:3" x14ac:dyDescent="0.2">
      <c r="A48" s="429" t="s">
        <v>42</v>
      </c>
      <c r="B48" s="67" t="s">
        <v>49</v>
      </c>
      <c r="C48" s="155" t="s">
        <v>25</v>
      </c>
    </row>
    <row r="49" spans="1:3" x14ac:dyDescent="0.2">
      <c r="A49" s="429" t="s">
        <v>42</v>
      </c>
      <c r="B49" s="67" t="s">
        <v>50</v>
      </c>
      <c r="C49" s="155" t="s">
        <v>25</v>
      </c>
    </row>
    <row r="50" spans="1:3" x14ac:dyDescent="0.2">
      <c r="A50" s="429" t="s">
        <v>42</v>
      </c>
      <c r="B50" s="67" t="s">
        <v>51</v>
      </c>
      <c r="C50" s="155" t="s">
        <v>25</v>
      </c>
    </row>
    <row r="51" spans="1:3" x14ac:dyDescent="0.2">
      <c r="A51" s="429" t="s">
        <v>42</v>
      </c>
      <c r="B51" s="67" t="s">
        <v>52</v>
      </c>
      <c r="C51" s="155"/>
    </row>
    <row r="52" spans="1:3" ht="25.5" x14ac:dyDescent="0.2">
      <c r="A52" s="429" t="s">
        <v>42</v>
      </c>
      <c r="B52" s="66" t="s">
        <v>53</v>
      </c>
      <c r="C52" s="155" t="s">
        <v>25</v>
      </c>
    </row>
    <row r="53" spans="1:3" ht="25.5" x14ac:dyDescent="0.2">
      <c r="A53" s="429" t="s">
        <v>42</v>
      </c>
      <c r="B53" s="66" t="s">
        <v>54</v>
      </c>
      <c r="C53" s="155" t="s">
        <v>25</v>
      </c>
    </row>
    <row r="54" spans="1:3" x14ac:dyDescent="0.2">
      <c r="A54" s="429" t="s">
        <v>42</v>
      </c>
      <c r="B54" s="67" t="s">
        <v>55</v>
      </c>
      <c r="C54" s="155"/>
    </row>
    <row r="55" spans="1:3" x14ac:dyDescent="0.2">
      <c r="A55" s="76" t="s">
        <v>42</v>
      </c>
      <c r="B55" s="77" t="s">
        <v>55</v>
      </c>
      <c r="C55" s="78"/>
    </row>
    <row r="56" spans="1:3" x14ac:dyDescent="0.2">
      <c r="A56" s="79"/>
      <c r="B56" s="80"/>
      <c r="C56" s="80"/>
    </row>
    <row r="57" spans="1:3" hidden="1" x14ac:dyDescent="0.2">
      <c r="A57" s="79"/>
      <c r="B57" s="80"/>
      <c r="C57" s="80"/>
    </row>
    <row r="58" spans="1:3" x14ac:dyDescent="0.2">
      <c r="A58" s="410"/>
    </row>
    <row r="59" spans="1:3" x14ac:dyDescent="0.2">
      <c r="A59" s="410"/>
    </row>
    <row r="60" spans="1:3" x14ac:dyDescent="0.2">
      <c r="A60" s="410"/>
    </row>
    <row r="61" spans="1:3" x14ac:dyDescent="0.2">
      <c r="A61" s="410"/>
    </row>
    <row r="62" spans="1:3" x14ac:dyDescent="0.2">
      <c r="A62" s="410"/>
    </row>
    <row r="63" spans="1:3" x14ac:dyDescent="0.2">
      <c r="A63" s="410"/>
    </row>
    <row r="64" spans="1:3" x14ac:dyDescent="0.2">
      <c r="A64" s="410"/>
    </row>
    <row r="65" x14ac:dyDescent="0.2"/>
    <row r="66" x14ac:dyDescent="0.2"/>
    <row r="67" x14ac:dyDescent="0.2"/>
    <row r="68" x14ac:dyDescent="0.2"/>
    <row r="69" x14ac:dyDescent="0.2"/>
    <row r="70" x14ac:dyDescent="0.2"/>
    <row r="71" x14ac:dyDescent="0.2"/>
    <row r="72" x14ac:dyDescent="0.2"/>
    <row r="73" x14ac:dyDescent="0.2"/>
    <row r="74" x14ac:dyDescent="0.2"/>
    <row r="75" x14ac:dyDescent="0.2"/>
  </sheetData>
  <mergeCells count="18">
    <mergeCell ref="C15:D15"/>
    <mergeCell ref="C16:D16"/>
    <mergeCell ref="C17:D17"/>
    <mergeCell ref="B19:D19"/>
    <mergeCell ref="C9:D9"/>
    <mergeCell ref="C10:D10"/>
    <mergeCell ref="C11:D11"/>
    <mergeCell ref="C12:D12"/>
    <mergeCell ref="C13:D13"/>
    <mergeCell ref="C14:D14"/>
    <mergeCell ref="C8:D8"/>
    <mergeCell ref="A1:D1"/>
    <mergeCell ref="C2:D2"/>
    <mergeCell ref="C3:D3"/>
    <mergeCell ref="C5:D5"/>
    <mergeCell ref="C6:D6"/>
    <mergeCell ref="C7:D7"/>
    <mergeCell ref="C4:D4"/>
  </mergeCells>
  <hyperlinks>
    <hyperlink ref="C16" r:id="rId1"/>
    <hyperlink ref="C9" r:id="rId2"/>
  </hyperlinks>
  <pageMargins left="0.25" right="0.25" top="0.75" bottom="0.75" header="0.3" footer="0.3"/>
  <pageSetup scale="81" orientation="portrait" r:id="rId3"/>
  <headerFooter alignWithMargins="0">
    <oddHeader>&amp;CCommon Data Set 2018-2019</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46"/>
  <sheetViews>
    <sheetView view="pageLayout" zoomScaleNormal="100" workbookViewId="0">
      <selection activeCell="F13" sqref="F13"/>
    </sheetView>
  </sheetViews>
  <sheetFormatPr defaultColWidth="0" defaultRowHeight="12.75" zeroHeight="1" x14ac:dyDescent="0.2"/>
  <cols>
    <col min="1" max="1" width="5" style="44" customWidth="1"/>
    <col min="2" max="2" width="55.42578125" style="43" bestFit="1" customWidth="1"/>
    <col min="3" max="3" width="19.5703125" style="43" bestFit="1" customWidth="1"/>
    <col min="4" max="4" width="9.5703125" style="43" bestFit="1" customWidth="1"/>
    <col min="5" max="5" width="10.5703125" style="43" bestFit="1" customWidth="1"/>
    <col min="6" max="6" width="19.28515625" style="43" bestFit="1" customWidth="1"/>
    <col min="7" max="7" width="0.7109375" style="43" customWidth="1"/>
    <col min="8" max="16384" width="0" style="43" hidden="1"/>
  </cols>
  <sheetData>
    <row r="1" spans="1:6" ht="18" x14ac:dyDescent="0.2">
      <c r="A1" s="705" t="s">
        <v>846</v>
      </c>
      <c r="B1" s="705"/>
      <c r="C1" s="705"/>
      <c r="D1" s="705"/>
      <c r="E1" s="705"/>
    </row>
    <row r="2" spans="1:6" x14ac:dyDescent="0.2">
      <c r="A2" s="410"/>
    </row>
    <row r="3" spans="1:6" x14ac:dyDescent="0.2">
      <c r="A3" s="412" t="s">
        <v>847</v>
      </c>
      <c r="B3" s="45" t="s">
        <v>848</v>
      </c>
    </row>
    <row r="4" spans="1:6" s="46" customFormat="1" ht="72" customHeight="1" x14ac:dyDescent="0.25">
      <c r="A4" s="427" t="s">
        <v>847</v>
      </c>
      <c r="B4" s="607" t="s">
        <v>849</v>
      </c>
      <c r="C4" s="607"/>
      <c r="D4" s="607"/>
      <c r="E4" s="607"/>
      <c r="F4" s="607"/>
    </row>
    <row r="5" spans="1:6" ht="26.25" thickBot="1" x14ac:dyDescent="0.25">
      <c r="A5" s="412" t="s">
        <v>847</v>
      </c>
      <c r="B5" s="47" t="s">
        <v>850</v>
      </c>
      <c r="C5" s="430" t="s">
        <v>851</v>
      </c>
      <c r="D5" s="430" t="s">
        <v>46</v>
      </c>
      <c r="E5" s="430" t="s">
        <v>852</v>
      </c>
      <c r="F5" s="48" t="s">
        <v>853</v>
      </c>
    </row>
    <row r="6" spans="1:6" ht="13.5" thickBot="1" x14ac:dyDescent="0.25">
      <c r="A6" s="412" t="s">
        <v>847</v>
      </c>
      <c r="B6" s="49" t="s">
        <v>854</v>
      </c>
      <c r="C6" s="50"/>
      <c r="D6" s="50"/>
      <c r="E6" s="172" t="s">
        <v>98</v>
      </c>
      <c r="F6" s="173">
        <v>1</v>
      </c>
    </row>
    <row r="7" spans="1:6" ht="13.5" thickBot="1" x14ac:dyDescent="0.25">
      <c r="A7" s="412" t="s">
        <v>847</v>
      </c>
      <c r="B7" s="51" t="s">
        <v>855</v>
      </c>
      <c r="C7" s="52"/>
      <c r="D7" s="52"/>
      <c r="E7" s="172">
        <v>6.3314257883842706E-2</v>
      </c>
      <c r="F7" s="174">
        <v>3</v>
      </c>
    </row>
    <row r="8" spans="1:6" ht="13.5" thickBot="1" x14ac:dyDescent="0.25">
      <c r="A8" s="412" t="s">
        <v>847</v>
      </c>
      <c r="B8" s="53" t="s">
        <v>856</v>
      </c>
      <c r="C8" s="52"/>
      <c r="D8" s="52"/>
      <c r="E8" s="172">
        <v>1.9968342871058101E-2</v>
      </c>
      <c r="F8" s="174">
        <v>4</v>
      </c>
    </row>
    <row r="9" spans="1:6" ht="13.5" thickBot="1" x14ac:dyDescent="0.25">
      <c r="A9" s="412" t="s">
        <v>847</v>
      </c>
      <c r="B9" s="51" t="s">
        <v>857</v>
      </c>
      <c r="C9" s="52"/>
      <c r="D9" s="52"/>
      <c r="E9" s="172">
        <v>2.4229879459393599E-2</v>
      </c>
      <c r="F9" s="174">
        <v>5</v>
      </c>
    </row>
    <row r="10" spans="1:6" ht="13.5" thickBot="1" x14ac:dyDescent="0.25">
      <c r="A10" s="412" t="s">
        <v>847</v>
      </c>
      <c r="B10" s="53" t="s">
        <v>858</v>
      </c>
      <c r="C10" s="52"/>
      <c r="D10" s="52"/>
      <c r="E10" s="172">
        <v>3.2326798977231203E-2</v>
      </c>
      <c r="F10" s="174">
        <v>9</v>
      </c>
    </row>
    <row r="11" spans="1:6" ht="13.5" thickBot="1" x14ac:dyDescent="0.25">
      <c r="A11" s="412" t="s">
        <v>847</v>
      </c>
      <c r="B11" s="53" t="s">
        <v>859</v>
      </c>
      <c r="C11" s="52"/>
      <c r="D11" s="52"/>
      <c r="E11" s="172" t="s">
        <v>98</v>
      </c>
      <c r="F11" s="174">
        <v>10</v>
      </c>
    </row>
    <row r="12" spans="1:6" ht="13.5" thickBot="1" x14ac:dyDescent="0.25">
      <c r="A12" s="412" t="s">
        <v>847</v>
      </c>
      <c r="B12" s="53" t="s">
        <v>860</v>
      </c>
      <c r="C12" s="52"/>
      <c r="D12" s="52"/>
      <c r="E12" s="172">
        <v>6.2198141158326198E-2</v>
      </c>
      <c r="F12" s="174">
        <v>11</v>
      </c>
    </row>
    <row r="13" spans="1:6" ht="13.5" thickBot="1" x14ac:dyDescent="0.25">
      <c r="A13" s="412" t="s">
        <v>847</v>
      </c>
      <c r="B13" s="53" t="s">
        <v>861</v>
      </c>
      <c r="C13" s="52"/>
      <c r="D13" s="52"/>
      <c r="E13" s="172" t="s">
        <v>98</v>
      </c>
      <c r="F13" s="174">
        <v>12</v>
      </c>
    </row>
    <row r="14" spans="1:6" ht="13.5" thickBot="1" x14ac:dyDescent="0.25">
      <c r="A14" s="412" t="s">
        <v>847</v>
      </c>
      <c r="B14" s="53" t="s">
        <v>862</v>
      </c>
      <c r="C14" s="52"/>
      <c r="D14" s="52"/>
      <c r="E14" s="172" t="s">
        <v>98</v>
      </c>
      <c r="F14" s="174">
        <v>13</v>
      </c>
    </row>
    <row r="15" spans="1:6" ht="13.5" thickBot="1" x14ac:dyDescent="0.25">
      <c r="A15" s="412" t="s">
        <v>847</v>
      </c>
      <c r="B15" s="53" t="s">
        <v>863</v>
      </c>
      <c r="C15" s="52"/>
      <c r="D15" s="52"/>
      <c r="E15" s="172">
        <v>0.107918340841755</v>
      </c>
      <c r="F15" s="174">
        <v>14</v>
      </c>
    </row>
    <row r="16" spans="1:6" ht="13.5" thickBot="1" x14ac:dyDescent="0.25">
      <c r="A16" s="412" t="s">
        <v>847</v>
      </c>
      <c r="B16" s="53" t="s">
        <v>864</v>
      </c>
      <c r="C16" s="52"/>
      <c r="D16" s="52"/>
      <c r="E16" s="172" t="s">
        <v>98</v>
      </c>
      <c r="F16" s="174">
        <v>15</v>
      </c>
    </row>
    <row r="17" spans="1:6" ht="13.5" thickBot="1" x14ac:dyDescent="0.25">
      <c r="A17" s="412" t="s">
        <v>847</v>
      </c>
      <c r="B17" s="51" t="s">
        <v>865</v>
      </c>
      <c r="C17" s="52"/>
      <c r="D17" s="52"/>
      <c r="E17" s="172">
        <v>2.0029221965177198E-2</v>
      </c>
      <c r="F17" s="174">
        <v>16</v>
      </c>
    </row>
    <row r="18" spans="1:6" ht="13.5" thickBot="1" x14ac:dyDescent="0.25">
      <c r="A18" s="412" t="s">
        <v>847</v>
      </c>
      <c r="B18" s="53" t="s">
        <v>866</v>
      </c>
      <c r="C18" s="52"/>
      <c r="D18" s="52"/>
      <c r="E18" s="172" t="s">
        <v>98</v>
      </c>
      <c r="F18" s="174">
        <v>19</v>
      </c>
    </row>
    <row r="19" spans="1:6" ht="13.5" thickBot="1" x14ac:dyDescent="0.25">
      <c r="A19" s="412" t="s">
        <v>847</v>
      </c>
      <c r="B19" s="53" t="s">
        <v>867</v>
      </c>
      <c r="C19" s="52"/>
      <c r="D19" s="52"/>
      <c r="E19" s="172">
        <v>1.7533179106294899E-2</v>
      </c>
      <c r="F19" s="174">
        <v>22</v>
      </c>
    </row>
    <row r="20" spans="1:6" ht="13.5" thickBot="1" x14ac:dyDescent="0.25">
      <c r="A20" s="412" t="s">
        <v>847</v>
      </c>
      <c r="B20" s="53" t="s">
        <v>181</v>
      </c>
      <c r="C20" s="52"/>
      <c r="D20" s="52"/>
      <c r="E20" s="172">
        <v>3.8191485044035897E-2</v>
      </c>
      <c r="F20" s="174">
        <v>23</v>
      </c>
    </row>
    <row r="21" spans="1:6" ht="13.5" thickBot="1" x14ac:dyDescent="0.25">
      <c r="A21" s="412" t="s">
        <v>847</v>
      </c>
      <c r="B21" s="53" t="s">
        <v>868</v>
      </c>
      <c r="C21" s="52"/>
      <c r="D21" s="52"/>
      <c r="E21" s="172" t="s">
        <v>98</v>
      </c>
      <c r="F21" s="174">
        <v>24</v>
      </c>
    </row>
    <row r="22" spans="1:6" ht="13.5" thickBot="1" x14ac:dyDescent="0.25">
      <c r="A22" s="412" t="s">
        <v>847</v>
      </c>
      <c r="B22" s="53" t="s">
        <v>869</v>
      </c>
      <c r="C22" s="52"/>
      <c r="D22" s="52"/>
      <c r="E22" s="172" t="s">
        <v>98</v>
      </c>
      <c r="F22" s="174">
        <v>25</v>
      </c>
    </row>
    <row r="23" spans="1:6" ht="13.5" thickBot="1" x14ac:dyDescent="0.25">
      <c r="A23" s="412" t="s">
        <v>847</v>
      </c>
      <c r="B23" s="53" t="s">
        <v>870</v>
      </c>
      <c r="C23" s="52"/>
      <c r="D23" s="52"/>
      <c r="E23" s="172">
        <v>0.10093753804943401</v>
      </c>
      <c r="F23" s="174">
        <v>26</v>
      </c>
    </row>
    <row r="24" spans="1:6" ht="13.5" thickBot="1" x14ac:dyDescent="0.25">
      <c r="A24" s="412" t="s">
        <v>847</v>
      </c>
      <c r="B24" s="53" t="s">
        <v>871</v>
      </c>
      <c r="C24" s="52"/>
      <c r="D24" s="52"/>
      <c r="E24" s="172">
        <v>5.4892649864036601E-2</v>
      </c>
      <c r="F24" s="174">
        <v>27</v>
      </c>
    </row>
    <row r="25" spans="1:6" ht="13.5" thickBot="1" x14ac:dyDescent="0.25">
      <c r="A25" s="412" t="s">
        <v>847</v>
      </c>
      <c r="B25" s="53" t="s">
        <v>872</v>
      </c>
      <c r="C25" s="52"/>
      <c r="D25" s="52"/>
      <c r="E25" s="172" t="s">
        <v>98</v>
      </c>
      <c r="F25" s="174" t="s">
        <v>873</v>
      </c>
    </row>
    <row r="26" spans="1:6" ht="13.5" thickBot="1" x14ac:dyDescent="0.25">
      <c r="A26" s="412" t="s">
        <v>847</v>
      </c>
      <c r="B26" s="53" t="s">
        <v>874</v>
      </c>
      <c r="C26" s="52"/>
      <c r="D26" s="52"/>
      <c r="E26" s="172">
        <v>6.5952351962336203E-2</v>
      </c>
      <c r="F26" s="174">
        <v>30</v>
      </c>
    </row>
    <row r="27" spans="1:6" ht="13.5" thickBot="1" x14ac:dyDescent="0.25">
      <c r="A27" s="412" t="s">
        <v>847</v>
      </c>
      <c r="B27" s="53" t="s">
        <v>875</v>
      </c>
      <c r="C27" s="52"/>
      <c r="D27" s="52"/>
      <c r="E27" s="172" t="s">
        <v>98</v>
      </c>
      <c r="F27" s="174">
        <v>31</v>
      </c>
    </row>
    <row r="28" spans="1:6" ht="13.5" thickBot="1" x14ac:dyDescent="0.25">
      <c r="A28" s="412" t="s">
        <v>847</v>
      </c>
      <c r="B28" s="53" t="s">
        <v>876</v>
      </c>
      <c r="C28" s="52"/>
      <c r="D28" s="52"/>
      <c r="E28" s="172">
        <v>1.1769958196355399E-2</v>
      </c>
      <c r="F28" s="174">
        <v>38</v>
      </c>
    </row>
    <row r="29" spans="1:6" ht="13.5" thickBot="1" x14ac:dyDescent="0.25">
      <c r="A29" s="412" t="s">
        <v>847</v>
      </c>
      <c r="B29" s="53" t="s">
        <v>877</v>
      </c>
      <c r="C29" s="52"/>
      <c r="D29" s="52"/>
      <c r="E29" s="172" t="s">
        <v>98</v>
      </c>
      <c r="F29" s="174">
        <v>39</v>
      </c>
    </row>
    <row r="30" spans="1:6" ht="13.5" thickBot="1" x14ac:dyDescent="0.25">
      <c r="A30" s="412" t="s">
        <v>847</v>
      </c>
      <c r="B30" s="53" t="s">
        <v>878</v>
      </c>
      <c r="C30" s="52"/>
      <c r="D30" s="52"/>
      <c r="E30" s="172">
        <v>3.5269288526320101E-2</v>
      </c>
      <c r="F30" s="174">
        <v>40</v>
      </c>
    </row>
    <row r="31" spans="1:6" ht="13.5" thickBot="1" x14ac:dyDescent="0.25">
      <c r="A31" s="412" t="s">
        <v>847</v>
      </c>
      <c r="B31" s="53" t="s">
        <v>879</v>
      </c>
      <c r="C31" s="52"/>
      <c r="D31" s="52"/>
      <c r="E31" s="172" t="s">
        <v>98</v>
      </c>
      <c r="F31" s="174">
        <v>41</v>
      </c>
    </row>
    <row r="32" spans="1:6" ht="13.5" thickBot="1" x14ac:dyDescent="0.25">
      <c r="A32" s="412" t="s">
        <v>847</v>
      </c>
      <c r="B32" s="53" t="s">
        <v>880</v>
      </c>
      <c r="C32" s="52"/>
      <c r="D32" s="52"/>
      <c r="E32" s="172">
        <v>2.9201672145785101E-2</v>
      </c>
      <c r="F32" s="174">
        <v>42</v>
      </c>
    </row>
    <row r="33" spans="1:6" ht="26.25" thickBot="1" x14ac:dyDescent="0.25">
      <c r="A33" s="412" t="s">
        <v>847</v>
      </c>
      <c r="B33" s="54" t="s">
        <v>881</v>
      </c>
      <c r="C33" s="52"/>
      <c r="D33" s="52"/>
      <c r="E33" s="172" t="s">
        <v>98</v>
      </c>
      <c r="F33" s="174">
        <v>43</v>
      </c>
    </row>
    <row r="34" spans="1:6" ht="13.5" thickBot="1" x14ac:dyDescent="0.25">
      <c r="A34" s="412" t="s">
        <v>847</v>
      </c>
      <c r="B34" s="53" t="s">
        <v>882</v>
      </c>
      <c r="C34" s="52"/>
      <c r="D34" s="52"/>
      <c r="E34" s="172">
        <v>1.4550103494460001E-2</v>
      </c>
      <c r="F34" s="174">
        <v>44</v>
      </c>
    </row>
    <row r="35" spans="1:6" ht="13.5" thickBot="1" x14ac:dyDescent="0.25">
      <c r="A35" s="412" t="s">
        <v>847</v>
      </c>
      <c r="B35" s="53" t="s">
        <v>883</v>
      </c>
      <c r="C35" s="52"/>
      <c r="D35" s="52"/>
      <c r="E35" s="172">
        <v>0.19596980396931701</v>
      </c>
      <c r="F35" s="174">
        <v>45</v>
      </c>
    </row>
    <row r="36" spans="1:6" ht="13.5" thickBot="1" x14ac:dyDescent="0.25">
      <c r="A36" s="412" t="s">
        <v>847</v>
      </c>
      <c r="B36" s="53" t="s">
        <v>884</v>
      </c>
      <c r="C36" s="52"/>
      <c r="D36" s="52"/>
      <c r="E36" s="172" t="s">
        <v>98</v>
      </c>
      <c r="F36" s="174">
        <v>46</v>
      </c>
    </row>
    <row r="37" spans="1:6" ht="13.5" thickBot="1" x14ac:dyDescent="0.25">
      <c r="A37" s="412" t="s">
        <v>847</v>
      </c>
      <c r="B37" s="53" t="s">
        <v>885</v>
      </c>
      <c r="C37" s="52"/>
      <c r="D37" s="52"/>
      <c r="E37" s="172" t="s">
        <v>98</v>
      </c>
      <c r="F37" s="174">
        <v>47</v>
      </c>
    </row>
    <row r="38" spans="1:6" ht="13.5" thickBot="1" x14ac:dyDescent="0.25">
      <c r="A38" s="412" t="s">
        <v>847</v>
      </c>
      <c r="B38" s="53" t="s">
        <v>886</v>
      </c>
      <c r="C38" s="52"/>
      <c r="D38" s="52"/>
      <c r="E38" s="172" t="s">
        <v>98</v>
      </c>
      <c r="F38" s="174">
        <v>48</v>
      </c>
    </row>
    <row r="39" spans="1:6" ht="13.5" thickBot="1" x14ac:dyDescent="0.25">
      <c r="A39" s="412" t="s">
        <v>847</v>
      </c>
      <c r="B39" s="53" t="s">
        <v>887</v>
      </c>
      <c r="C39" s="52"/>
      <c r="D39" s="52"/>
      <c r="E39" s="172" t="s">
        <v>98</v>
      </c>
      <c r="F39" s="174">
        <v>49</v>
      </c>
    </row>
    <row r="40" spans="1:6" ht="13.5" thickBot="1" x14ac:dyDescent="0.25">
      <c r="A40" s="412" t="s">
        <v>847</v>
      </c>
      <c r="B40" s="53" t="s">
        <v>888</v>
      </c>
      <c r="C40" s="52"/>
      <c r="D40" s="52"/>
      <c r="E40" s="172">
        <v>2.32558139534884E-2</v>
      </c>
      <c r="F40" s="174">
        <v>50</v>
      </c>
    </row>
    <row r="41" spans="1:6" ht="13.5" thickBot="1" x14ac:dyDescent="0.25">
      <c r="A41" s="412" t="s">
        <v>847</v>
      </c>
      <c r="B41" s="53" t="s">
        <v>889</v>
      </c>
      <c r="C41" s="52"/>
      <c r="D41" s="52"/>
      <c r="E41" s="172">
        <v>2.23629205730752E-2</v>
      </c>
      <c r="F41" s="174">
        <v>51</v>
      </c>
    </row>
    <row r="42" spans="1:6" ht="13.5" thickBot="1" x14ac:dyDescent="0.25">
      <c r="A42" s="412" t="s">
        <v>847</v>
      </c>
      <c r="B42" s="53" t="s">
        <v>890</v>
      </c>
      <c r="C42" s="52"/>
      <c r="D42" s="52"/>
      <c r="E42" s="172">
        <v>4.1884816753926697E-2</v>
      </c>
      <c r="F42" s="174">
        <v>52</v>
      </c>
    </row>
    <row r="43" spans="1:6" ht="13.5" thickBot="1" x14ac:dyDescent="0.25">
      <c r="A43" s="412" t="s">
        <v>847</v>
      </c>
      <c r="B43" s="53" t="s">
        <v>187</v>
      </c>
      <c r="C43" s="52"/>
      <c r="D43" s="52"/>
      <c r="E43" s="172">
        <v>1.8243435204350799E-2</v>
      </c>
      <c r="F43" s="174">
        <v>54</v>
      </c>
    </row>
    <row r="44" spans="1:6" ht="15.75" thickBot="1" x14ac:dyDescent="0.25">
      <c r="A44" s="412" t="s">
        <v>847</v>
      </c>
      <c r="B44" s="381" t="s">
        <v>634</v>
      </c>
      <c r="C44" s="55"/>
      <c r="D44" s="55"/>
      <c r="E44" s="148" t="s">
        <v>98</v>
      </c>
      <c r="F44" s="56"/>
    </row>
    <row r="45" spans="1:6" x14ac:dyDescent="0.2">
      <c r="A45" s="412" t="s">
        <v>847</v>
      </c>
      <c r="B45" s="386" t="s">
        <v>891</v>
      </c>
      <c r="C45" s="57">
        <v>0</v>
      </c>
      <c r="D45" s="57">
        <v>0</v>
      </c>
      <c r="E45" s="57">
        <v>0.99999999999999989</v>
      </c>
      <c r="F45" s="382"/>
    </row>
    <row r="46" spans="1:6" x14ac:dyDescent="0.2">
      <c r="A46" s="410"/>
    </row>
  </sheetData>
  <mergeCells count="2">
    <mergeCell ref="A1:E1"/>
    <mergeCell ref="B4:F4"/>
  </mergeCells>
  <pageMargins left="0.75" right="0.75" top="1" bottom="1" header="0.5" footer="0.5"/>
  <pageSetup scale="74" fitToHeight="0" orientation="portrait" r:id="rId1"/>
  <headerFooter alignWithMargins="0">
    <oddHeader>&amp;CCommon Data Set 2018-2019</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workbookViewId="0"/>
  </sheetViews>
  <sheetFormatPr defaultColWidth="0" defaultRowHeight="15" zeroHeight="1" x14ac:dyDescent="0.2"/>
  <cols>
    <col min="1" max="1" width="88.7109375" style="377" customWidth="1"/>
    <col min="2" max="2" width="0.85546875" style="119" customWidth="1"/>
    <col min="3" max="16384" width="0" style="119" hidden="1"/>
  </cols>
  <sheetData>
    <row r="1" spans="1:1" ht="18" x14ac:dyDescent="0.2">
      <c r="A1" s="369" t="s">
        <v>892</v>
      </c>
    </row>
    <row r="2" spans="1:1" ht="25.5" x14ac:dyDescent="0.2">
      <c r="A2" s="370" t="s">
        <v>893</v>
      </c>
    </row>
    <row r="3" spans="1:1" ht="12.75" x14ac:dyDescent="0.2">
      <c r="A3" s="370"/>
    </row>
    <row r="4" spans="1:1" ht="25.5" x14ac:dyDescent="0.2">
      <c r="A4" s="371" t="s">
        <v>894</v>
      </c>
    </row>
    <row r="5" spans="1:1" ht="12.75" x14ac:dyDescent="0.2">
      <c r="A5" s="372"/>
    </row>
    <row r="6" spans="1:1" ht="38.25" x14ac:dyDescent="0.2">
      <c r="A6" s="370" t="s">
        <v>895</v>
      </c>
    </row>
    <row r="7" spans="1:1" ht="38.25" x14ac:dyDescent="0.2">
      <c r="A7" s="370" t="s">
        <v>896</v>
      </c>
    </row>
    <row r="8" spans="1:1" ht="12.75" x14ac:dyDescent="0.2">
      <c r="A8" s="370" t="s">
        <v>897</v>
      </c>
    </row>
    <row r="9" spans="1:1" ht="25.5" x14ac:dyDescent="0.2">
      <c r="A9" s="370" t="s">
        <v>898</v>
      </c>
    </row>
    <row r="10" spans="1:1" ht="44.25" customHeight="1" x14ac:dyDescent="0.2">
      <c r="A10" s="373" t="s">
        <v>899</v>
      </c>
    </row>
    <row r="11" spans="1:1" ht="51" x14ac:dyDescent="0.2">
      <c r="A11" s="370" t="s">
        <v>900</v>
      </c>
    </row>
    <row r="12" spans="1:1" ht="38.25" x14ac:dyDescent="0.2">
      <c r="A12" s="370" t="s">
        <v>901</v>
      </c>
    </row>
    <row r="13" spans="1:1" ht="38.25" x14ac:dyDescent="0.2">
      <c r="A13" s="370" t="s">
        <v>902</v>
      </c>
    </row>
    <row r="14" spans="1:1" ht="25.5" x14ac:dyDescent="0.2">
      <c r="A14" s="370" t="s">
        <v>903</v>
      </c>
    </row>
    <row r="15" spans="1:1" ht="89.25" x14ac:dyDescent="0.2">
      <c r="A15" s="370" t="s">
        <v>904</v>
      </c>
    </row>
    <row r="16" spans="1:1" ht="12.75" x14ac:dyDescent="0.2">
      <c r="A16" s="370" t="s">
        <v>905</v>
      </c>
    </row>
    <row r="17" spans="1:1" ht="12.75" x14ac:dyDescent="0.2">
      <c r="A17" s="370" t="s">
        <v>906</v>
      </c>
    </row>
    <row r="18" spans="1:1" ht="38.25" x14ac:dyDescent="0.2">
      <c r="A18" s="370" t="s">
        <v>907</v>
      </c>
    </row>
    <row r="19" spans="1:1" ht="25.5" x14ac:dyDescent="0.2">
      <c r="A19" s="370" t="s">
        <v>908</v>
      </c>
    </row>
    <row r="20" spans="1:1" ht="38.25" x14ac:dyDescent="0.2">
      <c r="A20" s="374" t="s">
        <v>909</v>
      </c>
    </row>
    <row r="21" spans="1:1" ht="63.75" x14ac:dyDescent="0.2">
      <c r="A21" s="370" t="s">
        <v>910</v>
      </c>
    </row>
    <row r="22" spans="1:1" ht="12.75" x14ac:dyDescent="0.2">
      <c r="A22" s="370" t="s">
        <v>911</v>
      </c>
    </row>
    <row r="23" spans="1:1" ht="12.75" x14ac:dyDescent="0.2">
      <c r="A23" s="370" t="s">
        <v>912</v>
      </c>
    </row>
    <row r="24" spans="1:1" ht="25.5" x14ac:dyDescent="0.2">
      <c r="A24" s="370" t="s">
        <v>913</v>
      </c>
    </row>
    <row r="25" spans="1:1" ht="38.25" x14ac:dyDescent="0.2">
      <c r="A25" s="370" t="s">
        <v>914</v>
      </c>
    </row>
    <row r="26" spans="1:1" ht="38.25" x14ac:dyDescent="0.2">
      <c r="A26" s="370" t="s">
        <v>915</v>
      </c>
    </row>
    <row r="27" spans="1:1" ht="25.5" x14ac:dyDescent="0.2">
      <c r="A27" s="370" t="s">
        <v>916</v>
      </c>
    </row>
    <row r="28" spans="1:1" ht="38.25" x14ac:dyDescent="0.2">
      <c r="A28" s="370" t="s">
        <v>917</v>
      </c>
    </row>
    <row r="29" spans="1:1" ht="25.5" x14ac:dyDescent="0.2">
      <c r="A29" s="370" t="s">
        <v>918</v>
      </c>
    </row>
    <row r="30" spans="1:1" ht="51" x14ac:dyDescent="0.2">
      <c r="A30" s="370" t="s">
        <v>919</v>
      </c>
    </row>
    <row r="31" spans="1:1" ht="25.5" x14ac:dyDescent="0.2">
      <c r="A31" s="373" t="s">
        <v>920</v>
      </c>
    </row>
    <row r="32" spans="1:1" ht="25.5" x14ac:dyDescent="0.2">
      <c r="A32" s="370" t="s">
        <v>921</v>
      </c>
    </row>
    <row r="33" spans="1:1" ht="25.5" x14ac:dyDescent="0.2">
      <c r="A33" s="370" t="s">
        <v>922</v>
      </c>
    </row>
    <row r="34" spans="1:1" ht="38.25" x14ac:dyDescent="0.2">
      <c r="A34" s="370" t="s">
        <v>923</v>
      </c>
    </row>
    <row r="35" spans="1:1" ht="25.5" x14ac:dyDescent="0.2">
      <c r="A35" s="370" t="s">
        <v>924</v>
      </c>
    </row>
    <row r="36" spans="1:1" ht="51" x14ac:dyDescent="0.2">
      <c r="A36" s="370" t="s">
        <v>925</v>
      </c>
    </row>
    <row r="37" spans="1:1" ht="25.5" x14ac:dyDescent="0.2">
      <c r="A37" s="370" t="s">
        <v>926</v>
      </c>
    </row>
    <row r="38" spans="1:1" ht="25.5" x14ac:dyDescent="0.2">
      <c r="A38" s="370" t="s">
        <v>927</v>
      </c>
    </row>
    <row r="39" spans="1:1" ht="25.5" x14ac:dyDescent="0.2">
      <c r="A39" s="370" t="s">
        <v>928</v>
      </c>
    </row>
    <row r="40" spans="1:1" ht="38.25" x14ac:dyDescent="0.2">
      <c r="A40" s="370" t="s">
        <v>929</v>
      </c>
    </row>
    <row r="41" spans="1:1" ht="63.75" x14ac:dyDescent="0.2">
      <c r="A41" s="370" t="s">
        <v>930</v>
      </c>
    </row>
    <row r="42" spans="1:1" ht="12.75" x14ac:dyDescent="0.2">
      <c r="A42" s="370" t="s">
        <v>931</v>
      </c>
    </row>
    <row r="43" spans="1:1" ht="25.5" x14ac:dyDescent="0.2">
      <c r="A43" s="370" t="s">
        <v>932</v>
      </c>
    </row>
    <row r="44" spans="1:1" ht="69" customHeight="1" x14ac:dyDescent="0.2">
      <c r="A44" s="373" t="s">
        <v>933</v>
      </c>
    </row>
    <row r="45" spans="1:1" ht="110.25" customHeight="1" x14ac:dyDescent="0.2">
      <c r="A45" s="373" t="s">
        <v>934</v>
      </c>
    </row>
    <row r="46" spans="1:1" ht="34.5" customHeight="1" x14ac:dyDescent="0.2">
      <c r="A46" s="373" t="s">
        <v>935</v>
      </c>
    </row>
    <row r="47" spans="1:1" ht="25.5" x14ac:dyDescent="0.2">
      <c r="A47" s="370" t="s">
        <v>936</v>
      </c>
    </row>
    <row r="48" spans="1:1" ht="38.25" x14ac:dyDescent="0.2">
      <c r="A48" s="370" t="s">
        <v>937</v>
      </c>
    </row>
    <row r="49" spans="1:1" ht="38.25" x14ac:dyDescent="0.2">
      <c r="A49" s="370" t="s">
        <v>938</v>
      </c>
    </row>
    <row r="50" spans="1:1" ht="25.5" x14ac:dyDescent="0.2">
      <c r="A50" s="370" t="s">
        <v>939</v>
      </c>
    </row>
    <row r="51" spans="1:1" ht="63.75" x14ac:dyDescent="0.2">
      <c r="A51" s="370" t="s">
        <v>940</v>
      </c>
    </row>
    <row r="52" spans="1:1" ht="25.5" x14ac:dyDescent="0.2">
      <c r="A52" s="370" t="s">
        <v>941</v>
      </c>
    </row>
    <row r="53" spans="1:1" ht="38.25" x14ac:dyDescent="0.2">
      <c r="A53" s="370" t="s">
        <v>942</v>
      </c>
    </row>
    <row r="54" spans="1:1" ht="38.25" x14ac:dyDescent="0.2">
      <c r="A54" s="370" t="s">
        <v>943</v>
      </c>
    </row>
    <row r="55" spans="1:1" ht="38.25" x14ac:dyDescent="0.2">
      <c r="A55" s="370" t="s">
        <v>944</v>
      </c>
    </row>
    <row r="56" spans="1:1" ht="51" x14ac:dyDescent="0.2">
      <c r="A56" s="370" t="s">
        <v>945</v>
      </c>
    </row>
    <row r="57" spans="1:1" ht="51" x14ac:dyDescent="0.2">
      <c r="A57" s="370" t="s">
        <v>946</v>
      </c>
    </row>
    <row r="58" spans="1:1" ht="38.25" x14ac:dyDescent="0.2">
      <c r="A58" s="370" t="s">
        <v>947</v>
      </c>
    </row>
    <row r="59" spans="1:1" ht="12.75" x14ac:dyDescent="0.2">
      <c r="A59" s="370" t="s">
        <v>948</v>
      </c>
    </row>
    <row r="60" spans="1:1" ht="38.25" x14ac:dyDescent="0.2">
      <c r="A60" s="370" t="s">
        <v>949</v>
      </c>
    </row>
    <row r="61" spans="1:1" ht="25.5" x14ac:dyDescent="0.2">
      <c r="A61" s="370" t="s">
        <v>950</v>
      </c>
    </row>
    <row r="62" spans="1:1" ht="25.5" x14ac:dyDescent="0.2">
      <c r="A62" s="370" t="s">
        <v>951</v>
      </c>
    </row>
    <row r="63" spans="1:1" ht="63.75" x14ac:dyDescent="0.2">
      <c r="A63" s="370" t="s">
        <v>952</v>
      </c>
    </row>
    <row r="64" spans="1:1" ht="25.5" x14ac:dyDescent="0.2">
      <c r="A64" s="373" t="s">
        <v>953</v>
      </c>
    </row>
    <row r="65" spans="1:1" ht="25.5" x14ac:dyDescent="0.2">
      <c r="A65" s="370" t="s">
        <v>954</v>
      </c>
    </row>
    <row r="66" spans="1:1" ht="38.25" x14ac:dyDescent="0.2">
      <c r="A66" s="370" t="s">
        <v>955</v>
      </c>
    </row>
    <row r="67" spans="1:1" ht="25.5" x14ac:dyDescent="0.2">
      <c r="A67" s="370" t="s">
        <v>956</v>
      </c>
    </row>
    <row r="68" spans="1:1" ht="25.5" x14ac:dyDescent="0.2">
      <c r="A68" s="370" t="s">
        <v>957</v>
      </c>
    </row>
    <row r="69" spans="1:1" ht="38.25" x14ac:dyDescent="0.2">
      <c r="A69" s="370" t="s">
        <v>958</v>
      </c>
    </row>
    <row r="70" spans="1:1" ht="25.5" x14ac:dyDescent="0.2">
      <c r="A70" s="370" t="s">
        <v>959</v>
      </c>
    </row>
    <row r="71" spans="1:1" ht="12.75" x14ac:dyDescent="0.2">
      <c r="A71" s="370" t="s">
        <v>960</v>
      </c>
    </row>
    <row r="72" spans="1:1" ht="25.5" x14ac:dyDescent="0.2">
      <c r="A72" s="422" t="s">
        <v>961</v>
      </c>
    </row>
    <row r="73" spans="1:1" ht="38.25" x14ac:dyDescent="0.2">
      <c r="A73" s="370" t="s">
        <v>962</v>
      </c>
    </row>
    <row r="74" spans="1:1" ht="38.25" x14ac:dyDescent="0.2">
      <c r="A74" s="370" t="s">
        <v>963</v>
      </c>
    </row>
    <row r="75" spans="1:1" ht="12.75" x14ac:dyDescent="0.2">
      <c r="A75" s="370" t="s">
        <v>964</v>
      </c>
    </row>
    <row r="76" spans="1:1" ht="38.25" x14ac:dyDescent="0.2">
      <c r="A76" s="370" t="s">
        <v>965</v>
      </c>
    </row>
    <row r="77" spans="1:1" ht="59.25" customHeight="1" x14ac:dyDescent="0.2">
      <c r="A77" s="373" t="s">
        <v>966</v>
      </c>
    </row>
    <row r="78" spans="1:1" ht="25.5" x14ac:dyDescent="0.2">
      <c r="A78" s="370" t="s">
        <v>967</v>
      </c>
    </row>
    <row r="79" spans="1:1" ht="25.5" x14ac:dyDescent="0.2">
      <c r="A79" s="370" t="s">
        <v>968</v>
      </c>
    </row>
    <row r="80" spans="1:1" ht="38.25" x14ac:dyDescent="0.2">
      <c r="A80" s="374" t="s">
        <v>969</v>
      </c>
    </row>
    <row r="81" spans="1:1" ht="25.5" x14ac:dyDescent="0.2">
      <c r="A81" s="375" t="s">
        <v>970</v>
      </c>
    </row>
    <row r="82" spans="1:1" ht="25.5" x14ac:dyDescent="0.2">
      <c r="A82" s="370" t="s">
        <v>971</v>
      </c>
    </row>
    <row r="83" spans="1:1" ht="25.5" x14ac:dyDescent="0.2">
      <c r="A83" s="370" t="s">
        <v>972</v>
      </c>
    </row>
    <row r="84" spans="1:1" ht="38.25" x14ac:dyDescent="0.2">
      <c r="A84" s="370" t="s">
        <v>973</v>
      </c>
    </row>
    <row r="85" spans="1:1" ht="25.5" x14ac:dyDescent="0.2">
      <c r="A85" s="370" t="s">
        <v>974</v>
      </c>
    </row>
    <row r="86" spans="1:1" ht="25.5" x14ac:dyDescent="0.2">
      <c r="A86" s="370" t="s">
        <v>975</v>
      </c>
    </row>
    <row r="87" spans="1:1" ht="25.5" x14ac:dyDescent="0.2">
      <c r="A87" s="370" t="s">
        <v>976</v>
      </c>
    </row>
    <row r="88" spans="1:1" ht="25.5" x14ac:dyDescent="0.2">
      <c r="A88" s="370" t="s">
        <v>977</v>
      </c>
    </row>
    <row r="89" spans="1:1" ht="51" x14ac:dyDescent="0.2">
      <c r="A89" s="370" t="s">
        <v>978</v>
      </c>
    </row>
    <row r="90" spans="1:1" ht="38.25" x14ac:dyDescent="0.2">
      <c r="A90" s="370" t="s">
        <v>979</v>
      </c>
    </row>
    <row r="91" spans="1:1" ht="38.25" x14ac:dyDescent="0.2">
      <c r="A91" s="370" t="s">
        <v>980</v>
      </c>
    </row>
    <row r="92" spans="1:1" ht="38.25" x14ac:dyDescent="0.2">
      <c r="A92" s="376" t="s">
        <v>981</v>
      </c>
    </row>
    <row r="93" spans="1:1" ht="51" x14ac:dyDescent="0.2">
      <c r="A93" s="376" t="s">
        <v>982</v>
      </c>
    </row>
    <row r="94" spans="1:1" ht="51" x14ac:dyDescent="0.2">
      <c r="A94" s="376" t="s">
        <v>983</v>
      </c>
    </row>
    <row r="95" spans="1:1" ht="38.25" x14ac:dyDescent="0.2">
      <c r="A95" s="370" t="s">
        <v>984</v>
      </c>
    </row>
    <row r="96" spans="1:1" ht="25.5" x14ac:dyDescent="0.2">
      <c r="A96" s="370" t="s">
        <v>985</v>
      </c>
    </row>
    <row r="97" spans="1:1" ht="38.25" x14ac:dyDescent="0.2">
      <c r="A97" s="370" t="s">
        <v>986</v>
      </c>
    </row>
    <row r="98" spans="1:1" ht="12.75" x14ac:dyDescent="0.2">
      <c r="A98" s="370" t="s">
        <v>987</v>
      </c>
    </row>
    <row r="99" spans="1:1" ht="25.5" x14ac:dyDescent="0.2">
      <c r="A99" s="370" t="s">
        <v>988</v>
      </c>
    </row>
    <row r="100" spans="1:1" ht="38.25" x14ac:dyDescent="0.2">
      <c r="A100" s="370" t="s">
        <v>989</v>
      </c>
    </row>
    <row r="101" spans="1:1" ht="38.25" x14ac:dyDescent="0.2">
      <c r="A101" s="370" t="s">
        <v>990</v>
      </c>
    </row>
    <row r="102" spans="1:1" ht="25.5" x14ac:dyDescent="0.2">
      <c r="A102" s="370" t="s">
        <v>991</v>
      </c>
    </row>
    <row r="103" spans="1:1" ht="38.25" x14ac:dyDescent="0.2">
      <c r="A103" s="370" t="s">
        <v>992</v>
      </c>
    </row>
    <row r="104" spans="1:1" ht="25.5" x14ac:dyDescent="0.2">
      <c r="A104" s="370" t="s">
        <v>993</v>
      </c>
    </row>
    <row r="105" spans="1:1" ht="25.5" x14ac:dyDescent="0.2">
      <c r="A105" s="370" t="s">
        <v>994</v>
      </c>
    </row>
    <row r="106" spans="1:1" ht="38.25" x14ac:dyDescent="0.2">
      <c r="A106" s="370" t="s">
        <v>995</v>
      </c>
    </row>
    <row r="107" spans="1:1" ht="76.5" x14ac:dyDescent="0.2">
      <c r="A107" s="370" t="s">
        <v>996</v>
      </c>
    </row>
    <row r="108" spans="1:1" ht="25.5" x14ac:dyDescent="0.2">
      <c r="A108" s="370" t="s">
        <v>997</v>
      </c>
    </row>
    <row r="109" spans="1:1" ht="38.25" x14ac:dyDescent="0.2">
      <c r="A109" s="370" t="s">
        <v>998</v>
      </c>
    </row>
    <row r="110" spans="1:1" ht="38.25" x14ac:dyDescent="0.2">
      <c r="A110" s="370" t="s">
        <v>999</v>
      </c>
    </row>
    <row r="111" spans="1:1" ht="25.5" x14ac:dyDescent="0.2">
      <c r="A111" s="370" t="s">
        <v>1000</v>
      </c>
    </row>
    <row r="112" spans="1:1" ht="38.25" x14ac:dyDescent="0.2">
      <c r="A112" s="370" t="s">
        <v>1001</v>
      </c>
    </row>
    <row r="113" spans="1:1" ht="63.75" x14ac:dyDescent="0.2">
      <c r="A113" s="370" t="s">
        <v>1002</v>
      </c>
    </row>
    <row r="114" spans="1:1" ht="25.5" x14ac:dyDescent="0.2">
      <c r="A114" s="370" t="s">
        <v>1003</v>
      </c>
    </row>
    <row r="115" spans="1:1" ht="25.5" x14ac:dyDescent="0.2">
      <c r="A115" s="370" t="s">
        <v>1004</v>
      </c>
    </row>
    <row r="116" spans="1:1" ht="38.25" x14ac:dyDescent="0.2">
      <c r="A116" s="370" t="s">
        <v>1005</v>
      </c>
    </row>
    <row r="117" spans="1:1" ht="38.25" x14ac:dyDescent="0.2">
      <c r="A117" s="370" t="s">
        <v>1006</v>
      </c>
    </row>
    <row r="118" spans="1:1" ht="25.5" x14ac:dyDescent="0.2">
      <c r="A118" s="370" t="s">
        <v>1007</v>
      </c>
    </row>
    <row r="119" spans="1:1" ht="12.75" x14ac:dyDescent="0.2">
      <c r="A119" s="370" t="s">
        <v>1008</v>
      </c>
    </row>
    <row r="120" spans="1:1" ht="25.5" x14ac:dyDescent="0.2">
      <c r="A120" s="370" t="s">
        <v>1009</v>
      </c>
    </row>
    <row r="121" spans="1:1" ht="38.25" x14ac:dyDescent="0.2">
      <c r="A121" s="370" t="s">
        <v>1010</v>
      </c>
    </row>
    <row r="122" spans="1:1" ht="25.5" x14ac:dyDescent="0.2">
      <c r="A122" s="370" t="s">
        <v>1011</v>
      </c>
    </row>
    <row r="123" spans="1:1" ht="25.5" x14ac:dyDescent="0.2">
      <c r="A123" s="370" t="s">
        <v>1012</v>
      </c>
    </row>
    <row r="124" spans="1:1" ht="38.25" x14ac:dyDescent="0.2">
      <c r="A124" s="370" t="s">
        <v>1013</v>
      </c>
    </row>
    <row r="125" spans="1:1" ht="25.5" x14ac:dyDescent="0.2">
      <c r="A125" s="370" t="s">
        <v>1014</v>
      </c>
    </row>
    <row r="126" spans="1:1" ht="38.25" x14ac:dyDescent="0.2">
      <c r="A126" s="370" t="s">
        <v>1015</v>
      </c>
    </row>
    <row r="127" spans="1:1" ht="25.5" x14ac:dyDescent="0.2">
      <c r="A127" s="370" t="s">
        <v>1016</v>
      </c>
    </row>
    <row r="128" spans="1:1" ht="25.5" x14ac:dyDescent="0.2">
      <c r="A128" s="370" t="s">
        <v>1017</v>
      </c>
    </row>
    <row r="129" spans="1:1" ht="25.5" x14ac:dyDescent="0.2">
      <c r="A129" s="370" t="s">
        <v>1018</v>
      </c>
    </row>
    <row r="130" spans="1:1" ht="25.5" x14ac:dyDescent="0.2">
      <c r="A130" s="370" t="s">
        <v>1019</v>
      </c>
    </row>
    <row r="131" spans="1:1" ht="38.25" x14ac:dyDescent="0.2">
      <c r="A131" s="370" t="s">
        <v>1020</v>
      </c>
    </row>
    <row r="132" spans="1:1" x14ac:dyDescent="0.2"/>
    <row r="133" spans="1:1" ht="12.75" x14ac:dyDescent="0.2">
      <c r="A133" s="378" t="s">
        <v>1021</v>
      </c>
    </row>
    <row r="134" spans="1:1" x14ac:dyDescent="0.2"/>
    <row r="135" spans="1:1" x14ac:dyDescent="0.2">
      <c r="A135" s="379" t="s">
        <v>1022</v>
      </c>
    </row>
    <row r="136" spans="1:1" ht="51" x14ac:dyDescent="0.2">
      <c r="A136" s="422" t="s">
        <v>1023</v>
      </c>
    </row>
    <row r="137" spans="1:1" ht="25.5" x14ac:dyDescent="0.2">
      <c r="A137" s="370" t="s">
        <v>1024</v>
      </c>
    </row>
    <row r="138" spans="1:1" ht="51" x14ac:dyDescent="0.2">
      <c r="A138" s="370" t="s">
        <v>1025</v>
      </c>
    </row>
    <row r="139" spans="1:1" ht="25.5" x14ac:dyDescent="0.2">
      <c r="A139" s="422" t="s">
        <v>1026</v>
      </c>
    </row>
    <row r="140" spans="1:1" ht="25.5" x14ac:dyDescent="0.2">
      <c r="A140" s="370" t="s">
        <v>1027</v>
      </c>
    </row>
    <row r="141" spans="1:1" ht="38.25" x14ac:dyDescent="0.2">
      <c r="A141" s="370" t="s">
        <v>1028</v>
      </c>
    </row>
    <row r="142" spans="1:1" ht="25.5" x14ac:dyDescent="0.2">
      <c r="A142" s="370" t="s">
        <v>1029</v>
      </c>
    </row>
    <row r="143" spans="1:1" ht="25.5" x14ac:dyDescent="0.2">
      <c r="A143" s="370" t="s">
        <v>1030</v>
      </c>
    </row>
    <row r="144" spans="1:1" ht="63.75" x14ac:dyDescent="0.2">
      <c r="A144" s="370" t="s">
        <v>1031</v>
      </c>
    </row>
    <row r="145" spans="1:1" ht="12.75" x14ac:dyDescent="0.2">
      <c r="A145" s="370" t="s">
        <v>1032</v>
      </c>
    </row>
    <row r="146" spans="1:1" ht="12.75" x14ac:dyDescent="0.2">
      <c r="A146" s="371" t="s">
        <v>1033</v>
      </c>
    </row>
    <row r="147" spans="1:1" ht="12.75" x14ac:dyDescent="0.2">
      <c r="A147" s="371" t="s">
        <v>1034</v>
      </c>
    </row>
    <row r="148" spans="1:1" ht="12.75" x14ac:dyDescent="0.2">
      <c r="A148" s="371" t="s">
        <v>1035</v>
      </c>
    </row>
    <row r="149" spans="1:1" ht="12.75" x14ac:dyDescent="0.2">
      <c r="A149" s="371" t="s">
        <v>1036</v>
      </c>
    </row>
    <row r="150" spans="1:1" ht="12.75" x14ac:dyDescent="0.2">
      <c r="A150" s="371" t="s">
        <v>1037</v>
      </c>
    </row>
    <row r="151" spans="1:1" ht="12.75" x14ac:dyDescent="0.2">
      <c r="A151" s="371" t="s">
        <v>1038</v>
      </c>
    </row>
    <row r="152" spans="1:1" ht="12.75" x14ac:dyDescent="0.2">
      <c r="A152" s="371" t="s">
        <v>1039</v>
      </c>
    </row>
    <row r="153" spans="1:1" ht="12.75" x14ac:dyDescent="0.2">
      <c r="A153" s="371" t="s">
        <v>1040</v>
      </c>
    </row>
    <row r="154" spans="1:1" ht="12.75" x14ac:dyDescent="0.2">
      <c r="A154" s="371" t="s">
        <v>1041</v>
      </c>
    </row>
    <row r="155" spans="1:1" ht="25.5" x14ac:dyDescent="0.2">
      <c r="A155" s="370" t="s">
        <v>1042</v>
      </c>
    </row>
    <row r="156" spans="1:1" ht="25.5" x14ac:dyDescent="0.2">
      <c r="A156" s="380" t="s">
        <v>1043</v>
      </c>
    </row>
    <row r="157" spans="1:1" ht="25.5" x14ac:dyDescent="0.2">
      <c r="A157" s="370" t="s">
        <v>1044</v>
      </c>
    </row>
    <row r="158" spans="1:1" hidden="1" x14ac:dyDescent="0.2"/>
  </sheetData>
  <pageMargins left="0.75" right="0.75" top="1" bottom="1" header="0.5" footer="0.5"/>
  <pageSetup scale="75" orientation="portrait" r:id="rId1"/>
  <headerFooter alignWithMargins="0">
    <oddHeader>&amp;CCommon Data Set 2016-2017</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heetViews>
  <sheetFormatPr defaultRowHeight="15" x14ac:dyDescent="0.25"/>
  <cols>
    <col min="1" max="1" width="17.28515625" bestFit="1" customWidth="1"/>
    <col min="2" max="2" width="16.28515625" bestFit="1" customWidth="1"/>
    <col min="3" max="3" width="6.7109375" customWidth="1"/>
    <col min="4" max="4" width="11.28515625" bestFit="1" customWidth="1"/>
    <col min="5" max="5" width="4.42578125" customWidth="1"/>
    <col min="6" max="6" width="11.28515625" customWidth="1"/>
    <col min="7" max="7" width="7.28515625" customWidth="1"/>
    <col min="8" max="8" width="8.42578125" customWidth="1"/>
    <col min="9" max="9" width="17.85546875" customWidth="1"/>
    <col min="10" max="10" width="16.28515625" customWidth="1"/>
    <col min="11" max="11" width="18" customWidth="1"/>
    <col min="12" max="12" width="6.140625" customWidth="1"/>
    <col min="13" max="13" width="6.28515625" customWidth="1"/>
    <col min="14" max="14" width="7.140625" customWidth="1"/>
    <col min="15" max="15" width="11.28515625" customWidth="1"/>
    <col min="16" max="16" width="7.5703125" customWidth="1"/>
    <col min="17" max="17" width="1.5703125" customWidth="1"/>
    <col min="18" max="18" width="1.7109375" customWidth="1"/>
    <col min="19" max="19" width="2.140625" customWidth="1"/>
    <col min="20" max="20" width="11.28515625" bestFit="1" customWidth="1"/>
  </cols>
  <sheetData>
    <row r="1" spans="1:16" x14ac:dyDescent="0.25">
      <c r="A1" s="1" t="s">
        <v>1045</v>
      </c>
      <c r="B1" t="s">
        <v>1046</v>
      </c>
      <c r="I1" s="1" t="s">
        <v>1045</v>
      </c>
      <c r="J1" t="s">
        <v>1046</v>
      </c>
    </row>
    <row r="2" spans="1:16" x14ac:dyDescent="0.25">
      <c r="I2" s="1" t="s">
        <v>1047</v>
      </c>
      <c r="J2" t="s">
        <v>1048</v>
      </c>
    </row>
    <row r="3" spans="1:16" x14ac:dyDescent="0.25">
      <c r="A3" s="1" t="s">
        <v>1049</v>
      </c>
      <c r="B3" s="1" t="s">
        <v>1050</v>
      </c>
    </row>
    <row r="4" spans="1:16" x14ac:dyDescent="0.25">
      <c r="B4" s="4" t="s">
        <v>782</v>
      </c>
      <c r="C4" s="4"/>
      <c r="D4" s="4" t="s">
        <v>783</v>
      </c>
      <c r="E4" s="4"/>
      <c r="F4" s="4" t="s">
        <v>1051</v>
      </c>
      <c r="I4" s="1" t="s">
        <v>1049</v>
      </c>
      <c r="J4" s="1" t="s">
        <v>1050</v>
      </c>
    </row>
    <row r="5" spans="1:16" x14ac:dyDescent="0.25">
      <c r="A5" s="1" t="s">
        <v>1052</v>
      </c>
      <c r="B5" s="4" t="s">
        <v>1053</v>
      </c>
      <c r="C5" s="4" t="s">
        <v>1054</v>
      </c>
      <c r="D5" s="4" t="s">
        <v>1053</v>
      </c>
      <c r="E5" s="4" t="s">
        <v>1054</v>
      </c>
      <c r="F5" s="4"/>
      <c r="I5" s="1" t="s">
        <v>1052</v>
      </c>
      <c r="J5" t="s">
        <v>1055</v>
      </c>
      <c r="K5" t="s">
        <v>1056</v>
      </c>
      <c r="L5" t="s">
        <v>456</v>
      </c>
      <c r="M5" t="s">
        <v>1057</v>
      </c>
      <c r="N5" t="s">
        <v>1058</v>
      </c>
      <c r="O5" t="s">
        <v>1051</v>
      </c>
      <c r="P5" t="s">
        <v>590</v>
      </c>
    </row>
    <row r="6" spans="1:16" x14ac:dyDescent="0.25">
      <c r="A6" s="2" t="s">
        <v>1048</v>
      </c>
      <c r="B6">
        <v>12756</v>
      </c>
      <c r="C6">
        <v>13866</v>
      </c>
      <c r="D6">
        <v>427</v>
      </c>
      <c r="E6">
        <v>447</v>
      </c>
      <c r="F6">
        <v>27496</v>
      </c>
      <c r="I6" s="2" t="s">
        <v>1059</v>
      </c>
      <c r="J6">
        <v>688</v>
      </c>
      <c r="K6">
        <v>77</v>
      </c>
      <c r="L6">
        <v>496</v>
      </c>
      <c r="M6">
        <v>1210</v>
      </c>
      <c r="N6">
        <v>1300</v>
      </c>
      <c r="O6">
        <v>3771</v>
      </c>
      <c r="P6" s="33">
        <f>GETPIVOTDATA("headcount",$I$4,"ethnicity_IPEDS","NORES")/GETPIVOTDATA("headcount",$I$4)</f>
        <v>0.13714722141402386</v>
      </c>
    </row>
    <row r="7" spans="1:16" x14ac:dyDescent="0.25">
      <c r="A7" s="3" t="s">
        <v>1055</v>
      </c>
      <c r="B7">
        <v>2655</v>
      </c>
      <c r="C7">
        <v>2855</v>
      </c>
      <c r="D7">
        <v>16</v>
      </c>
      <c r="E7">
        <v>24</v>
      </c>
      <c r="F7">
        <v>5550</v>
      </c>
      <c r="I7" s="2" t="s">
        <v>1060</v>
      </c>
      <c r="J7">
        <v>706</v>
      </c>
      <c r="K7">
        <v>46</v>
      </c>
      <c r="L7">
        <v>592</v>
      </c>
      <c r="M7">
        <v>1137</v>
      </c>
      <c r="N7">
        <v>1394</v>
      </c>
      <c r="O7">
        <v>3875</v>
      </c>
      <c r="P7" s="33">
        <f>GETPIVOTDATA("headcount",$I$4,"ethnicity_IPEDS","HISP")/GETPIVOTDATA("headcount",$I$4)</f>
        <v>0.14092958975851033</v>
      </c>
    </row>
    <row r="8" spans="1:16" x14ac:dyDescent="0.25">
      <c r="A8" s="3" t="s">
        <v>1056</v>
      </c>
      <c r="B8">
        <v>136</v>
      </c>
      <c r="C8">
        <v>143</v>
      </c>
      <c r="D8">
        <v>9</v>
      </c>
      <c r="E8">
        <v>5</v>
      </c>
      <c r="F8">
        <v>293</v>
      </c>
      <c r="I8" s="2" t="s">
        <v>1061</v>
      </c>
      <c r="J8">
        <v>100</v>
      </c>
      <c r="K8">
        <v>16</v>
      </c>
      <c r="L8">
        <v>102</v>
      </c>
      <c r="M8">
        <v>162</v>
      </c>
      <c r="N8">
        <v>203</v>
      </c>
      <c r="O8">
        <v>583</v>
      </c>
      <c r="P8" s="33">
        <f>GETPIVOTDATA("headcount",$I$4,"ethnicity_IPEDS","BLACK")/GETPIVOTDATA("headcount",$I$4)</f>
        <v>2.1203084084957812E-2</v>
      </c>
    </row>
    <row r="9" spans="1:16" x14ac:dyDescent="0.25">
      <c r="A9" s="24" t="s">
        <v>456</v>
      </c>
      <c r="B9" s="19">
        <v>1269</v>
      </c>
      <c r="C9" s="19">
        <v>1846</v>
      </c>
      <c r="D9" s="19">
        <v>9</v>
      </c>
      <c r="E9" s="19">
        <v>21</v>
      </c>
      <c r="F9">
        <v>3145</v>
      </c>
      <c r="I9" s="2" t="s">
        <v>1062</v>
      </c>
      <c r="J9">
        <v>1390</v>
      </c>
      <c r="K9">
        <v>96</v>
      </c>
      <c r="L9">
        <v>885</v>
      </c>
      <c r="M9">
        <v>2127</v>
      </c>
      <c r="N9">
        <v>2896</v>
      </c>
      <c r="O9">
        <v>7394</v>
      </c>
      <c r="P9" s="33">
        <f>GETPIVOTDATA("headcount",$I$4,"ethnicity_IPEDS","WHITE")/GETPIVOTDATA("headcount",$I$4)</f>
        <v>0.26891184172243238</v>
      </c>
    </row>
    <row r="10" spans="1:16" x14ac:dyDescent="0.25">
      <c r="A10" s="24" t="s">
        <v>1057</v>
      </c>
      <c r="B10" s="19">
        <v>3552</v>
      </c>
      <c r="C10" s="19">
        <v>3850</v>
      </c>
      <c r="D10" s="19">
        <v>70</v>
      </c>
      <c r="E10" s="19">
        <v>89</v>
      </c>
      <c r="F10">
        <v>7561</v>
      </c>
      <c r="I10" s="2" t="s">
        <v>1063</v>
      </c>
      <c r="J10">
        <v>13</v>
      </c>
      <c r="L10">
        <v>8</v>
      </c>
      <c r="M10">
        <v>11</v>
      </c>
      <c r="N10">
        <v>13</v>
      </c>
      <c r="O10">
        <v>45</v>
      </c>
      <c r="P10" s="33">
        <f>GETPIVOTDATA("headcount",$I$4,"ethnicity_IPEDS","AI")/GETPIVOTDATA("headcount",$I$4)</f>
        <v>1.6366016875181844E-3</v>
      </c>
    </row>
    <row r="11" spans="1:16" x14ac:dyDescent="0.25">
      <c r="A11" s="24" t="s">
        <v>1058</v>
      </c>
      <c r="B11" s="19">
        <v>5144</v>
      </c>
      <c r="C11" s="19">
        <v>5172</v>
      </c>
      <c r="D11" s="19">
        <v>323</v>
      </c>
      <c r="E11" s="19">
        <v>308</v>
      </c>
      <c r="F11">
        <v>10947</v>
      </c>
      <c r="I11" s="2" t="s">
        <v>1064</v>
      </c>
      <c r="J11">
        <v>2150</v>
      </c>
      <c r="K11">
        <v>36</v>
      </c>
      <c r="L11">
        <v>838</v>
      </c>
      <c r="M11">
        <v>2378</v>
      </c>
      <c r="N11">
        <v>4295</v>
      </c>
      <c r="O11">
        <v>9697</v>
      </c>
      <c r="P11" s="33">
        <f>GETPIVOTDATA("headcount",$I$4,"ethnicity_IPEDS","ASIAN")/GETPIVOTDATA("headcount",$I$4)</f>
        <v>0.35266947919697411</v>
      </c>
    </row>
    <row r="12" spans="1:16" x14ac:dyDescent="0.25">
      <c r="A12" s="2" t="s">
        <v>1065</v>
      </c>
      <c r="B12">
        <v>4892</v>
      </c>
      <c r="C12">
        <v>4446</v>
      </c>
      <c r="D12">
        <v>891</v>
      </c>
      <c r="E12">
        <v>464</v>
      </c>
      <c r="F12">
        <v>10693</v>
      </c>
      <c r="I12" s="2" t="s">
        <v>1066</v>
      </c>
      <c r="J12">
        <v>12</v>
      </c>
      <c r="K12">
        <v>1</v>
      </c>
      <c r="L12">
        <v>14</v>
      </c>
      <c r="M12">
        <v>20</v>
      </c>
      <c r="N12">
        <v>24</v>
      </c>
      <c r="O12">
        <v>71</v>
      </c>
      <c r="P12" s="33">
        <f>GETPIVOTDATA("headcount",$I$4,"ethnicity_IPEDS","PI")/GETPIVOTDATA("headcount",$I$4)</f>
        <v>2.5821937736398019E-3</v>
      </c>
    </row>
    <row r="13" spans="1:16" x14ac:dyDescent="0.25">
      <c r="A13" s="25" t="s">
        <v>1067</v>
      </c>
      <c r="B13" s="23">
        <v>147</v>
      </c>
      <c r="C13" s="23">
        <v>263</v>
      </c>
      <c r="D13" s="23"/>
      <c r="E13" s="23"/>
      <c r="F13">
        <v>410</v>
      </c>
      <c r="I13" s="2" t="s">
        <v>1068</v>
      </c>
      <c r="J13">
        <v>287</v>
      </c>
      <c r="K13">
        <v>14</v>
      </c>
      <c r="L13">
        <v>141</v>
      </c>
      <c r="M13">
        <v>342</v>
      </c>
      <c r="N13">
        <v>514</v>
      </c>
      <c r="O13">
        <v>1298</v>
      </c>
      <c r="P13" s="33">
        <f>GETPIVOTDATA("headcount",$I$4,"ethnicity_IPEDS","MULTI")/GETPIVOTDATA("headcount",$I$4)</f>
        <v>4.7206866453302299E-2</v>
      </c>
    </row>
    <row r="14" spans="1:16" x14ac:dyDescent="0.25">
      <c r="A14" s="26" t="s">
        <v>1069</v>
      </c>
      <c r="B14" s="6">
        <v>297</v>
      </c>
      <c r="C14" s="6">
        <v>469</v>
      </c>
      <c r="D14" s="6"/>
      <c r="E14" s="6"/>
      <c r="F14">
        <v>766</v>
      </c>
      <c r="I14" s="2" t="s">
        <v>1070</v>
      </c>
      <c r="J14">
        <v>204</v>
      </c>
      <c r="K14">
        <v>7</v>
      </c>
      <c r="L14">
        <v>69</v>
      </c>
      <c r="M14">
        <v>174</v>
      </c>
      <c r="N14">
        <v>308</v>
      </c>
      <c r="O14">
        <v>762</v>
      </c>
      <c r="P14" s="33">
        <f>GETPIVOTDATA("headcount",$I$4,"ethnicity_IPEDS","UNKWN")/GETPIVOTDATA("headcount",$I$4)</f>
        <v>2.7713121908641256E-2</v>
      </c>
    </row>
    <row r="15" spans="1:16" x14ac:dyDescent="0.25">
      <c r="A15" s="25" t="s">
        <v>1071</v>
      </c>
      <c r="B15" s="23">
        <v>1396</v>
      </c>
      <c r="C15" s="23">
        <v>1174</v>
      </c>
      <c r="D15" s="23">
        <v>309</v>
      </c>
      <c r="E15" s="23">
        <v>170</v>
      </c>
      <c r="F15">
        <v>3049</v>
      </c>
      <c r="I15" s="2" t="s">
        <v>1051</v>
      </c>
      <c r="J15">
        <v>5550</v>
      </c>
      <c r="K15">
        <v>293</v>
      </c>
      <c r="L15">
        <v>3145</v>
      </c>
      <c r="M15">
        <v>7561</v>
      </c>
      <c r="N15">
        <v>10947</v>
      </c>
      <c r="O15">
        <v>27496</v>
      </c>
      <c r="P15" s="33">
        <f>SUM(P6:P14)</f>
        <v>1</v>
      </c>
    </row>
    <row r="16" spans="1:16" x14ac:dyDescent="0.25">
      <c r="A16" s="26" t="s">
        <v>1072</v>
      </c>
      <c r="B16" s="6">
        <v>3052</v>
      </c>
      <c r="C16" s="6">
        <v>2540</v>
      </c>
      <c r="D16" s="6">
        <v>582</v>
      </c>
      <c r="E16" s="6">
        <v>294</v>
      </c>
      <c r="F16">
        <v>6468</v>
      </c>
    </row>
    <row r="17" spans="1:16" x14ac:dyDescent="0.25">
      <c r="A17" s="2" t="s">
        <v>1051</v>
      </c>
      <c r="B17">
        <v>17648</v>
      </c>
      <c r="C17">
        <v>18312</v>
      </c>
      <c r="D17">
        <v>1318</v>
      </c>
      <c r="E17">
        <v>911</v>
      </c>
      <c r="F17">
        <v>38189</v>
      </c>
    </row>
    <row r="21" spans="1:16" x14ac:dyDescent="0.25">
      <c r="A21" t="s">
        <v>1073</v>
      </c>
      <c r="I21" s="505" t="s">
        <v>1074</v>
      </c>
      <c r="J21" s="505"/>
      <c r="K21" s="505"/>
      <c r="L21" s="505"/>
      <c r="M21" s="505"/>
      <c r="N21" s="505"/>
      <c r="O21" s="505"/>
      <c r="P21" s="505"/>
    </row>
    <row r="22" spans="1:16" x14ac:dyDescent="0.25">
      <c r="A22" t="s">
        <v>1075</v>
      </c>
      <c r="I22" s="505"/>
      <c r="J22" s="505"/>
      <c r="K22" s="505"/>
      <c r="L22" s="505"/>
      <c r="M22" s="505"/>
      <c r="N22" s="505"/>
      <c r="O22" s="505"/>
      <c r="P22" s="505"/>
    </row>
    <row r="23" spans="1:16" ht="15.75" thickBot="1" x14ac:dyDescent="0.3">
      <c r="A23" s="19" t="s">
        <v>1076</v>
      </c>
      <c r="B23" s="19"/>
      <c r="C23" s="19"/>
      <c r="I23" s="505"/>
      <c r="J23" s="505"/>
      <c r="K23" s="505"/>
      <c r="L23" s="505"/>
      <c r="M23" s="505"/>
      <c r="N23" s="505"/>
      <c r="O23" s="505"/>
      <c r="P23" s="505"/>
    </row>
    <row r="24" spans="1:16" x14ac:dyDescent="0.25">
      <c r="A24" s="19" t="s">
        <v>1077</v>
      </c>
      <c r="B24" s="19"/>
      <c r="C24" s="19"/>
      <c r="I24" s="8" t="s">
        <v>1078</v>
      </c>
      <c r="J24" s="9" t="s">
        <v>1079</v>
      </c>
      <c r="K24" s="10" t="s">
        <v>1080</v>
      </c>
      <c r="L24" s="10" t="s">
        <v>1081</v>
      </c>
      <c r="M24" s="11" t="s">
        <v>1082</v>
      </c>
      <c r="N24" s="4"/>
      <c r="O24" s="4"/>
    </row>
    <row r="25" spans="1:16" ht="45" x14ac:dyDescent="0.25">
      <c r="A25" s="19" t="s">
        <v>1083</v>
      </c>
      <c r="B25" s="19"/>
      <c r="C25" s="19"/>
      <c r="I25" s="20" t="s">
        <v>1084</v>
      </c>
      <c r="J25" s="21">
        <f>SUM(B9:B11)</f>
        <v>9965</v>
      </c>
      <c r="K25" s="21">
        <f>SUM(C9:C11)</f>
        <v>10868</v>
      </c>
      <c r="L25" s="21">
        <f>SUM(D9:D11)</f>
        <v>402</v>
      </c>
      <c r="M25" s="21">
        <f>SUM(E9:E11)</f>
        <v>418</v>
      </c>
      <c r="N25" s="4"/>
      <c r="O25" s="4"/>
    </row>
    <row r="26" spans="1:16" x14ac:dyDescent="0.25">
      <c r="A26" t="s">
        <v>1085</v>
      </c>
      <c r="I26" s="13"/>
      <c r="J26" s="12"/>
      <c r="K26" s="14"/>
      <c r="L26" s="14"/>
      <c r="M26" s="15"/>
      <c r="N26" s="4"/>
      <c r="O26" s="4"/>
    </row>
    <row r="27" spans="1:16" x14ac:dyDescent="0.25">
      <c r="A27" s="23" t="s">
        <v>1086</v>
      </c>
      <c r="B27" s="23"/>
      <c r="C27" s="23"/>
      <c r="I27" s="13"/>
      <c r="J27" s="12"/>
      <c r="K27" s="14"/>
      <c r="L27" s="14"/>
      <c r="M27" s="15"/>
      <c r="N27" s="4"/>
      <c r="O27" s="4"/>
    </row>
    <row r="28" spans="1:16" ht="15.75" thickBot="1" x14ac:dyDescent="0.3">
      <c r="A28" s="6" t="s">
        <v>1087</v>
      </c>
      <c r="B28" s="6"/>
      <c r="C28" s="6"/>
      <c r="I28" s="16" t="s">
        <v>1088</v>
      </c>
      <c r="J28" s="17">
        <f>SUM(B7:B11)</f>
        <v>12756</v>
      </c>
      <c r="K28" s="17">
        <f>SUM(C7:C11)</f>
        <v>13866</v>
      </c>
      <c r="L28" s="17">
        <f>SUM(D7:D11)</f>
        <v>427</v>
      </c>
      <c r="M28" s="17">
        <f>SUM(E7:E11)</f>
        <v>447</v>
      </c>
      <c r="N28" s="4"/>
      <c r="O28" s="4"/>
      <c r="P28">
        <f>SUM(J28:M28)</f>
        <v>27496</v>
      </c>
    </row>
    <row r="29" spans="1:16" x14ac:dyDescent="0.25">
      <c r="A29" s="23" t="s">
        <v>1089</v>
      </c>
      <c r="B29" s="23"/>
      <c r="C29" s="23"/>
      <c r="K29" s="4"/>
      <c r="L29" s="4"/>
      <c r="M29" s="4"/>
      <c r="N29" s="4"/>
      <c r="O29" s="4"/>
    </row>
    <row r="30" spans="1:16" ht="15.75" thickBot="1" x14ac:dyDescent="0.3">
      <c r="A30" s="6" t="s">
        <v>1090</v>
      </c>
      <c r="B30" s="6"/>
      <c r="C30" s="6"/>
      <c r="K30" s="4"/>
      <c r="L30" s="4"/>
      <c r="M30" s="4"/>
      <c r="N30" s="4"/>
      <c r="O30" s="4"/>
    </row>
    <row r="31" spans="1:16" x14ac:dyDescent="0.25">
      <c r="A31" t="s">
        <v>1091</v>
      </c>
      <c r="I31" s="8" t="s">
        <v>1092</v>
      </c>
      <c r="J31" s="9" t="s">
        <v>1079</v>
      </c>
      <c r="K31" s="10" t="s">
        <v>1080</v>
      </c>
      <c r="L31" s="10" t="s">
        <v>1081</v>
      </c>
      <c r="M31" s="11" t="s">
        <v>1082</v>
      </c>
      <c r="N31" s="4"/>
      <c r="O31" s="4"/>
    </row>
    <row r="32" spans="1:16" ht="45" x14ac:dyDescent="0.25">
      <c r="I32" s="22" t="s">
        <v>1093</v>
      </c>
      <c r="J32" s="29">
        <f>147+1396</f>
        <v>1543</v>
      </c>
      <c r="K32" s="29">
        <f>263+1174</f>
        <v>1437</v>
      </c>
      <c r="L32" s="29">
        <f>309</f>
        <v>309</v>
      </c>
      <c r="M32" s="30">
        <f>170</f>
        <v>170</v>
      </c>
      <c r="N32" s="4"/>
      <c r="O32" s="4"/>
      <c r="P32">
        <f>SUM(J32:M32)</f>
        <v>3459</v>
      </c>
    </row>
    <row r="33" spans="9:16" x14ac:dyDescent="0.25">
      <c r="I33" s="13"/>
      <c r="J33" s="12"/>
      <c r="K33" s="14"/>
      <c r="L33" s="14"/>
      <c r="M33" s="15"/>
      <c r="N33" s="4"/>
      <c r="O33" s="4"/>
    </row>
    <row r="34" spans="9:16" ht="45" x14ac:dyDescent="0.25">
      <c r="I34" s="7" t="s">
        <v>1094</v>
      </c>
      <c r="J34" s="27">
        <f>297+3052</f>
        <v>3349</v>
      </c>
      <c r="K34" s="27">
        <f>469+2540</f>
        <v>3009</v>
      </c>
      <c r="L34" s="27">
        <f>582</f>
        <v>582</v>
      </c>
      <c r="M34" s="28">
        <f>294</f>
        <v>294</v>
      </c>
      <c r="N34" s="4"/>
      <c r="O34" s="4"/>
      <c r="P34">
        <f>SUM(J34:M34)</f>
        <v>7234</v>
      </c>
    </row>
    <row r="35" spans="9:16" x14ac:dyDescent="0.25">
      <c r="I35" s="31" t="s">
        <v>1095</v>
      </c>
      <c r="J35" s="32">
        <v>2</v>
      </c>
      <c r="K35" s="32">
        <v>13</v>
      </c>
      <c r="L35" s="14"/>
      <c r="M35" s="15"/>
      <c r="N35" s="4"/>
      <c r="O35" s="4"/>
      <c r="P35">
        <f>SUM(J35:M35)</f>
        <v>15</v>
      </c>
    </row>
    <row r="36" spans="9:16" ht="15.75" thickBot="1" x14ac:dyDescent="0.3">
      <c r="I36" s="18" t="s">
        <v>1096</v>
      </c>
      <c r="J36" s="17">
        <f>SUM(J32:J35)</f>
        <v>4894</v>
      </c>
      <c r="K36" s="17">
        <f>SUM(K32:K35)</f>
        <v>4459</v>
      </c>
      <c r="L36" s="17">
        <f>SUM(L32:L35)</f>
        <v>891</v>
      </c>
      <c r="M36" s="17">
        <f>SUM(M32:M35)</f>
        <v>464</v>
      </c>
      <c r="N36" s="4"/>
      <c r="O36" s="4"/>
      <c r="P36">
        <f>SUM(J36:M36)</f>
        <v>10708</v>
      </c>
    </row>
    <row r="37" spans="9:16" x14ac:dyDescent="0.25">
      <c r="I37" s="5" t="s">
        <v>1097</v>
      </c>
    </row>
  </sheetData>
  <mergeCells count="1">
    <mergeCell ref="I21:P23"/>
  </mergeCell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V79"/>
  <sheetViews>
    <sheetView showRowColHeaders="0" zoomScale="95" zoomScaleNormal="95" workbookViewId="0">
      <selection activeCell="C45" sqref="C45"/>
    </sheetView>
  </sheetViews>
  <sheetFormatPr defaultColWidth="4.42578125" defaultRowHeight="12.75" x14ac:dyDescent="0.2"/>
  <cols>
    <col min="1" max="1" width="10.28515625" style="44" customWidth="1"/>
    <col min="2" max="2" width="59.28515625" style="43" bestFit="1" customWidth="1"/>
    <col min="3" max="4" width="10.85546875" style="43" bestFit="1" customWidth="1"/>
    <col min="5" max="5" width="12.5703125" style="43" customWidth="1"/>
    <col min="6" max="6" width="9.7109375" style="43" bestFit="1" customWidth="1"/>
    <col min="7" max="7" width="8.140625" style="43" bestFit="1" customWidth="1"/>
    <col min="8" max="8" width="8.28515625" style="43" bestFit="1" customWidth="1"/>
    <col min="9" max="9" width="7.140625" style="43" bestFit="1" customWidth="1"/>
    <col min="10" max="12" width="7.42578125" style="43" bestFit="1" customWidth="1"/>
    <col min="13" max="16384" width="4.42578125" style="43"/>
  </cols>
  <sheetData>
    <row r="1" spans="1:13" ht="18" x14ac:dyDescent="0.2">
      <c r="A1" s="464" t="s">
        <v>56</v>
      </c>
      <c r="B1" s="464"/>
      <c r="C1" s="464"/>
      <c r="D1" s="464"/>
      <c r="E1" s="464"/>
      <c r="F1" s="464"/>
    </row>
    <row r="3" spans="1:13" ht="36.75" customHeight="1" x14ac:dyDescent="0.2">
      <c r="A3" s="429" t="s">
        <v>57</v>
      </c>
      <c r="B3" s="476" t="s">
        <v>58</v>
      </c>
      <c r="C3" s="484"/>
      <c r="D3" s="484"/>
      <c r="E3" s="484"/>
      <c r="F3" s="485"/>
    </row>
    <row r="4" spans="1:13" x14ac:dyDescent="0.2">
      <c r="A4" s="429" t="s">
        <v>57</v>
      </c>
      <c r="B4" s="382"/>
      <c r="C4" s="486" t="s">
        <v>59</v>
      </c>
      <c r="D4" s="487"/>
      <c r="E4" s="488"/>
      <c r="F4" s="486" t="s">
        <v>60</v>
      </c>
      <c r="G4" s="487"/>
      <c r="H4" s="488"/>
    </row>
    <row r="5" spans="1:13" x14ac:dyDescent="0.2">
      <c r="A5" s="429" t="s">
        <v>57</v>
      </c>
      <c r="B5" s="276"/>
      <c r="C5" s="156" t="s">
        <v>61</v>
      </c>
      <c r="D5" s="156" t="s">
        <v>62</v>
      </c>
      <c r="E5" s="156" t="s">
        <v>63</v>
      </c>
      <c r="F5" s="156" t="s">
        <v>61</v>
      </c>
      <c r="G5" s="156" t="s">
        <v>62</v>
      </c>
      <c r="H5" s="156" t="s">
        <v>63</v>
      </c>
    </row>
    <row r="6" spans="1:13" x14ac:dyDescent="0.2">
      <c r="A6" s="429" t="s">
        <v>57</v>
      </c>
      <c r="B6" s="386" t="s">
        <v>64</v>
      </c>
      <c r="C6" s="157"/>
      <c r="D6" s="157"/>
      <c r="E6" s="157"/>
      <c r="F6" s="157"/>
      <c r="G6" s="157"/>
      <c r="H6" s="157"/>
    </row>
    <row r="7" spans="1:13" x14ac:dyDescent="0.2">
      <c r="A7" s="429" t="s">
        <v>57</v>
      </c>
      <c r="B7" s="81" t="s">
        <v>65</v>
      </c>
      <c r="C7" s="288">
        <v>2605</v>
      </c>
      <c r="D7" s="288">
        <v>3334</v>
      </c>
      <c r="E7" s="288">
        <v>41</v>
      </c>
      <c r="F7" s="288">
        <v>15</v>
      </c>
      <c r="G7" s="288">
        <v>17</v>
      </c>
      <c r="H7" s="288">
        <v>0</v>
      </c>
      <c r="I7" s="263"/>
    </row>
    <row r="8" spans="1:13" x14ac:dyDescent="0.2">
      <c r="A8" s="429" t="s">
        <v>57</v>
      </c>
      <c r="B8" s="381" t="s">
        <v>66</v>
      </c>
      <c r="C8" s="288">
        <v>87</v>
      </c>
      <c r="D8" s="288">
        <v>139</v>
      </c>
      <c r="E8" s="288">
        <v>0</v>
      </c>
      <c r="F8" s="288">
        <v>4</v>
      </c>
      <c r="G8" s="288">
        <v>7</v>
      </c>
      <c r="H8" s="288">
        <v>0</v>
      </c>
      <c r="I8" s="263"/>
    </row>
    <row r="9" spans="1:13" x14ac:dyDescent="0.2">
      <c r="A9" s="429" t="s">
        <v>57</v>
      </c>
      <c r="B9" s="381" t="s">
        <v>67</v>
      </c>
      <c r="C9" s="288">
        <v>11073</v>
      </c>
      <c r="D9" s="288">
        <v>12094</v>
      </c>
      <c r="E9" s="288">
        <v>191</v>
      </c>
      <c r="F9" s="288">
        <v>590</v>
      </c>
      <c r="G9" s="288">
        <v>637</v>
      </c>
      <c r="H9" s="288">
        <v>11</v>
      </c>
    </row>
    <row r="10" spans="1:13" x14ac:dyDescent="0.2">
      <c r="A10" s="429" t="s">
        <v>57</v>
      </c>
      <c r="B10" s="82" t="s">
        <v>68</v>
      </c>
      <c r="C10" s="288">
        <v>13765</v>
      </c>
      <c r="D10" s="288">
        <v>15567</v>
      </c>
      <c r="E10" s="288">
        <v>232</v>
      </c>
      <c r="F10" s="288">
        <v>609</v>
      </c>
      <c r="G10" s="288">
        <v>661</v>
      </c>
      <c r="H10" s="288">
        <v>11</v>
      </c>
    </row>
    <row r="11" spans="1:13" x14ac:dyDescent="0.2">
      <c r="A11" s="429" t="s">
        <v>57</v>
      </c>
      <c r="B11" s="81" t="s">
        <v>69</v>
      </c>
      <c r="C11" s="288">
        <v>2</v>
      </c>
      <c r="D11" s="288">
        <v>3</v>
      </c>
      <c r="E11" s="288">
        <v>1</v>
      </c>
      <c r="F11" s="288">
        <v>2</v>
      </c>
      <c r="G11" s="288">
        <v>0</v>
      </c>
      <c r="H11" s="288">
        <v>0</v>
      </c>
      <c r="J11" s="62"/>
      <c r="K11" s="62"/>
    </row>
    <row r="12" spans="1:13" x14ac:dyDescent="0.2">
      <c r="A12" s="429" t="s">
        <v>57</v>
      </c>
      <c r="B12" s="82" t="s">
        <v>70</v>
      </c>
      <c r="C12" s="289">
        <v>13767</v>
      </c>
      <c r="D12" s="289">
        <v>15570</v>
      </c>
      <c r="E12" s="289">
        <v>233</v>
      </c>
      <c r="F12" s="289">
        <v>611</v>
      </c>
      <c r="G12" s="289">
        <v>661</v>
      </c>
      <c r="H12" s="289">
        <v>11</v>
      </c>
      <c r="I12" s="90"/>
      <c r="J12" s="263"/>
      <c r="K12" s="263"/>
      <c r="L12" s="263"/>
      <c r="M12" s="283"/>
    </row>
    <row r="13" spans="1:13" x14ac:dyDescent="0.2">
      <c r="A13" s="429" t="s">
        <v>57</v>
      </c>
      <c r="B13" s="386" t="s">
        <v>71</v>
      </c>
      <c r="C13" s="159"/>
      <c r="D13" s="159"/>
      <c r="E13" s="159"/>
      <c r="F13" s="159"/>
      <c r="G13" s="159"/>
      <c r="H13" s="159"/>
    </row>
    <row r="14" spans="1:13" x14ac:dyDescent="0.2">
      <c r="A14" s="429" t="s">
        <v>57</v>
      </c>
      <c r="B14" s="83" t="s">
        <v>72</v>
      </c>
      <c r="C14" s="288">
        <v>1633</v>
      </c>
      <c r="D14" s="288">
        <v>1635</v>
      </c>
      <c r="E14" s="288">
        <v>14</v>
      </c>
      <c r="F14" s="288">
        <v>291</v>
      </c>
      <c r="G14" s="288">
        <v>168</v>
      </c>
      <c r="H14" s="288">
        <v>6</v>
      </c>
      <c r="I14" s="263"/>
    </row>
    <row r="15" spans="1:13" x14ac:dyDescent="0.2">
      <c r="A15" s="429" t="s">
        <v>57</v>
      </c>
      <c r="B15" s="83" t="s">
        <v>67</v>
      </c>
      <c r="C15" s="288">
        <v>3396</v>
      </c>
      <c r="D15" s="288">
        <v>3135</v>
      </c>
      <c r="E15" s="288">
        <v>10</v>
      </c>
      <c r="F15" s="288">
        <v>891</v>
      </c>
      <c r="G15" s="288">
        <v>466</v>
      </c>
      <c r="H15" s="288">
        <v>3</v>
      </c>
    </row>
    <row r="16" spans="1:13" x14ac:dyDescent="0.2">
      <c r="A16" s="429" t="s">
        <v>57</v>
      </c>
      <c r="B16" s="84" t="s">
        <v>73</v>
      </c>
      <c r="C16" s="288">
        <v>0</v>
      </c>
      <c r="D16" s="288">
        <v>0</v>
      </c>
      <c r="E16" s="288">
        <v>0</v>
      </c>
      <c r="F16" s="288">
        <v>0</v>
      </c>
      <c r="G16" s="288">
        <v>0</v>
      </c>
      <c r="H16" s="288">
        <v>0</v>
      </c>
    </row>
    <row r="17" spans="1:16" x14ac:dyDescent="0.2">
      <c r="A17" s="429" t="s">
        <v>57</v>
      </c>
      <c r="B17" s="82" t="s">
        <v>74</v>
      </c>
      <c r="C17" s="158">
        <v>5029</v>
      </c>
      <c r="D17" s="158">
        <v>4770</v>
      </c>
      <c r="E17" s="158">
        <v>24</v>
      </c>
      <c r="F17" s="158">
        <v>1182</v>
      </c>
      <c r="G17" s="158">
        <v>634</v>
      </c>
      <c r="H17" s="158">
        <v>9</v>
      </c>
      <c r="K17" s="264"/>
      <c r="P17" s="62" t="s">
        <v>75</v>
      </c>
    </row>
    <row r="18" spans="1:16" x14ac:dyDescent="0.2">
      <c r="A18" s="429" t="s">
        <v>57</v>
      </c>
      <c r="B18" s="465" t="s">
        <v>76</v>
      </c>
      <c r="C18" s="465"/>
      <c r="D18" s="465"/>
      <c r="E18" s="465"/>
      <c r="G18" s="85">
        <v>30853</v>
      </c>
    </row>
    <row r="19" spans="1:16" x14ac:dyDescent="0.2">
      <c r="A19" s="429" t="s">
        <v>57</v>
      </c>
      <c r="B19" s="465" t="s">
        <v>77</v>
      </c>
      <c r="C19" s="465"/>
      <c r="D19" s="465"/>
      <c r="E19" s="465"/>
      <c r="G19" s="86">
        <v>11648</v>
      </c>
    </row>
    <row r="20" spans="1:16" x14ac:dyDescent="0.2">
      <c r="A20" s="429" t="s">
        <v>57</v>
      </c>
      <c r="B20" s="475" t="s">
        <v>78</v>
      </c>
      <c r="C20" s="475"/>
      <c r="D20" s="475"/>
      <c r="E20" s="475"/>
      <c r="G20" s="87">
        <v>42501</v>
      </c>
    </row>
    <row r="22" spans="1:16" ht="101.25" customHeight="1" x14ac:dyDescent="0.2">
      <c r="A22" s="429" t="s">
        <v>79</v>
      </c>
      <c r="B22" s="476" t="s">
        <v>80</v>
      </c>
      <c r="C22" s="477"/>
      <c r="D22" s="477"/>
      <c r="E22" s="477"/>
      <c r="F22" s="477"/>
    </row>
    <row r="23" spans="1:16" ht="96" x14ac:dyDescent="0.2">
      <c r="A23" s="429" t="s">
        <v>79</v>
      </c>
      <c r="B23" s="478"/>
      <c r="C23" s="478"/>
      <c r="D23" s="88" t="s">
        <v>81</v>
      </c>
      <c r="E23" s="88" t="s">
        <v>82</v>
      </c>
      <c r="F23" s="88" t="s">
        <v>83</v>
      </c>
      <c r="G23" s="292"/>
    </row>
    <row r="24" spans="1:16" x14ac:dyDescent="0.2">
      <c r="A24" s="429" t="s">
        <v>79</v>
      </c>
      <c r="B24" s="474" t="s">
        <v>84</v>
      </c>
      <c r="C24" s="474"/>
      <c r="D24" s="290">
        <v>853</v>
      </c>
      <c r="E24" s="290">
        <v>4000</v>
      </c>
      <c r="F24" s="290">
        <v>4001</v>
      </c>
      <c r="G24" s="293"/>
      <c r="H24" s="284"/>
    </row>
    <row r="25" spans="1:16" x14ac:dyDescent="0.2">
      <c r="A25" s="429" t="s">
        <v>79</v>
      </c>
      <c r="B25" s="479" t="s">
        <v>85</v>
      </c>
      <c r="C25" s="480"/>
      <c r="D25" s="290">
        <v>921</v>
      </c>
      <c r="E25" s="290">
        <v>4700</v>
      </c>
      <c r="F25" s="290">
        <v>4701</v>
      </c>
      <c r="G25" s="293"/>
      <c r="H25" s="284"/>
    </row>
    <row r="26" spans="1:16" x14ac:dyDescent="0.2">
      <c r="A26" s="429" t="s">
        <v>79</v>
      </c>
      <c r="B26" s="474" t="s">
        <v>86</v>
      </c>
      <c r="C26" s="474"/>
      <c r="D26" s="290">
        <v>118</v>
      </c>
      <c r="E26" s="290">
        <v>569</v>
      </c>
      <c r="F26" s="290">
        <v>570</v>
      </c>
      <c r="G26" s="293"/>
      <c r="H26" s="284"/>
    </row>
    <row r="27" spans="1:16" x14ac:dyDescent="0.2">
      <c r="A27" s="429" t="s">
        <v>79</v>
      </c>
      <c r="B27" s="481" t="s">
        <v>87</v>
      </c>
      <c r="C27" s="480"/>
      <c r="D27" s="290">
        <v>1295</v>
      </c>
      <c r="E27" s="290">
        <v>7670</v>
      </c>
      <c r="F27" s="290">
        <v>7672</v>
      </c>
      <c r="G27" s="293"/>
      <c r="H27" s="284"/>
    </row>
    <row r="28" spans="1:16" x14ac:dyDescent="0.2">
      <c r="A28" s="429" t="s">
        <v>79</v>
      </c>
      <c r="B28" s="474" t="s">
        <v>88</v>
      </c>
      <c r="C28" s="474"/>
      <c r="D28" s="290">
        <v>1</v>
      </c>
      <c r="E28" s="290">
        <v>28</v>
      </c>
      <c r="F28" s="290">
        <v>28</v>
      </c>
      <c r="G28" s="293"/>
      <c r="H28" s="284"/>
    </row>
    <row r="29" spans="1:16" x14ac:dyDescent="0.2">
      <c r="A29" s="429" t="s">
        <v>79</v>
      </c>
      <c r="B29" s="474" t="s">
        <v>89</v>
      </c>
      <c r="C29" s="474"/>
      <c r="D29" s="290">
        <v>2278</v>
      </c>
      <c r="E29" s="290">
        <v>10828</v>
      </c>
      <c r="F29" s="290">
        <v>10830</v>
      </c>
      <c r="G29" s="293"/>
      <c r="H29" s="284"/>
    </row>
    <row r="30" spans="1:16" x14ac:dyDescent="0.2">
      <c r="A30" s="429" t="s">
        <v>79</v>
      </c>
      <c r="B30" s="482" t="s">
        <v>90</v>
      </c>
      <c r="C30" s="483"/>
      <c r="D30" s="290">
        <v>9</v>
      </c>
      <c r="E30" s="290">
        <v>37</v>
      </c>
      <c r="F30" s="290">
        <v>37</v>
      </c>
      <c r="G30" s="293"/>
      <c r="H30" s="284"/>
    </row>
    <row r="31" spans="1:16" x14ac:dyDescent="0.2">
      <c r="A31" s="429" t="s">
        <v>79</v>
      </c>
      <c r="B31" s="474" t="s">
        <v>91</v>
      </c>
      <c r="C31" s="474"/>
      <c r="D31" s="290">
        <v>344</v>
      </c>
      <c r="E31" s="290">
        <v>1778</v>
      </c>
      <c r="F31" s="290">
        <v>1779</v>
      </c>
      <c r="G31" s="293"/>
      <c r="H31" s="284"/>
    </row>
    <row r="32" spans="1:16" x14ac:dyDescent="0.2">
      <c r="A32" s="429" t="s">
        <v>79</v>
      </c>
      <c r="B32" s="474" t="s">
        <v>92</v>
      </c>
      <c r="C32" s="474"/>
      <c r="D32" s="290">
        <v>193</v>
      </c>
      <c r="E32" s="290">
        <v>1235</v>
      </c>
      <c r="F32" s="290">
        <v>1235</v>
      </c>
      <c r="G32" s="293"/>
      <c r="H32" s="284"/>
    </row>
    <row r="33" spans="1:8" x14ac:dyDescent="0.2">
      <c r="A33" s="429" t="s">
        <v>79</v>
      </c>
      <c r="B33" s="492" t="s">
        <v>93</v>
      </c>
      <c r="C33" s="492"/>
      <c r="D33" s="291">
        <v>6012</v>
      </c>
      <c r="E33" s="291">
        <v>30845</v>
      </c>
      <c r="F33" s="291">
        <v>30853</v>
      </c>
      <c r="G33" s="294"/>
      <c r="H33" s="284"/>
    </row>
    <row r="35" spans="1:8" ht="15.75" x14ac:dyDescent="0.25">
      <c r="A35" s="410"/>
      <c r="B35" s="89" t="s">
        <v>94</v>
      </c>
    </row>
    <row r="36" spans="1:8" x14ac:dyDescent="0.2">
      <c r="A36" s="429" t="s">
        <v>95</v>
      </c>
      <c r="B36" s="58" t="s">
        <v>96</v>
      </c>
      <c r="F36" s="90"/>
    </row>
    <row r="37" spans="1:8" x14ac:dyDescent="0.2">
      <c r="A37" s="429" t="s">
        <v>95</v>
      </c>
      <c r="B37" s="67" t="s">
        <v>97</v>
      </c>
      <c r="C37" s="285" t="s">
        <v>98</v>
      </c>
      <c r="F37" s="90"/>
    </row>
    <row r="38" spans="1:8" x14ac:dyDescent="0.2">
      <c r="A38" s="429" t="s">
        <v>95</v>
      </c>
      <c r="B38" s="67" t="s">
        <v>99</v>
      </c>
      <c r="C38" s="158" t="s">
        <v>98</v>
      </c>
      <c r="F38" s="90"/>
    </row>
    <row r="39" spans="1:8" x14ac:dyDescent="0.2">
      <c r="A39" s="429" t="s">
        <v>95</v>
      </c>
      <c r="B39" s="67" t="s">
        <v>100</v>
      </c>
      <c r="C39" s="158">
        <v>8213</v>
      </c>
      <c r="F39" s="90"/>
    </row>
    <row r="40" spans="1:8" x14ac:dyDescent="0.2">
      <c r="A40" s="429" t="s">
        <v>95</v>
      </c>
      <c r="B40" s="67" t="s">
        <v>101</v>
      </c>
      <c r="C40" s="158" t="s">
        <v>98</v>
      </c>
      <c r="F40" s="90"/>
    </row>
    <row r="41" spans="1:8" x14ac:dyDescent="0.2">
      <c r="A41" s="429" t="s">
        <v>95</v>
      </c>
      <c r="B41" s="67" t="s">
        <v>102</v>
      </c>
      <c r="C41" s="158">
        <v>3043</v>
      </c>
      <c r="F41" s="90"/>
    </row>
    <row r="42" spans="1:8" x14ac:dyDescent="0.2">
      <c r="A42" s="429" t="s">
        <v>95</v>
      </c>
      <c r="B42" s="67" t="s">
        <v>103</v>
      </c>
      <c r="C42" s="158" t="s">
        <v>98</v>
      </c>
      <c r="F42" s="90"/>
    </row>
    <row r="43" spans="1:8" x14ac:dyDescent="0.2">
      <c r="A43" s="429" t="s">
        <v>95</v>
      </c>
      <c r="B43" s="66" t="s">
        <v>104</v>
      </c>
      <c r="C43" s="158">
        <v>870</v>
      </c>
      <c r="F43" s="90"/>
    </row>
    <row r="44" spans="1:8" x14ac:dyDescent="0.2">
      <c r="A44" s="429" t="s">
        <v>95</v>
      </c>
      <c r="B44" s="66" t="s">
        <v>105</v>
      </c>
      <c r="C44" s="158">
        <v>371</v>
      </c>
      <c r="F44" s="90"/>
    </row>
    <row r="45" spans="1:8" x14ac:dyDescent="0.2">
      <c r="A45" s="429" t="s">
        <v>95</v>
      </c>
      <c r="B45" s="67" t="s">
        <v>106</v>
      </c>
      <c r="C45" s="158" t="s">
        <v>98</v>
      </c>
      <c r="F45" s="90"/>
    </row>
    <row r="47" spans="1:8" ht="15.75" x14ac:dyDescent="0.2">
      <c r="A47" s="410"/>
      <c r="B47" s="91" t="s">
        <v>107</v>
      </c>
      <c r="C47" s="92"/>
      <c r="D47" s="92"/>
      <c r="E47" s="92"/>
      <c r="F47" s="92"/>
    </row>
    <row r="48" spans="1:8" ht="44.25" customHeight="1" x14ac:dyDescent="0.2">
      <c r="A48" s="410"/>
      <c r="B48" s="493" t="s">
        <v>108</v>
      </c>
      <c r="C48" s="493"/>
      <c r="D48" s="493"/>
      <c r="E48" s="493"/>
      <c r="F48" s="493"/>
    </row>
    <row r="49" spans="1:256" x14ac:dyDescent="0.2">
      <c r="A49" s="413"/>
      <c r="B49" s="92"/>
      <c r="C49" s="92"/>
      <c r="D49" s="92"/>
      <c r="E49" s="92"/>
      <c r="F49" s="92"/>
    </row>
    <row r="50" spans="1:256" x14ac:dyDescent="0.2">
      <c r="A50" s="410"/>
      <c r="B50" s="494" t="s">
        <v>109</v>
      </c>
      <c r="C50" s="495"/>
      <c r="D50" s="387"/>
      <c r="E50" s="387"/>
      <c r="F50" s="387"/>
    </row>
    <row r="51" spans="1:256" x14ac:dyDescent="0.2">
      <c r="A51" s="411"/>
      <c r="B51" s="93"/>
      <c r="C51" s="93"/>
      <c r="D51" s="93"/>
      <c r="E51" s="93"/>
      <c r="F51" s="93"/>
    </row>
    <row r="52" spans="1:256" ht="156.75" customHeight="1" x14ac:dyDescent="0.2">
      <c r="A52" s="411"/>
      <c r="B52" s="499" t="s">
        <v>110</v>
      </c>
      <c r="C52" s="499"/>
      <c r="D52" s="499"/>
      <c r="E52" s="499"/>
      <c r="F52" s="499"/>
      <c r="G52" s="268"/>
      <c r="H52" s="268"/>
      <c r="I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8"/>
      <c r="AU52" s="268"/>
      <c r="AV52" s="268"/>
      <c r="AW52" s="268"/>
      <c r="AX52" s="268"/>
      <c r="AY52" s="268"/>
      <c r="AZ52" s="268"/>
      <c r="BA52" s="268"/>
      <c r="BB52" s="268"/>
      <c r="BC52" s="268"/>
      <c r="BD52" s="268"/>
      <c r="BE52" s="268"/>
      <c r="BF52" s="268"/>
      <c r="BG52" s="268"/>
      <c r="BH52" s="268"/>
      <c r="BI52" s="268"/>
      <c r="BJ52" s="268"/>
      <c r="BK52" s="268"/>
      <c r="BL52" s="268"/>
      <c r="BM52" s="268"/>
      <c r="BN52" s="268"/>
      <c r="BO52" s="268"/>
      <c r="BP52" s="268"/>
      <c r="BQ52" s="268"/>
      <c r="BR52" s="268"/>
      <c r="BS52" s="268"/>
      <c r="BT52" s="268"/>
      <c r="BU52" s="268"/>
      <c r="BV52" s="268"/>
      <c r="BW52" s="268"/>
      <c r="BX52" s="268"/>
      <c r="BY52" s="268"/>
      <c r="BZ52" s="268"/>
      <c r="CA52" s="268"/>
      <c r="CB52" s="268"/>
      <c r="CC52" s="268"/>
      <c r="CD52" s="268"/>
      <c r="CE52" s="268"/>
      <c r="CF52" s="268"/>
      <c r="CG52" s="268"/>
      <c r="CH52" s="268"/>
      <c r="CI52" s="268"/>
      <c r="CJ52" s="268"/>
      <c r="CK52" s="268"/>
      <c r="CL52" s="268"/>
      <c r="CM52" s="268"/>
      <c r="CN52" s="268"/>
      <c r="CO52" s="268"/>
      <c r="CP52" s="268"/>
      <c r="CQ52" s="268"/>
      <c r="CR52" s="268"/>
      <c r="CS52" s="268"/>
      <c r="CT52" s="268"/>
      <c r="CU52" s="268"/>
      <c r="CV52" s="268"/>
      <c r="CW52" s="268"/>
      <c r="CX52" s="268"/>
      <c r="CY52" s="268"/>
      <c r="CZ52" s="268"/>
      <c r="DA52" s="268"/>
      <c r="DB52" s="268"/>
      <c r="DC52" s="268"/>
      <c r="DD52" s="268"/>
      <c r="DE52" s="268"/>
      <c r="DF52" s="268"/>
      <c r="DG52" s="268"/>
      <c r="DH52" s="268"/>
      <c r="DI52" s="268"/>
      <c r="DJ52" s="268"/>
      <c r="DK52" s="268"/>
      <c r="DL52" s="268"/>
      <c r="DM52" s="268"/>
      <c r="DN52" s="268"/>
      <c r="DO52" s="268"/>
      <c r="DP52" s="268"/>
      <c r="DQ52" s="268"/>
      <c r="DR52" s="268"/>
      <c r="DS52" s="268"/>
      <c r="DT52" s="268"/>
      <c r="DU52" s="268"/>
      <c r="DV52" s="268"/>
      <c r="DW52" s="268"/>
      <c r="DX52" s="268"/>
      <c r="DY52" s="268"/>
      <c r="DZ52" s="268"/>
      <c r="EA52" s="268"/>
      <c r="EB52" s="268"/>
      <c r="EC52" s="268"/>
      <c r="ED52" s="268"/>
      <c r="EE52" s="268"/>
      <c r="EF52" s="268"/>
      <c r="EG52" s="268"/>
      <c r="EH52" s="268"/>
      <c r="EI52" s="268"/>
      <c r="EJ52" s="268"/>
      <c r="EK52" s="268"/>
      <c r="EL52" s="268"/>
      <c r="EM52" s="268"/>
      <c r="EN52" s="268"/>
      <c r="EO52" s="268"/>
      <c r="EP52" s="268"/>
      <c r="EQ52" s="268"/>
      <c r="ER52" s="268"/>
      <c r="ES52" s="268"/>
      <c r="ET52" s="268"/>
      <c r="EU52" s="268"/>
      <c r="EV52" s="268"/>
      <c r="EW52" s="268"/>
      <c r="EX52" s="268"/>
      <c r="EY52" s="268"/>
      <c r="EZ52" s="268"/>
      <c r="FA52" s="268"/>
      <c r="FB52" s="268"/>
      <c r="FC52" s="268"/>
      <c r="FD52" s="268"/>
      <c r="FE52" s="268"/>
      <c r="FF52" s="268"/>
      <c r="FG52" s="268"/>
      <c r="FH52" s="268"/>
      <c r="FI52" s="268"/>
      <c r="FJ52" s="268"/>
      <c r="FK52" s="268"/>
      <c r="FL52" s="268"/>
      <c r="FM52" s="268"/>
      <c r="FN52" s="268"/>
      <c r="FO52" s="268"/>
      <c r="FP52" s="268"/>
      <c r="FQ52" s="268"/>
      <c r="FR52" s="268"/>
      <c r="FS52" s="268"/>
      <c r="FT52" s="268"/>
      <c r="FU52" s="268"/>
      <c r="FV52" s="268"/>
      <c r="FW52" s="268"/>
      <c r="FX52" s="268"/>
      <c r="FY52" s="268"/>
      <c r="FZ52" s="268"/>
      <c r="GA52" s="268"/>
      <c r="GB52" s="268"/>
      <c r="GC52" s="268"/>
      <c r="GD52" s="268"/>
      <c r="GE52" s="268"/>
      <c r="GF52" s="268"/>
      <c r="GG52" s="268"/>
      <c r="GH52" s="268"/>
      <c r="GI52" s="268"/>
      <c r="GJ52" s="268"/>
      <c r="GK52" s="268"/>
      <c r="GL52" s="268"/>
      <c r="GM52" s="268"/>
      <c r="GN52" s="268"/>
      <c r="GO52" s="268"/>
      <c r="GP52" s="268"/>
      <c r="GQ52" s="268"/>
      <c r="GR52" s="268"/>
      <c r="GS52" s="268"/>
      <c r="GT52" s="268"/>
      <c r="GU52" s="268"/>
      <c r="GV52" s="268"/>
      <c r="GW52" s="268"/>
      <c r="GX52" s="268"/>
      <c r="GY52" s="268"/>
      <c r="GZ52" s="268"/>
      <c r="HA52" s="268"/>
      <c r="HB52" s="268"/>
      <c r="HC52" s="268"/>
      <c r="HD52" s="268"/>
      <c r="HE52" s="268"/>
      <c r="HF52" s="268"/>
      <c r="HG52" s="268"/>
      <c r="HH52" s="268"/>
      <c r="HI52" s="268"/>
      <c r="HJ52" s="268"/>
      <c r="HK52" s="268"/>
      <c r="HL52" s="268"/>
      <c r="HM52" s="268"/>
      <c r="HN52" s="268"/>
      <c r="HO52" s="268"/>
      <c r="HP52" s="268"/>
      <c r="HQ52" s="268"/>
      <c r="HR52" s="268"/>
      <c r="HS52" s="268"/>
      <c r="HT52" s="268"/>
      <c r="HU52" s="268"/>
      <c r="HV52" s="268"/>
      <c r="HW52" s="268"/>
      <c r="HX52" s="268"/>
      <c r="HY52" s="268"/>
      <c r="HZ52" s="268"/>
      <c r="IA52" s="268"/>
      <c r="IB52" s="268"/>
      <c r="IC52" s="268"/>
      <c r="ID52" s="268"/>
      <c r="IE52" s="268"/>
      <c r="IF52" s="268"/>
      <c r="IG52" s="268"/>
      <c r="IH52" s="268"/>
      <c r="II52" s="268"/>
      <c r="IJ52" s="268"/>
      <c r="IK52" s="268"/>
      <c r="IL52" s="268"/>
      <c r="IM52" s="268"/>
      <c r="IN52" s="268"/>
      <c r="IO52" s="268"/>
      <c r="IP52" s="268"/>
      <c r="IQ52" s="268"/>
      <c r="IR52" s="268"/>
      <c r="IS52" s="268"/>
      <c r="IT52" s="268"/>
      <c r="IU52" s="268"/>
      <c r="IV52" s="268"/>
    </row>
    <row r="53" spans="1:256" ht="15" hidden="1" customHeight="1" x14ac:dyDescent="0.2">
      <c r="A53" s="391"/>
      <c r="B53" s="268"/>
      <c r="C53" s="268"/>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8"/>
      <c r="BQ53" s="268"/>
      <c r="BR53" s="268"/>
      <c r="BS53" s="268"/>
      <c r="BT53" s="268"/>
      <c r="BU53" s="268"/>
      <c r="BV53" s="268"/>
      <c r="BW53" s="268"/>
      <c r="BX53" s="268"/>
      <c r="BY53" s="268"/>
      <c r="BZ53" s="268"/>
      <c r="CA53" s="268"/>
      <c r="CB53" s="268"/>
      <c r="CC53" s="268"/>
      <c r="CD53" s="268"/>
      <c r="CE53" s="268"/>
      <c r="CF53" s="268"/>
      <c r="CG53" s="268"/>
      <c r="CH53" s="268"/>
      <c r="CI53" s="268"/>
      <c r="CJ53" s="268"/>
      <c r="CK53" s="268"/>
      <c r="CL53" s="268"/>
      <c r="CM53" s="268"/>
      <c r="CN53" s="268"/>
      <c r="CO53" s="268"/>
      <c r="CP53" s="268"/>
      <c r="CQ53" s="268"/>
      <c r="CR53" s="268"/>
      <c r="CS53" s="268"/>
      <c r="CT53" s="268"/>
      <c r="CU53" s="268"/>
      <c r="CV53" s="268"/>
      <c r="CW53" s="268"/>
      <c r="CX53" s="268"/>
      <c r="CY53" s="268"/>
      <c r="CZ53" s="268"/>
      <c r="DA53" s="268"/>
      <c r="DB53" s="268"/>
      <c r="DC53" s="268"/>
      <c r="DD53" s="268"/>
      <c r="DE53" s="268"/>
      <c r="DF53" s="268"/>
      <c r="DG53" s="268"/>
      <c r="DH53" s="268"/>
      <c r="DI53" s="268"/>
      <c r="DJ53" s="268"/>
      <c r="DK53" s="268"/>
      <c r="DL53" s="268"/>
      <c r="DM53" s="268"/>
      <c r="DN53" s="268"/>
      <c r="DO53" s="268"/>
      <c r="DP53" s="268"/>
      <c r="DQ53" s="268"/>
      <c r="DR53" s="268"/>
      <c r="DS53" s="268"/>
      <c r="DT53" s="268"/>
      <c r="DU53" s="268"/>
      <c r="DV53" s="268"/>
      <c r="DW53" s="268"/>
      <c r="DX53" s="268"/>
      <c r="DY53" s="268"/>
      <c r="DZ53" s="268"/>
      <c r="EA53" s="268"/>
      <c r="EB53" s="268"/>
      <c r="EC53" s="268"/>
      <c r="ED53" s="268"/>
      <c r="EE53" s="268"/>
      <c r="EF53" s="268"/>
      <c r="EG53" s="268"/>
      <c r="EH53" s="268"/>
      <c r="EI53" s="268"/>
      <c r="EJ53" s="268"/>
      <c r="EK53" s="268"/>
      <c r="EL53" s="268"/>
      <c r="EM53" s="268"/>
      <c r="EN53" s="268"/>
      <c r="EO53" s="268"/>
      <c r="EP53" s="268"/>
      <c r="EQ53" s="268"/>
      <c r="ER53" s="268"/>
      <c r="ES53" s="268"/>
      <c r="ET53" s="268"/>
      <c r="EU53" s="268"/>
      <c r="EV53" s="268"/>
      <c r="EW53" s="268"/>
      <c r="EX53" s="268"/>
      <c r="EY53" s="268"/>
      <c r="EZ53" s="268"/>
      <c r="FA53" s="268"/>
      <c r="FB53" s="268"/>
      <c r="FC53" s="268"/>
      <c r="FD53" s="268"/>
      <c r="FE53" s="268"/>
      <c r="FF53" s="268"/>
      <c r="FG53" s="268"/>
      <c r="FH53" s="268"/>
      <c r="FI53" s="268"/>
      <c r="FJ53" s="268"/>
      <c r="FK53" s="268"/>
      <c r="FL53" s="268"/>
      <c r="FM53" s="268"/>
      <c r="FN53" s="268"/>
      <c r="FO53" s="268"/>
      <c r="FP53" s="268"/>
      <c r="FQ53" s="268"/>
      <c r="FR53" s="268"/>
      <c r="FS53" s="268"/>
      <c r="FT53" s="268"/>
      <c r="FU53" s="268"/>
      <c r="FV53" s="268"/>
      <c r="FW53" s="268"/>
      <c r="FX53" s="268"/>
      <c r="FY53" s="268"/>
      <c r="FZ53" s="268"/>
      <c r="GA53" s="268"/>
      <c r="GB53" s="268"/>
      <c r="GC53" s="268"/>
      <c r="GD53" s="268"/>
      <c r="GE53" s="268"/>
      <c r="GF53" s="268"/>
      <c r="GG53" s="268"/>
      <c r="GH53" s="268"/>
      <c r="GI53" s="268"/>
      <c r="GJ53" s="268"/>
      <c r="GK53" s="268"/>
      <c r="GL53" s="268"/>
      <c r="GM53" s="268"/>
      <c r="GN53" s="268"/>
      <c r="GO53" s="268"/>
      <c r="GP53" s="268"/>
      <c r="GQ53" s="268"/>
      <c r="GR53" s="268"/>
      <c r="GS53" s="268"/>
      <c r="GT53" s="268"/>
      <c r="GU53" s="268"/>
      <c r="GV53" s="268"/>
      <c r="GW53" s="268"/>
      <c r="GX53" s="268"/>
      <c r="GY53" s="268"/>
      <c r="GZ53" s="268"/>
      <c r="HA53" s="268"/>
      <c r="HB53" s="268"/>
      <c r="HC53" s="268"/>
      <c r="HD53" s="268"/>
      <c r="HE53" s="268"/>
      <c r="HF53" s="268"/>
      <c r="HG53" s="268"/>
      <c r="HH53" s="268"/>
      <c r="HI53" s="268"/>
      <c r="HJ53" s="268"/>
      <c r="HK53" s="268"/>
      <c r="HL53" s="268"/>
      <c r="HM53" s="268"/>
      <c r="HN53" s="268"/>
      <c r="HO53" s="268"/>
      <c r="HP53" s="268"/>
      <c r="HQ53" s="268"/>
      <c r="HR53" s="268"/>
      <c r="HS53" s="268"/>
      <c r="HT53" s="268"/>
      <c r="HU53" s="268"/>
      <c r="HV53" s="268"/>
      <c r="HW53" s="268"/>
      <c r="HX53" s="268"/>
      <c r="HY53" s="268"/>
      <c r="HZ53" s="268"/>
      <c r="IA53" s="268"/>
      <c r="IB53" s="268"/>
      <c r="IC53" s="268"/>
      <c r="ID53" s="268"/>
      <c r="IE53" s="268"/>
      <c r="IF53" s="268"/>
      <c r="IG53" s="268"/>
      <c r="IH53" s="268"/>
      <c r="II53" s="268"/>
      <c r="IJ53" s="268"/>
      <c r="IK53" s="268"/>
      <c r="IL53" s="268"/>
      <c r="IM53" s="268"/>
      <c r="IN53" s="268"/>
      <c r="IO53" s="268"/>
      <c r="IP53" s="268"/>
      <c r="IQ53" s="268"/>
      <c r="IR53" s="268"/>
      <c r="IS53" s="268"/>
      <c r="IT53" s="268"/>
      <c r="IU53" s="268"/>
      <c r="IV53" s="268"/>
    </row>
    <row r="54" spans="1:256" ht="32.25" customHeight="1" x14ac:dyDescent="0.2">
      <c r="A54" s="411"/>
      <c r="B54" s="498" t="s">
        <v>111</v>
      </c>
      <c r="C54" s="498"/>
      <c r="D54" s="498"/>
      <c r="E54" s="498"/>
      <c r="F54" s="498"/>
      <c r="G54" s="268"/>
      <c r="H54" s="268"/>
      <c r="I54" s="268"/>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8"/>
      <c r="AZ54" s="268"/>
      <c r="BA54" s="268"/>
      <c r="BB54" s="268"/>
      <c r="BC54" s="268"/>
      <c r="BD54" s="268"/>
      <c r="BE54" s="268"/>
      <c r="BF54" s="268"/>
      <c r="BG54" s="268"/>
      <c r="BH54" s="268"/>
      <c r="BI54" s="268"/>
      <c r="BJ54" s="268"/>
      <c r="BK54" s="268"/>
      <c r="BL54" s="268"/>
      <c r="BM54" s="268"/>
      <c r="BN54" s="268"/>
      <c r="BO54" s="268"/>
      <c r="BP54" s="268"/>
      <c r="BQ54" s="268"/>
      <c r="BR54" s="268"/>
      <c r="BS54" s="268"/>
      <c r="BT54" s="268"/>
      <c r="BU54" s="268"/>
      <c r="BV54" s="268"/>
      <c r="BW54" s="268"/>
      <c r="BX54" s="268"/>
      <c r="BY54" s="268"/>
      <c r="BZ54" s="268"/>
      <c r="CA54" s="268"/>
      <c r="CB54" s="268"/>
      <c r="CC54" s="268"/>
      <c r="CD54" s="268"/>
      <c r="CE54" s="268"/>
      <c r="CF54" s="268"/>
      <c r="CG54" s="268"/>
      <c r="CH54" s="268"/>
      <c r="CI54" s="268"/>
      <c r="CJ54" s="268"/>
      <c r="CK54" s="268"/>
      <c r="CL54" s="268"/>
      <c r="CM54" s="268"/>
      <c r="CN54" s="268"/>
      <c r="CO54" s="268"/>
      <c r="CP54" s="268"/>
      <c r="CQ54" s="268"/>
      <c r="CR54" s="268"/>
      <c r="CS54" s="268"/>
      <c r="CT54" s="268"/>
      <c r="CU54" s="268"/>
      <c r="CV54" s="268"/>
      <c r="CW54" s="268"/>
      <c r="CX54" s="268"/>
      <c r="CY54" s="268"/>
      <c r="CZ54" s="268"/>
      <c r="DA54" s="268"/>
      <c r="DB54" s="268"/>
      <c r="DC54" s="268"/>
      <c r="DD54" s="268"/>
      <c r="DE54" s="268"/>
      <c r="DF54" s="268"/>
      <c r="DG54" s="268"/>
      <c r="DH54" s="268"/>
      <c r="DI54" s="268"/>
      <c r="DJ54" s="268"/>
      <c r="DK54" s="268"/>
      <c r="DL54" s="268"/>
      <c r="DM54" s="268"/>
      <c r="DN54" s="268"/>
      <c r="DO54" s="268"/>
      <c r="DP54" s="268"/>
      <c r="DQ54" s="268"/>
      <c r="DR54" s="268"/>
      <c r="DS54" s="268"/>
      <c r="DT54" s="268"/>
      <c r="DU54" s="268"/>
      <c r="DV54" s="268"/>
      <c r="DW54" s="268"/>
      <c r="DX54" s="268"/>
      <c r="DY54" s="268"/>
      <c r="DZ54" s="268"/>
      <c r="EA54" s="268"/>
      <c r="EB54" s="268"/>
      <c r="EC54" s="268"/>
      <c r="ED54" s="268"/>
      <c r="EE54" s="268"/>
      <c r="EF54" s="268"/>
      <c r="EG54" s="268"/>
      <c r="EH54" s="268"/>
      <c r="EI54" s="268"/>
      <c r="EJ54" s="268"/>
      <c r="EK54" s="268"/>
      <c r="EL54" s="268"/>
      <c r="EM54" s="268"/>
      <c r="EN54" s="268"/>
      <c r="EO54" s="268"/>
      <c r="EP54" s="268"/>
      <c r="EQ54" s="268"/>
      <c r="ER54" s="268"/>
      <c r="ES54" s="268"/>
      <c r="ET54" s="268"/>
      <c r="EU54" s="268"/>
      <c r="EV54" s="268"/>
      <c r="EW54" s="268"/>
      <c r="EX54" s="268"/>
      <c r="EY54" s="268"/>
      <c r="EZ54" s="268"/>
      <c r="FA54" s="268"/>
      <c r="FB54" s="268"/>
      <c r="FC54" s="268"/>
      <c r="FD54" s="268"/>
      <c r="FE54" s="268"/>
      <c r="FF54" s="268"/>
      <c r="FG54" s="268"/>
      <c r="FH54" s="268"/>
      <c r="FI54" s="268"/>
      <c r="FJ54" s="268"/>
      <c r="FK54" s="268"/>
      <c r="FL54" s="268"/>
      <c r="FM54" s="268"/>
      <c r="FN54" s="268"/>
      <c r="FO54" s="268"/>
      <c r="FP54" s="268"/>
      <c r="FQ54" s="268"/>
      <c r="FR54" s="268"/>
      <c r="FS54" s="268"/>
      <c r="FT54" s="268"/>
      <c r="FU54" s="268"/>
      <c r="FV54" s="268"/>
      <c r="FW54" s="268"/>
      <c r="FX54" s="268"/>
      <c r="FY54" s="268"/>
      <c r="FZ54" s="268"/>
      <c r="GA54" s="268"/>
      <c r="GB54" s="268"/>
      <c r="GC54" s="268"/>
      <c r="GD54" s="268"/>
      <c r="GE54" s="268"/>
      <c r="GF54" s="268"/>
      <c r="GG54" s="268"/>
      <c r="GH54" s="268"/>
      <c r="GI54" s="268"/>
      <c r="GJ54" s="268"/>
      <c r="GK54" s="268"/>
      <c r="GL54" s="268"/>
      <c r="GM54" s="268"/>
      <c r="GN54" s="268"/>
      <c r="GO54" s="268"/>
      <c r="GP54" s="268"/>
      <c r="GQ54" s="268"/>
      <c r="GR54" s="268"/>
      <c r="GS54" s="268"/>
      <c r="GT54" s="268"/>
      <c r="GU54" s="268"/>
      <c r="GV54" s="268"/>
      <c r="GW54" s="268"/>
      <c r="GX54" s="268"/>
      <c r="GY54" s="268"/>
      <c r="GZ54" s="268"/>
      <c r="HA54" s="268"/>
      <c r="HB54" s="268"/>
      <c r="HC54" s="268"/>
      <c r="HD54" s="268"/>
      <c r="HE54" s="268"/>
      <c r="HF54" s="268"/>
      <c r="HG54" s="268"/>
      <c r="HH54" s="268"/>
      <c r="HI54" s="268"/>
      <c r="HJ54" s="268"/>
      <c r="HK54" s="268"/>
      <c r="HL54" s="268"/>
      <c r="HM54" s="268"/>
      <c r="HN54" s="268"/>
      <c r="HO54" s="268"/>
      <c r="HP54" s="268"/>
      <c r="HQ54" s="268"/>
      <c r="HR54" s="268"/>
      <c r="HS54" s="268"/>
      <c r="HT54" s="268"/>
      <c r="HU54" s="268"/>
      <c r="HV54" s="268"/>
      <c r="HW54" s="268"/>
      <c r="HX54" s="268"/>
      <c r="HY54" s="268"/>
      <c r="HZ54" s="268"/>
      <c r="IA54" s="268"/>
      <c r="IB54" s="268"/>
      <c r="IC54" s="268"/>
      <c r="ID54" s="268"/>
      <c r="IE54" s="268"/>
      <c r="IF54" s="268"/>
      <c r="IG54" s="268"/>
      <c r="IH54" s="268"/>
      <c r="II54" s="268"/>
      <c r="IJ54" s="268"/>
      <c r="IK54" s="268"/>
      <c r="IL54" s="268"/>
      <c r="IM54" s="268"/>
      <c r="IN54" s="268"/>
      <c r="IO54" s="268"/>
      <c r="IP54" s="268"/>
      <c r="IQ54" s="268"/>
      <c r="IR54" s="268"/>
      <c r="IS54" s="268"/>
      <c r="IT54" s="268"/>
      <c r="IU54" s="268"/>
      <c r="IV54" s="268"/>
    </row>
    <row r="55" spans="1:256" s="62" customFormat="1" ht="99" customHeight="1" x14ac:dyDescent="0.2">
      <c r="A55" s="391"/>
      <c r="B55" s="496"/>
      <c r="C55" s="497" t="s">
        <v>112</v>
      </c>
      <c r="D55" s="497" t="s">
        <v>113</v>
      </c>
      <c r="E55" s="497" t="s">
        <v>114</v>
      </c>
      <c r="F55" s="497" t="s">
        <v>115</v>
      </c>
      <c r="J55" s="268"/>
    </row>
    <row r="56" spans="1:256" s="62" customFormat="1" ht="15.75" thickBot="1" x14ac:dyDescent="0.25">
      <c r="A56" s="391"/>
      <c r="B56" s="496"/>
      <c r="C56" s="497"/>
      <c r="D56" s="497"/>
      <c r="E56" s="497"/>
      <c r="F56" s="497"/>
    </row>
    <row r="57" spans="1:256" s="62" customFormat="1" ht="26.25" thickBot="1" x14ac:dyDescent="0.25">
      <c r="A57" s="392" t="s">
        <v>116</v>
      </c>
      <c r="B57" s="265" t="s">
        <v>117</v>
      </c>
      <c r="C57" s="388">
        <v>1110</v>
      </c>
      <c r="D57" s="388">
        <v>392</v>
      </c>
      <c r="E57" s="388">
        <v>2625</v>
      </c>
      <c r="F57" s="388">
        <v>4127</v>
      </c>
    </row>
    <row r="58" spans="1:256" s="62" customFormat="1" ht="51.75" thickBot="1" x14ac:dyDescent="0.25">
      <c r="A58" s="392" t="s">
        <v>118</v>
      </c>
      <c r="B58" s="266" t="s">
        <v>119</v>
      </c>
      <c r="C58" s="388">
        <v>0</v>
      </c>
      <c r="D58" s="388">
        <v>0</v>
      </c>
      <c r="E58" s="388">
        <v>0</v>
      </c>
      <c r="F58" s="388">
        <v>0</v>
      </c>
    </row>
    <row r="59" spans="1:256" ht="26.25" thickBot="1" x14ac:dyDescent="0.25">
      <c r="A59" s="392" t="s">
        <v>120</v>
      </c>
      <c r="B59" s="266" t="s">
        <v>121</v>
      </c>
      <c r="C59" s="388">
        <v>1110</v>
      </c>
      <c r="D59" s="388">
        <v>392</v>
      </c>
      <c r="E59" s="388">
        <v>2625</v>
      </c>
      <c r="F59" s="388">
        <v>4127</v>
      </c>
      <c r="G59" s="283"/>
      <c r="H59" s="283"/>
      <c r="J59" s="62"/>
    </row>
    <row r="60" spans="1:256" ht="26.25" thickBot="1" x14ac:dyDescent="0.25">
      <c r="A60" s="392" t="s">
        <v>122</v>
      </c>
      <c r="B60" s="266" t="s">
        <v>123</v>
      </c>
      <c r="C60" s="388">
        <v>693</v>
      </c>
      <c r="D60" s="388">
        <v>309</v>
      </c>
      <c r="E60" s="388">
        <v>2077</v>
      </c>
      <c r="F60" s="388">
        <v>3079</v>
      </c>
    </row>
    <row r="61" spans="1:256" ht="39" thickBot="1" x14ac:dyDescent="0.25">
      <c r="A61" s="392" t="s">
        <v>124</v>
      </c>
      <c r="B61" s="266" t="s">
        <v>125</v>
      </c>
      <c r="C61" s="388">
        <v>246</v>
      </c>
      <c r="D61" s="388">
        <v>38</v>
      </c>
      <c r="E61" s="388">
        <v>308</v>
      </c>
      <c r="F61" s="388">
        <v>592</v>
      </c>
    </row>
    <row r="62" spans="1:256" ht="39" thickBot="1" x14ac:dyDescent="0.25">
      <c r="A62" s="392" t="s">
        <v>126</v>
      </c>
      <c r="B62" s="266" t="s">
        <v>127</v>
      </c>
      <c r="C62" s="388">
        <v>44</v>
      </c>
      <c r="D62" s="388">
        <v>8</v>
      </c>
      <c r="E62" s="388">
        <v>48</v>
      </c>
      <c r="F62" s="388">
        <v>100</v>
      </c>
    </row>
    <row r="63" spans="1:256" ht="12.75" customHeight="1" thickBot="1" x14ac:dyDescent="0.25">
      <c r="A63" s="392" t="s">
        <v>128</v>
      </c>
      <c r="B63" s="266" t="s">
        <v>129</v>
      </c>
      <c r="C63" s="388">
        <v>983</v>
      </c>
      <c r="D63" s="388">
        <v>355</v>
      </c>
      <c r="E63" s="388">
        <v>2433</v>
      </c>
      <c r="F63" s="388">
        <v>3771</v>
      </c>
    </row>
    <row r="64" spans="1:256" ht="26.25" thickBot="1" x14ac:dyDescent="0.25">
      <c r="A64" s="392" t="s">
        <v>130</v>
      </c>
      <c r="B64" s="266" t="s">
        <v>131</v>
      </c>
      <c r="C64" s="267">
        <v>0.88558558558558553</v>
      </c>
      <c r="D64" s="267">
        <v>0.90561224489795922</v>
      </c>
      <c r="E64" s="267">
        <v>0.92685714285714282</v>
      </c>
      <c r="F64" s="267">
        <v>0.91373879331233343</v>
      </c>
    </row>
    <row r="65" spans="1:10" x14ac:dyDescent="0.2">
      <c r="A65" s="411"/>
      <c r="B65" s="383" t="s">
        <v>132</v>
      </c>
      <c r="C65" s="383"/>
      <c r="D65" s="383"/>
      <c r="E65" s="383"/>
      <c r="F65" s="93"/>
    </row>
    <row r="66" spans="1:10" ht="12.75" customHeight="1" x14ac:dyDescent="0.2">
      <c r="A66" s="410"/>
      <c r="F66" s="94"/>
    </row>
    <row r="67" spans="1:10" ht="12.75" customHeight="1" x14ac:dyDescent="0.2">
      <c r="A67" s="410"/>
    </row>
    <row r="68" spans="1:10" s="62" customFormat="1" ht="12.75" customHeight="1" x14ac:dyDescent="0.2">
      <c r="A68" s="410"/>
      <c r="B68" s="58" t="s">
        <v>133</v>
      </c>
      <c r="C68" s="43"/>
      <c r="D68" s="43"/>
      <c r="E68" s="43"/>
      <c r="F68" s="43"/>
      <c r="J68" s="43"/>
    </row>
    <row r="69" spans="1:10" s="62" customFormat="1" ht="51" customHeight="1" x14ac:dyDescent="0.2">
      <c r="A69" s="410"/>
      <c r="B69" s="490" t="s">
        <v>134</v>
      </c>
      <c r="C69" s="491"/>
      <c r="D69" s="491"/>
      <c r="E69" s="491"/>
      <c r="F69" s="491"/>
    </row>
    <row r="70" spans="1:10" ht="38.25" customHeight="1" x14ac:dyDescent="0.2">
      <c r="A70" s="429" t="s">
        <v>135</v>
      </c>
      <c r="B70" s="489" t="s">
        <v>136</v>
      </c>
      <c r="C70" s="489"/>
      <c r="D70" s="489"/>
      <c r="E70" s="489"/>
      <c r="F70" s="164">
        <v>0.97257250945775531</v>
      </c>
      <c r="J70" s="62"/>
    </row>
    <row r="71" spans="1:10" ht="12.75" customHeight="1" x14ac:dyDescent="0.2">
      <c r="A71" s="410"/>
    </row>
    <row r="72" spans="1:10" ht="12.75" customHeight="1" x14ac:dyDescent="0.2">
      <c r="A72" s="410"/>
    </row>
    <row r="74" spans="1:10" ht="12.75" customHeight="1" x14ac:dyDescent="0.2">
      <c r="A74" s="410"/>
    </row>
    <row r="79" spans="1:10" ht="37.5" customHeight="1" x14ac:dyDescent="0.2">
      <c r="A79" s="410"/>
    </row>
  </sheetData>
  <mergeCells count="30">
    <mergeCell ref="B70:E70"/>
    <mergeCell ref="B69:F69"/>
    <mergeCell ref="B33:C33"/>
    <mergeCell ref="B48:F48"/>
    <mergeCell ref="B50:C50"/>
    <mergeCell ref="B55:B56"/>
    <mergeCell ref="C55:C56"/>
    <mergeCell ref="D55:D56"/>
    <mergeCell ref="E55:E56"/>
    <mergeCell ref="F55:F56"/>
    <mergeCell ref="B54:F54"/>
    <mergeCell ref="B52:F52"/>
    <mergeCell ref="B19:E19"/>
    <mergeCell ref="A1:F1"/>
    <mergeCell ref="B3:F3"/>
    <mergeCell ref="B18:E18"/>
    <mergeCell ref="F4:H4"/>
    <mergeCell ref="C4:E4"/>
    <mergeCell ref="B32:C32"/>
    <mergeCell ref="B20:E20"/>
    <mergeCell ref="B22:F22"/>
    <mergeCell ref="B23:C23"/>
    <mergeCell ref="B24:C24"/>
    <mergeCell ref="B25:C25"/>
    <mergeCell ref="B26:C26"/>
    <mergeCell ref="B27:C27"/>
    <mergeCell ref="B28:C28"/>
    <mergeCell ref="B29:C29"/>
    <mergeCell ref="B30:C30"/>
    <mergeCell ref="B31:C31"/>
  </mergeCells>
  <pageMargins left="0.25" right="0.25" top="0.75" bottom="0.75" header="0.3" footer="0.3"/>
  <pageSetup scale="77" fitToHeight="0" orientation="portrait" r:id="rId1"/>
  <headerFooter alignWithMargins="0">
    <oddHeader>&amp;CCommon Data Set 2018-2019</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289"/>
  <sheetViews>
    <sheetView showRowColHeaders="0" zoomScale="98" zoomScaleNormal="98" workbookViewId="0">
      <selection activeCell="F242" sqref="F242"/>
    </sheetView>
  </sheetViews>
  <sheetFormatPr defaultColWidth="9" defaultRowHeight="15" x14ac:dyDescent="0.25"/>
  <cols>
    <col min="2" max="2" width="39.42578125" customWidth="1"/>
    <col min="3" max="3" width="16.85546875" customWidth="1"/>
    <col min="4" max="4" width="16" customWidth="1"/>
    <col min="5" max="5" width="26.7109375" bestFit="1" customWidth="1"/>
    <col min="6" max="6" width="15.7109375" customWidth="1"/>
  </cols>
  <sheetData>
    <row r="1" spans="1:6" ht="18" x14ac:dyDescent="0.25">
      <c r="A1" s="500" t="s">
        <v>137</v>
      </c>
      <c r="B1" s="501"/>
      <c r="C1" s="501"/>
      <c r="D1" s="501"/>
      <c r="E1" s="501"/>
      <c r="F1" s="501"/>
    </row>
    <row r="2" spans="1:6" ht="15.75" x14ac:dyDescent="0.25">
      <c r="A2" s="391"/>
      <c r="B2" s="176" t="s">
        <v>138</v>
      </c>
    </row>
    <row r="3" spans="1:6" x14ac:dyDescent="0.25">
      <c r="A3" s="502" t="s">
        <v>139</v>
      </c>
      <c r="B3" s="504" t="s">
        <v>140</v>
      </c>
      <c r="C3" s="505"/>
      <c r="D3" s="505"/>
      <c r="E3" s="505"/>
      <c r="F3" s="505"/>
    </row>
    <row r="4" spans="1:6" ht="88.5" customHeight="1" x14ac:dyDescent="0.25">
      <c r="A4" s="503"/>
      <c r="B4" s="505"/>
      <c r="C4" s="505"/>
      <c r="D4" s="505"/>
      <c r="E4" s="505"/>
      <c r="F4" s="505"/>
    </row>
    <row r="5" spans="1:6" x14ac:dyDescent="0.25">
      <c r="A5" s="390" t="s">
        <v>139</v>
      </c>
      <c r="B5" s="506" t="s">
        <v>141</v>
      </c>
      <c r="C5" s="507"/>
      <c r="D5" s="508"/>
      <c r="E5" s="280">
        <v>42271</v>
      </c>
      <c r="F5" s="175"/>
    </row>
    <row r="6" spans="1:6" x14ac:dyDescent="0.25">
      <c r="A6" s="390" t="s">
        <v>139</v>
      </c>
      <c r="B6" s="509" t="s">
        <v>142</v>
      </c>
      <c r="C6" s="510"/>
      <c r="D6" s="511"/>
      <c r="E6" s="280">
        <v>44508</v>
      </c>
    </row>
    <row r="7" spans="1:6" x14ac:dyDescent="0.25">
      <c r="A7" s="390" t="s">
        <v>139</v>
      </c>
      <c r="B7" s="509" t="s">
        <v>143</v>
      </c>
      <c r="C7" s="510"/>
      <c r="D7" s="511"/>
      <c r="E7" s="262">
        <v>2842</v>
      </c>
    </row>
    <row r="8" spans="1:6" x14ac:dyDescent="0.25">
      <c r="A8" s="390"/>
      <c r="C8" s="177"/>
      <c r="D8" s="177"/>
      <c r="E8" s="277"/>
    </row>
    <row r="9" spans="1:6" x14ac:dyDescent="0.25">
      <c r="A9" s="390" t="s">
        <v>139</v>
      </c>
      <c r="B9" s="509" t="s">
        <v>144</v>
      </c>
      <c r="C9" s="510"/>
      <c r="D9" s="511"/>
      <c r="E9" s="262">
        <v>5341</v>
      </c>
      <c r="F9" s="175"/>
    </row>
    <row r="10" spans="1:6" x14ac:dyDescent="0.25">
      <c r="A10" s="390" t="s">
        <v>139</v>
      </c>
      <c r="B10" s="509" t="s">
        <v>145</v>
      </c>
      <c r="C10" s="510"/>
      <c r="D10" s="511"/>
      <c r="E10" s="262">
        <v>7445</v>
      </c>
    </row>
    <row r="11" spans="1:6" x14ac:dyDescent="0.25">
      <c r="A11" s="390" t="s">
        <v>139</v>
      </c>
      <c r="B11" s="509" t="s">
        <v>146</v>
      </c>
      <c r="C11" s="510"/>
      <c r="D11" s="511"/>
      <c r="E11" s="262">
        <v>522</v>
      </c>
    </row>
    <row r="12" spans="1:6" x14ac:dyDescent="0.25">
      <c r="A12" s="390"/>
      <c r="C12" s="4"/>
      <c r="D12" s="4"/>
      <c r="E12" s="278"/>
    </row>
    <row r="13" spans="1:6" x14ac:dyDescent="0.25">
      <c r="A13" s="390" t="s">
        <v>139</v>
      </c>
      <c r="B13" s="509" t="s">
        <v>147</v>
      </c>
      <c r="C13" s="510"/>
      <c r="D13" s="511"/>
      <c r="E13" s="286">
        <v>2605</v>
      </c>
      <c r="F13" s="175"/>
    </row>
    <row r="14" spans="1:6" x14ac:dyDescent="0.25">
      <c r="A14" s="390" t="s">
        <v>139</v>
      </c>
      <c r="B14" s="509" t="s">
        <v>148</v>
      </c>
      <c r="C14" s="510"/>
      <c r="D14" s="511"/>
      <c r="E14" s="286">
        <v>15</v>
      </c>
    </row>
    <row r="15" spans="1:6" x14ac:dyDescent="0.25">
      <c r="A15" s="390"/>
      <c r="B15" s="307"/>
      <c r="C15" s="233"/>
      <c r="D15" s="191"/>
      <c r="E15" s="286"/>
    </row>
    <row r="16" spans="1:6" x14ac:dyDescent="0.25">
      <c r="A16" s="390" t="s">
        <v>139</v>
      </c>
      <c r="B16" s="509" t="s">
        <v>149</v>
      </c>
      <c r="C16" s="510"/>
      <c r="D16" s="511"/>
      <c r="E16" s="286">
        <v>3334</v>
      </c>
      <c r="F16" s="175"/>
    </row>
    <row r="17" spans="1:6" x14ac:dyDescent="0.25">
      <c r="A17" s="390" t="s">
        <v>139</v>
      </c>
      <c r="B17" s="509" t="s">
        <v>150</v>
      </c>
      <c r="C17" s="510"/>
      <c r="D17" s="511"/>
      <c r="E17" s="286">
        <v>17</v>
      </c>
    </row>
    <row r="18" spans="1:6" x14ac:dyDescent="0.25">
      <c r="A18" s="390" t="s">
        <v>139</v>
      </c>
      <c r="B18" s="509" t="s">
        <v>151</v>
      </c>
      <c r="C18" s="510"/>
      <c r="D18" s="511"/>
      <c r="E18" s="286">
        <v>41</v>
      </c>
    </row>
    <row r="19" spans="1:6" x14ac:dyDescent="0.25">
      <c r="A19" s="390"/>
      <c r="E19" s="277"/>
    </row>
    <row r="20" spans="1:6" x14ac:dyDescent="0.25">
      <c r="A20" s="429" t="s">
        <v>139</v>
      </c>
      <c r="B20" s="517" t="s">
        <v>152</v>
      </c>
      <c r="C20" s="518"/>
      <c r="D20" s="518"/>
      <c r="E20" s="282">
        <v>6012</v>
      </c>
    </row>
    <row r="21" spans="1:6" x14ac:dyDescent="0.25">
      <c r="A21" s="391"/>
      <c r="B21" s="519"/>
      <c r="C21" s="519"/>
      <c r="D21" s="519"/>
      <c r="E21" s="519"/>
    </row>
    <row r="22" spans="1:6" ht="30" customHeight="1" x14ac:dyDescent="0.25">
      <c r="A22" s="390" t="s">
        <v>153</v>
      </c>
      <c r="B22" s="504" t="s">
        <v>154</v>
      </c>
      <c r="C22" s="491"/>
      <c r="D22" s="491"/>
      <c r="E22" s="491"/>
      <c r="F22" s="523"/>
    </row>
    <row r="23" spans="1:6" x14ac:dyDescent="0.25">
      <c r="A23" s="390"/>
      <c r="B23" s="512"/>
      <c r="C23" s="513"/>
      <c r="D23" s="513"/>
      <c r="E23" s="36" t="s">
        <v>155</v>
      </c>
      <c r="F23" s="36" t="s">
        <v>156</v>
      </c>
    </row>
    <row r="24" spans="1:6" x14ac:dyDescent="0.25">
      <c r="A24" s="390" t="s">
        <v>153</v>
      </c>
      <c r="B24" s="514" t="s">
        <v>157</v>
      </c>
      <c r="C24" s="514"/>
      <c r="D24" s="514"/>
      <c r="E24" s="247" t="s">
        <v>25</v>
      </c>
      <c r="F24" s="36"/>
    </row>
    <row r="25" spans="1:6" x14ac:dyDescent="0.25">
      <c r="A25" s="390" t="s">
        <v>153</v>
      </c>
      <c r="B25" s="515" t="s">
        <v>158</v>
      </c>
      <c r="C25" s="516"/>
      <c r="D25" s="516"/>
      <c r="E25" s="178"/>
      <c r="F25" s="4"/>
    </row>
    <row r="26" spans="1:6" x14ac:dyDescent="0.25">
      <c r="A26" s="390" t="s">
        <v>153</v>
      </c>
      <c r="B26" s="520" t="s">
        <v>159</v>
      </c>
      <c r="C26" s="521"/>
      <c r="D26" s="522"/>
      <c r="E26" s="295">
        <v>7824</v>
      </c>
      <c r="F26" s="287"/>
    </row>
    <row r="27" spans="1:6" x14ac:dyDescent="0.25">
      <c r="A27" s="390" t="s">
        <v>153</v>
      </c>
      <c r="B27" s="514" t="s">
        <v>160</v>
      </c>
      <c r="C27" s="514"/>
      <c r="D27" s="514"/>
      <c r="E27" s="295">
        <v>4127</v>
      </c>
      <c r="F27" s="4"/>
    </row>
    <row r="28" spans="1:6" x14ac:dyDescent="0.25">
      <c r="A28" s="390" t="s">
        <v>153</v>
      </c>
      <c r="B28" s="514" t="s">
        <v>161</v>
      </c>
      <c r="C28" s="514"/>
      <c r="D28" s="514"/>
      <c r="E28" s="295">
        <v>1536</v>
      </c>
    </row>
    <row r="29" spans="1:6" x14ac:dyDescent="0.25">
      <c r="A29" s="390"/>
      <c r="B29" s="512"/>
      <c r="C29" s="513"/>
      <c r="D29" s="513"/>
      <c r="E29" s="36" t="s">
        <v>155</v>
      </c>
      <c r="F29" s="36" t="s">
        <v>156</v>
      </c>
    </row>
    <row r="30" spans="1:6" x14ac:dyDescent="0.25">
      <c r="A30" s="390" t="s">
        <v>153</v>
      </c>
      <c r="B30" s="527" t="s">
        <v>162</v>
      </c>
      <c r="C30" s="514"/>
      <c r="D30" s="514"/>
      <c r="E30" s="40"/>
      <c r="F30" s="168" t="s">
        <v>25</v>
      </c>
    </row>
    <row r="31" spans="1:6" x14ac:dyDescent="0.25">
      <c r="A31" s="390" t="s">
        <v>153</v>
      </c>
      <c r="B31" s="527" t="s">
        <v>163</v>
      </c>
      <c r="C31" s="528"/>
      <c r="D31" s="514"/>
      <c r="E31" s="40"/>
      <c r="F31" s="36"/>
    </row>
    <row r="32" spans="1:6" x14ac:dyDescent="0.25">
      <c r="A32" s="390" t="s">
        <v>153</v>
      </c>
      <c r="B32" s="527" t="s">
        <v>164</v>
      </c>
      <c r="C32" s="528"/>
      <c r="D32" s="514"/>
      <c r="E32" s="40"/>
      <c r="F32" s="36"/>
    </row>
    <row r="33" spans="1:6" x14ac:dyDescent="0.25">
      <c r="A33" s="391"/>
    </row>
    <row r="34" spans="1:6" ht="15.75" x14ac:dyDescent="0.25">
      <c r="A34" s="420"/>
      <c r="B34" s="176" t="s">
        <v>165</v>
      </c>
    </row>
    <row r="35" spans="1:6" x14ac:dyDescent="0.25">
      <c r="A35" s="390" t="s">
        <v>166</v>
      </c>
      <c r="B35" s="179" t="s">
        <v>167</v>
      </c>
    </row>
    <row r="36" spans="1:6" x14ac:dyDescent="0.25">
      <c r="A36" s="390" t="s">
        <v>166</v>
      </c>
      <c r="B36" s="529" t="s">
        <v>168</v>
      </c>
      <c r="C36" s="529"/>
      <c r="D36" s="247" t="s">
        <v>25</v>
      </c>
      <c r="F36" s="4"/>
    </row>
    <row r="37" spans="1:6" x14ac:dyDescent="0.25">
      <c r="A37" s="390" t="s">
        <v>166</v>
      </c>
      <c r="B37" s="526" t="s">
        <v>169</v>
      </c>
      <c r="C37" s="524"/>
      <c r="D37" s="40"/>
      <c r="F37" s="4" t="s">
        <v>75</v>
      </c>
    </row>
    <row r="38" spans="1:6" x14ac:dyDescent="0.25">
      <c r="A38" s="390" t="s">
        <v>166</v>
      </c>
      <c r="B38" s="524" t="s">
        <v>170</v>
      </c>
      <c r="C38" s="524"/>
      <c r="D38" s="40"/>
      <c r="F38" s="4"/>
    </row>
    <row r="39" spans="1:6" x14ac:dyDescent="0.25">
      <c r="A39" s="391"/>
    </row>
    <row r="40" spans="1:6" x14ac:dyDescent="0.25">
      <c r="A40" s="390" t="s">
        <v>171</v>
      </c>
      <c r="B40" s="525" t="s">
        <v>172</v>
      </c>
      <c r="C40" s="525"/>
      <c r="D40" s="525"/>
      <c r="E40" s="525"/>
      <c r="F40" s="523"/>
    </row>
    <row r="41" spans="1:6" x14ac:dyDescent="0.25">
      <c r="A41" s="390" t="s">
        <v>171</v>
      </c>
      <c r="B41" s="524" t="s">
        <v>173</v>
      </c>
      <c r="C41" s="524"/>
      <c r="D41" s="247" t="s">
        <v>25</v>
      </c>
      <c r="F41" s="4"/>
    </row>
    <row r="42" spans="1:6" x14ac:dyDescent="0.25">
      <c r="A42" s="390" t="s">
        <v>171</v>
      </c>
      <c r="B42" s="526" t="s">
        <v>174</v>
      </c>
      <c r="C42" s="524"/>
      <c r="D42" s="40"/>
      <c r="F42" s="4"/>
    </row>
    <row r="43" spans="1:6" x14ac:dyDescent="0.25">
      <c r="A43" s="390" t="s">
        <v>171</v>
      </c>
      <c r="B43" s="524" t="s">
        <v>175</v>
      </c>
      <c r="C43" s="524"/>
      <c r="D43" s="40"/>
      <c r="F43" s="4"/>
    </row>
    <row r="44" spans="1:6" x14ac:dyDescent="0.25">
      <c r="A44" s="391"/>
    </row>
    <row r="45" spans="1:6" ht="42" customHeight="1" x14ac:dyDescent="0.25">
      <c r="A45" s="390" t="s">
        <v>176</v>
      </c>
      <c r="B45" s="504" t="s">
        <v>177</v>
      </c>
      <c r="C45" s="490"/>
      <c r="D45" s="490"/>
      <c r="E45" s="490"/>
      <c r="F45" s="523"/>
    </row>
    <row r="46" spans="1:6" ht="24.75" x14ac:dyDescent="0.25">
      <c r="A46" s="390" t="s">
        <v>176</v>
      </c>
      <c r="B46" s="419"/>
      <c r="C46" s="180" t="s">
        <v>178</v>
      </c>
      <c r="D46" s="181" t="s">
        <v>179</v>
      </c>
      <c r="E46" s="182"/>
    </row>
    <row r="47" spans="1:6" x14ac:dyDescent="0.25">
      <c r="A47" s="390" t="s">
        <v>176</v>
      </c>
      <c r="B47" s="183" t="s">
        <v>180</v>
      </c>
      <c r="C47" s="36">
        <v>15</v>
      </c>
      <c r="D47" s="281">
        <v>18</v>
      </c>
    </row>
    <row r="48" spans="1:6" x14ac:dyDescent="0.25">
      <c r="A48" s="390" t="s">
        <v>176</v>
      </c>
      <c r="B48" s="183" t="s">
        <v>181</v>
      </c>
      <c r="C48" s="36">
        <v>4</v>
      </c>
      <c r="D48" s="281">
        <v>4</v>
      </c>
    </row>
    <row r="49" spans="1:6" x14ac:dyDescent="0.25">
      <c r="A49" s="390" t="s">
        <v>176</v>
      </c>
      <c r="B49" s="183" t="s">
        <v>182</v>
      </c>
      <c r="C49" s="36">
        <v>3</v>
      </c>
      <c r="D49" s="281">
        <v>4</v>
      </c>
    </row>
    <row r="50" spans="1:6" x14ac:dyDescent="0.25">
      <c r="A50" s="390" t="s">
        <v>176</v>
      </c>
      <c r="B50" s="183" t="s">
        <v>183</v>
      </c>
      <c r="C50" s="36">
        <v>2</v>
      </c>
      <c r="D50" s="281">
        <v>3</v>
      </c>
    </row>
    <row r="51" spans="1:6" ht="24.75" customHeight="1" x14ac:dyDescent="0.25">
      <c r="A51" s="390" t="s">
        <v>176</v>
      </c>
      <c r="B51" s="184" t="s">
        <v>184</v>
      </c>
      <c r="C51" s="36">
        <v>2</v>
      </c>
      <c r="D51" s="281">
        <v>3</v>
      </c>
    </row>
    <row r="52" spans="1:6" x14ac:dyDescent="0.25">
      <c r="A52" s="390" t="s">
        <v>176</v>
      </c>
      <c r="B52" s="183" t="s">
        <v>185</v>
      </c>
      <c r="C52" s="36">
        <v>2</v>
      </c>
      <c r="D52" s="281">
        <v>3</v>
      </c>
    </row>
    <row r="53" spans="1:6" x14ac:dyDescent="0.25">
      <c r="A53" s="390" t="s">
        <v>176</v>
      </c>
      <c r="B53" s="183" t="s">
        <v>186</v>
      </c>
      <c r="C53" s="36"/>
      <c r="D53" s="281" t="s">
        <v>75</v>
      </c>
    </row>
    <row r="54" spans="1:6" x14ac:dyDescent="0.25">
      <c r="A54" s="390" t="s">
        <v>176</v>
      </c>
      <c r="B54" s="183" t="s">
        <v>187</v>
      </c>
      <c r="C54" s="36">
        <v>2</v>
      </c>
      <c r="D54" s="281">
        <v>2</v>
      </c>
    </row>
    <row r="55" spans="1:6" x14ac:dyDescent="0.25">
      <c r="A55" s="390" t="s">
        <v>176</v>
      </c>
      <c r="B55" s="185" t="s">
        <v>188</v>
      </c>
      <c r="C55" s="36">
        <v>1</v>
      </c>
      <c r="D55" s="281">
        <v>1</v>
      </c>
    </row>
    <row r="56" spans="1:6" x14ac:dyDescent="0.25">
      <c r="A56" s="390" t="s">
        <v>176</v>
      </c>
      <c r="B56" s="186" t="s">
        <v>189</v>
      </c>
      <c r="C56" s="281">
        <v>0</v>
      </c>
      <c r="D56" s="281">
        <v>0</v>
      </c>
    </row>
    <row r="57" spans="1:6" x14ac:dyDescent="0.25">
      <c r="A57" s="390" t="s">
        <v>176</v>
      </c>
      <c r="B57" s="186" t="s">
        <v>190</v>
      </c>
      <c r="C57" s="281">
        <v>1</v>
      </c>
      <c r="D57" s="281">
        <v>1</v>
      </c>
    </row>
    <row r="58" spans="1:6" x14ac:dyDescent="0.25">
      <c r="A58" s="390" t="s">
        <v>176</v>
      </c>
      <c r="B58" s="187" t="s">
        <v>191</v>
      </c>
      <c r="C58" s="36">
        <v>0</v>
      </c>
      <c r="D58" s="281">
        <v>0</v>
      </c>
    </row>
    <row r="59" spans="1:6" x14ac:dyDescent="0.25">
      <c r="A59" s="391"/>
    </row>
    <row r="60" spans="1:6" ht="15.75" x14ac:dyDescent="0.25">
      <c r="A60" s="391"/>
      <c r="B60" s="188" t="s">
        <v>192</v>
      </c>
    </row>
    <row r="61" spans="1:6" ht="33" customHeight="1" x14ac:dyDescent="0.25">
      <c r="A61" s="390" t="s">
        <v>193</v>
      </c>
      <c r="B61" s="543" t="s">
        <v>194</v>
      </c>
      <c r="C61" s="544"/>
      <c r="D61" s="544"/>
      <c r="E61" s="544"/>
      <c r="F61" s="523"/>
    </row>
    <row r="62" spans="1:6" x14ac:dyDescent="0.25">
      <c r="A62" s="390" t="s">
        <v>193</v>
      </c>
      <c r="B62" s="545" t="s">
        <v>195</v>
      </c>
      <c r="C62" s="546"/>
      <c r="D62" s="546"/>
      <c r="E62" s="388" t="s">
        <v>156</v>
      </c>
      <c r="F62" s="4"/>
    </row>
    <row r="63" spans="1:6" x14ac:dyDescent="0.25">
      <c r="A63" s="390" t="s">
        <v>193</v>
      </c>
      <c r="B63" s="547" t="s">
        <v>196</v>
      </c>
      <c r="C63" s="524"/>
      <c r="D63" s="524"/>
      <c r="E63" s="189"/>
      <c r="F63" s="4"/>
    </row>
    <row r="64" spans="1:6" x14ac:dyDescent="0.25">
      <c r="A64" s="390" t="s">
        <v>193</v>
      </c>
      <c r="B64" s="547" t="s">
        <v>197</v>
      </c>
      <c r="C64" s="547"/>
      <c r="D64" s="547"/>
      <c r="E64" s="388"/>
      <c r="F64" s="4"/>
    </row>
    <row r="65" spans="1:6" x14ac:dyDescent="0.25">
      <c r="A65" s="390" t="s">
        <v>193</v>
      </c>
      <c r="B65" s="547" t="s">
        <v>198</v>
      </c>
      <c r="C65" s="547"/>
      <c r="D65" s="547"/>
      <c r="E65" s="388"/>
      <c r="F65" s="4"/>
    </row>
    <row r="66" spans="1:6" x14ac:dyDescent="0.25">
      <c r="A66" s="390" t="s">
        <v>193</v>
      </c>
      <c r="B66" s="548" t="s">
        <v>199</v>
      </c>
      <c r="C66" s="549"/>
      <c r="D66" s="549"/>
      <c r="E66" s="190"/>
      <c r="F66" s="4"/>
    </row>
    <row r="67" spans="1:6" x14ac:dyDescent="0.25">
      <c r="A67" s="391"/>
      <c r="B67" s="550"/>
      <c r="C67" s="531"/>
      <c r="D67" s="531"/>
      <c r="E67" s="191"/>
    </row>
    <row r="68" spans="1:6" x14ac:dyDescent="0.25">
      <c r="A68" s="391"/>
    </row>
    <row r="69" spans="1:6" ht="33.75" customHeight="1" x14ac:dyDescent="0.25">
      <c r="A69" s="390" t="s">
        <v>200</v>
      </c>
      <c r="B69" s="530" t="s">
        <v>201</v>
      </c>
      <c r="C69" s="530"/>
      <c r="D69" s="530"/>
      <c r="E69" s="530"/>
      <c r="F69" s="531"/>
    </row>
    <row r="70" spans="1:6" x14ac:dyDescent="0.25">
      <c r="A70" s="390" t="s">
        <v>200</v>
      </c>
      <c r="B70" s="192"/>
      <c r="C70" s="388" t="s">
        <v>202</v>
      </c>
      <c r="D70" s="388" t="s">
        <v>203</v>
      </c>
      <c r="E70" s="388" t="s">
        <v>204</v>
      </c>
      <c r="F70" s="388" t="s">
        <v>205</v>
      </c>
    </row>
    <row r="71" spans="1:6" x14ac:dyDescent="0.25">
      <c r="A71" s="390" t="s">
        <v>200</v>
      </c>
      <c r="B71" s="193" t="s">
        <v>206</v>
      </c>
      <c r="C71" s="194"/>
      <c r="D71" s="194"/>
      <c r="E71" s="194"/>
      <c r="F71" s="195"/>
    </row>
    <row r="72" spans="1:6" ht="16.5" customHeight="1" x14ac:dyDescent="0.25">
      <c r="A72" s="390" t="s">
        <v>200</v>
      </c>
      <c r="B72" s="274" t="s">
        <v>207</v>
      </c>
      <c r="C72" s="247" t="s">
        <v>25</v>
      </c>
      <c r="D72" s="247"/>
      <c r="E72" s="247"/>
      <c r="F72" s="168"/>
    </row>
    <row r="73" spans="1:6" x14ac:dyDescent="0.25">
      <c r="A73" s="390" t="s">
        <v>200</v>
      </c>
      <c r="B73" s="270" t="s">
        <v>208</v>
      </c>
      <c r="C73" s="168"/>
      <c r="D73" s="168"/>
      <c r="E73" s="168"/>
      <c r="F73" s="168" t="s">
        <v>25</v>
      </c>
    </row>
    <row r="74" spans="1:6" x14ac:dyDescent="0.25">
      <c r="A74" s="390" t="s">
        <v>200</v>
      </c>
      <c r="B74" s="186" t="s">
        <v>209</v>
      </c>
      <c r="C74" s="168" t="s">
        <v>25</v>
      </c>
      <c r="D74" s="168"/>
      <c r="E74" s="168"/>
      <c r="F74" s="168"/>
    </row>
    <row r="75" spans="1:6" x14ac:dyDescent="0.25">
      <c r="A75" s="390" t="s">
        <v>200</v>
      </c>
      <c r="B75" s="196" t="s">
        <v>210</v>
      </c>
      <c r="C75" s="168" t="s">
        <v>25</v>
      </c>
      <c r="D75" s="168"/>
      <c r="E75" s="168"/>
      <c r="F75" s="168"/>
    </row>
    <row r="76" spans="1:6" x14ac:dyDescent="0.25">
      <c r="A76" s="390" t="s">
        <v>200</v>
      </c>
      <c r="B76" s="196" t="s">
        <v>211</v>
      </c>
      <c r="C76" s="168" t="s">
        <v>25</v>
      </c>
      <c r="D76" s="168"/>
      <c r="E76" s="168"/>
      <c r="F76" s="168"/>
    </row>
    <row r="77" spans="1:6" x14ac:dyDescent="0.25">
      <c r="A77" s="390" t="s">
        <v>200</v>
      </c>
      <c r="B77" s="196" t="s">
        <v>212</v>
      </c>
      <c r="C77" s="168"/>
      <c r="D77" s="168"/>
      <c r="E77" s="168" t="s">
        <v>25</v>
      </c>
      <c r="F77" s="168"/>
    </row>
    <row r="78" spans="1:6" x14ac:dyDescent="0.25">
      <c r="A78" s="390" t="s">
        <v>200</v>
      </c>
      <c r="B78" s="193" t="s">
        <v>213</v>
      </c>
      <c r="C78" s="194"/>
      <c r="D78" s="194"/>
      <c r="E78" s="194"/>
      <c r="F78" s="195"/>
    </row>
    <row r="79" spans="1:6" x14ac:dyDescent="0.25">
      <c r="A79" s="390" t="s">
        <v>200</v>
      </c>
      <c r="B79" s="270" t="s">
        <v>214</v>
      </c>
      <c r="C79" s="168"/>
      <c r="D79" s="168"/>
      <c r="E79" s="168"/>
      <c r="F79" s="168" t="s">
        <v>25</v>
      </c>
    </row>
    <row r="80" spans="1:6" x14ac:dyDescent="0.25">
      <c r="A80" s="390" t="s">
        <v>200</v>
      </c>
      <c r="B80" s="196" t="s">
        <v>215</v>
      </c>
      <c r="C80" s="168"/>
      <c r="D80" s="168" t="s">
        <v>25</v>
      </c>
      <c r="E80" s="168"/>
      <c r="F80" s="168"/>
    </row>
    <row r="81" spans="1:7" x14ac:dyDescent="0.25">
      <c r="A81" s="390" t="s">
        <v>200</v>
      </c>
      <c r="B81" s="270" t="s">
        <v>216</v>
      </c>
      <c r="C81" s="168"/>
      <c r="D81" s="168"/>
      <c r="E81" s="168"/>
      <c r="F81" s="168" t="s">
        <v>25</v>
      </c>
    </row>
    <row r="82" spans="1:7" x14ac:dyDescent="0.25">
      <c r="A82" s="390" t="s">
        <v>200</v>
      </c>
      <c r="B82" s="196" t="s">
        <v>217</v>
      </c>
      <c r="C82" s="168"/>
      <c r="D82" s="168" t="s">
        <v>25</v>
      </c>
      <c r="E82" s="168"/>
      <c r="F82" s="168"/>
    </row>
    <row r="83" spans="1:7" x14ac:dyDescent="0.25">
      <c r="A83" s="390" t="s">
        <v>200</v>
      </c>
      <c r="B83" s="196" t="s">
        <v>218</v>
      </c>
      <c r="C83" s="168"/>
      <c r="D83" s="168"/>
      <c r="E83" s="168" t="s">
        <v>25</v>
      </c>
      <c r="F83" s="168"/>
    </row>
    <row r="84" spans="1:7" x14ac:dyDescent="0.25">
      <c r="A84" s="390" t="s">
        <v>200</v>
      </c>
      <c r="B84" s="270" t="s">
        <v>219</v>
      </c>
      <c r="C84" s="168"/>
      <c r="D84" s="168"/>
      <c r="E84" s="168"/>
      <c r="F84" s="168" t="s">
        <v>25</v>
      </c>
    </row>
    <row r="85" spans="1:7" x14ac:dyDescent="0.25">
      <c r="A85" s="390" t="s">
        <v>200</v>
      </c>
      <c r="B85" s="270" t="s">
        <v>220</v>
      </c>
      <c r="C85" s="275"/>
      <c r="D85" s="275"/>
      <c r="E85" s="275"/>
      <c r="F85" s="168" t="s">
        <v>25</v>
      </c>
    </row>
    <row r="86" spans="1:7" x14ac:dyDescent="0.25">
      <c r="A86" s="390" t="s">
        <v>200</v>
      </c>
      <c r="B86" s="196" t="s">
        <v>221</v>
      </c>
      <c r="C86" s="168"/>
      <c r="D86" s="168"/>
      <c r="E86" s="168" t="s">
        <v>25</v>
      </c>
      <c r="F86" s="168"/>
    </row>
    <row r="87" spans="1:7" ht="15.75" customHeight="1" x14ac:dyDescent="0.25">
      <c r="A87" s="390" t="s">
        <v>200</v>
      </c>
      <c r="B87" s="273" t="s">
        <v>222</v>
      </c>
      <c r="C87" s="168"/>
      <c r="D87" s="168"/>
      <c r="E87" s="168"/>
      <c r="F87" s="168" t="s">
        <v>25</v>
      </c>
    </row>
    <row r="88" spans="1:7" x14ac:dyDescent="0.25">
      <c r="A88" s="390" t="s">
        <v>200</v>
      </c>
      <c r="B88" s="270" t="s">
        <v>223</v>
      </c>
      <c r="C88" s="168"/>
      <c r="D88" s="168"/>
      <c r="E88" s="168"/>
      <c r="F88" s="168" t="s">
        <v>25</v>
      </c>
    </row>
    <row r="89" spans="1:7" x14ac:dyDescent="0.25">
      <c r="A89" s="390" t="s">
        <v>200</v>
      </c>
      <c r="B89" s="196" t="s">
        <v>224</v>
      </c>
      <c r="C89" s="168"/>
      <c r="D89" s="168" t="s">
        <v>25</v>
      </c>
      <c r="E89" s="168"/>
      <c r="F89" s="168"/>
    </row>
    <row r="90" spans="1:7" x14ac:dyDescent="0.25">
      <c r="A90" s="390" t="s">
        <v>200</v>
      </c>
      <c r="B90" s="196" t="s">
        <v>225</v>
      </c>
      <c r="C90" s="168"/>
      <c r="D90" s="168" t="s">
        <v>25</v>
      </c>
      <c r="E90" s="168"/>
      <c r="F90" s="168"/>
    </row>
    <row r="91" spans="1:7" x14ac:dyDescent="0.25">
      <c r="A91" s="390" t="s">
        <v>200</v>
      </c>
      <c r="B91" s="270" t="s">
        <v>226</v>
      </c>
      <c r="C91" s="168"/>
      <c r="D91" s="168"/>
      <c r="E91" s="168"/>
      <c r="F91" s="168" t="s">
        <v>25</v>
      </c>
    </row>
    <row r="92" spans="1:7" x14ac:dyDescent="0.25">
      <c r="A92" s="391"/>
    </row>
    <row r="93" spans="1:7" ht="15.75" x14ac:dyDescent="0.25">
      <c r="A93" s="391"/>
      <c r="B93" s="176" t="s">
        <v>227</v>
      </c>
    </row>
    <row r="94" spans="1:7" x14ac:dyDescent="0.25">
      <c r="A94" s="390" t="s">
        <v>228</v>
      </c>
      <c r="B94" s="197" t="s">
        <v>229</v>
      </c>
      <c r="C94" s="198"/>
      <c r="D94" s="198"/>
      <c r="E94" s="198"/>
      <c r="F94" s="198"/>
      <c r="G94" s="198"/>
    </row>
    <row r="95" spans="1:7" x14ac:dyDescent="0.25">
      <c r="A95" s="390"/>
      <c r="B95" s="512"/>
      <c r="C95" s="513"/>
      <c r="D95" s="513"/>
      <c r="E95" s="36" t="s">
        <v>155</v>
      </c>
      <c r="F95" s="36" t="s">
        <v>156</v>
      </c>
      <c r="G95" s="198"/>
    </row>
    <row r="96" spans="1:7" x14ac:dyDescent="0.25">
      <c r="A96" s="390" t="s">
        <v>230</v>
      </c>
      <c r="B96" s="532" t="s">
        <v>231</v>
      </c>
      <c r="C96" s="533"/>
      <c r="D96" s="534"/>
      <c r="E96" s="388" t="s">
        <v>25</v>
      </c>
      <c r="F96" s="199"/>
      <c r="G96" s="198"/>
    </row>
    <row r="97" spans="1:7" x14ac:dyDescent="0.25">
      <c r="A97" s="390" t="s">
        <v>230</v>
      </c>
      <c r="B97" s="535" t="s">
        <v>232</v>
      </c>
      <c r="C97" s="536"/>
      <c r="D97" s="536"/>
      <c r="E97" s="536"/>
      <c r="F97" s="537"/>
      <c r="G97" s="405"/>
    </row>
    <row r="98" spans="1:7" x14ac:dyDescent="0.25">
      <c r="A98" s="390" t="s">
        <v>230</v>
      </c>
      <c r="B98" s="200"/>
      <c r="C98" s="538" t="s">
        <v>233</v>
      </c>
      <c r="D98" s="539"/>
      <c r="E98" s="539"/>
      <c r="F98" s="540"/>
      <c r="G98" s="541"/>
    </row>
    <row r="99" spans="1:7" ht="25.5" customHeight="1" x14ac:dyDescent="0.25">
      <c r="A99" s="390" t="s">
        <v>230</v>
      </c>
      <c r="B99" s="201"/>
      <c r="C99" s="202" t="s">
        <v>173</v>
      </c>
      <c r="D99" s="202" t="s">
        <v>174</v>
      </c>
      <c r="E99" s="202" t="s">
        <v>234</v>
      </c>
      <c r="F99" s="203" t="s">
        <v>235</v>
      </c>
      <c r="G99" s="204" t="s">
        <v>236</v>
      </c>
    </row>
    <row r="100" spans="1:7" x14ac:dyDescent="0.25">
      <c r="A100" s="390" t="s">
        <v>230</v>
      </c>
      <c r="B100" s="205" t="s">
        <v>237</v>
      </c>
      <c r="C100" s="203" t="s">
        <v>25</v>
      </c>
      <c r="D100" s="203"/>
      <c r="E100" s="206"/>
      <c r="F100" s="206"/>
      <c r="G100" s="207"/>
    </row>
    <row r="101" spans="1:7" x14ac:dyDescent="0.25">
      <c r="A101" s="390" t="s">
        <v>230</v>
      </c>
      <c r="B101" s="205" t="s">
        <v>238</v>
      </c>
      <c r="C101" s="248"/>
      <c r="D101" s="248"/>
      <c r="E101" s="206"/>
      <c r="F101" s="206"/>
      <c r="G101" s="207"/>
    </row>
    <row r="102" spans="1:7" x14ac:dyDescent="0.25">
      <c r="A102" s="390" t="s">
        <v>230</v>
      </c>
      <c r="B102" s="205" t="s">
        <v>239</v>
      </c>
      <c r="C102" s="248"/>
      <c r="D102" s="248"/>
      <c r="E102" s="206"/>
      <c r="F102" s="206"/>
      <c r="G102" s="207"/>
    </row>
    <row r="103" spans="1:7" x14ac:dyDescent="0.25">
      <c r="A103" s="390" t="s">
        <v>230</v>
      </c>
      <c r="B103" s="406" t="s">
        <v>240</v>
      </c>
      <c r="C103" s="203"/>
      <c r="D103" s="248"/>
      <c r="E103" s="206"/>
      <c r="F103" s="206"/>
      <c r="G103" s="207"/>
    </row>
    <row r="104" spans="1:7" x14ac:dyDescent="0.25">
      <c r="A104" s="390" t="s">
        <v>230</v>
      </c>
      <c r="B104" s="205" t="s">
        <v>241</v>
      </c>
      <c r="C104" s="248"/>
      <c r="D104" s="248" t="s">
        <v>25</v>
      </c>
      <c r="E104" s="206"/>
      <c r="F104" s="206"/>
      <c r="G104" s="207"/>
    </row>
    <row r="105" spans="1:7" x14ac:dyDescent="0.25">
      <c r="A105" s="390"/>
      <c r="B105" s="208"/>
      <c r="C105" s="393"/>
      <c r="D105" s="393"/>
      <c r="E105" s="393"/>
      <c r="F105" s="393"/>
      <c r="G105" s="405"/>
    </row>
    <row r="106" spans="1:7" x14ac:dyDescent="0.25">
      <c r="A106" s="397" t="s">
        <v>242</v>
      </c>
      <c r="B106" s="542" t="s">
        <v>243</v>
      </c>
      <c r="C106" s="542"/>
      <c r="D106" s="542"/>
      <c r="E106" s="542"/>
      <c r="F106" s="542"/>
      <c r="G106" s="542"/>
    </row>
    <row r="107" spans="1:7" x14ac:dyDescent="0.25">
      <c r="A107" s="397" t="s">
        <v>242</v>
      </c>
      <c r="B107" s="504" t="s">
        <v>244</v>
      </c>
      <c r="C107" s="504"/>
      <c r="D107" s="504"/>
      <c r="E107" s="249" t="s">
        <v>25</v>
      </c>
      <c r="F107" s="399"/>
      <c r="G107" s="210"/>
    </row>
    <row r="108" spans="1:7" x14ac:dyDescent="0.25">
      <c r="A108" s="397" t="s">
        <v>242</v>
      </c>
      <c r="B108" s="490" t="s">
        <v>245</v>
      </c>
      <c r="C108" s="490"/>
      <c r="D108" s="490"/>
      <c r="E108" s="209"/>
      <c r="F108" s="399"/>
      <c r="G108" s="210"/>
    </row>
    <row r="109" spans="1:7" x14ac:dyDescent="0.25">
      <c r="A109" s="397" t="s">
        <v>242</v>
      </c>
      <c r="B109" s="490" t="s">
        <v>246</v>
      </c>
      <c r="C109" s="490"/>
      <c r="D109" s="490"/>
      <c r="E109" s="209"/>
      <c r="F109" s="399"/>
      <c r="G109" s="210"/>
    </row>
    <row r="110" spans="1:7" x14ac:dyDescent="0.25">
      <c r="A110" s="397"/>
      <c r="B110" s="402"/>
      <c r="C110" s="402"/>
      <c r="D110" s="402"/>
      <c r="E110" s="211"/>
      <c r="F110" s="211"/>
      <c r="G110" s="405"/>
    </row>
    <row r="111" spans="1:7" x14ac:dyDescent="0.25">
      <c r="A111" s="397"/>
      <c r="B111" s="402"/>
      <c r="C111" s="402"/>
      <c r="D111" s="402"/>
      <c r="E111" s="211"/>
      <c r="F111" s="211"/>
      <c r="G111" s="405"/>
    </row>
    <row r="112" spans="1:7" x14ac:dyDescent="0.25">
      <c r="A112" s="397"/>
      <c r="B112" s="402"/>
      <c r="C112" s="402"/>
      <c r="D112" s="402"/>
      <c r="E112" s="211"/>
      <c r="F112" s="211"/>
      <c r="G112" s="405"/>
    </row>
    <row r="113" spans="1:7" x14ac:dyDescent="0.25">
      <c r="A113" s="397"/>
      <c r="B113" s="402"/>
      <c r="C113" s="402"/>
      <c r="D113" s="402"/>
      <c r="E113" s="211"/>
      <c r="F113" s="211"/>
      <c r="G113" s="405"/>
    </row>
    <row r="114" spans="1:7" x14ac:dyDescent="0.25">
      <c r="A114" s="397" t="s">
        <v>242</v>
      </c>
      <c r="B114" s="552" t="s">
        <v>247</v>
      </c>
      <c r="C114" s="552"/>
      <c r="D114" s="552"/>
      <c r="E114" s="552"/>
      <c r="F114" s="552"/>
      <c r="G114" s="552"/>
    </row>
    <row r="115" spans="1:7" x14ac:dyDescent="0.25">
      <c r="A115" s="397"/>
      <c r="B115" s="553" t="s">
        <v>248</v>
      </c>
      <c r="C115" s="503"/>
      <c r="D115" s="503"/>
      <c r="E115" s="503"/>
      <c r="F115" s="503"/>
      <c r="G115" s="503"/>
    </row>
    <row r="116" spans="1:7" x14ac:dyDescent="0.25">
      <c r="A116" s="397"/>
      <c r="B116" s="554" t="s">
        <v>249</v>
      </c>
      <c r="C116" s="503"/>
      <c r="D116" s="503"/>
      <c r="E116" s="503"/>
      <c r="F116" s="503"/>
      <c r="G116" s="503"/>
    </row>
    <row r="117" spans="1:7" x14ac:dyDescent="0.25">
      <c r="A117" s="397" t="s">
        <v>242</v>
      </c>
      <c r="B117" s="551" t="s">
        <v>250</v>
      </c>
      <c r="C117" s="551"/>
      <c r="D117" s="551"/>
      <c r="E117" s="249" t="s">
        <v>25</v>
      </c>
      <c r="F117" s="211"/>
      <c r="G117" s="405"/>
    </row>
    <row r="118" spans="1:7" x14ac:dyDescent="0.25">
      <c r="A118" s="397" t="s">
        <v>242</v>
      </c>
      <c r="B118" s="552" t="s">
        <v>251</v>
      </c>
      <c r="C118" s="552"/>
      <c r="D118" s="552"/>
      <c r="E118" s="212"/>
      <c r="F118" s="211"/>
      <c r="G118" s="405"/>
    </row>
    <row r="119" spans="1:7" x14ac:dyDescent="0.25">
      <c r="A119" s="397" t="s">
        <v>242</v>
      </c>
      <c r="B119" s="552" t="s">
        <v>252</v>
      </c>
      <c r="C119" s="552"/>
      <c r="D119" s="552"/>
      <c r="E119" s="212"/>
      <c r="F119" s="211"/>
      <c r="G119" s="405"/>
    </row>
    <row r="120" spans="1:7" x14ac:dyDescent="0.25">
      <c r="A120" s="397"/>
      <c r="B120" s="402"/>
      <c r="C120" s="402"/>
      <c r="D120" s="402"/>
      <c r="E120" s="211"/>
      <c r="F120" s="211"/>
      <c r="G120" s="405"/>
    </row>
    <row r="121" spans="1:7" x14ac:dyDescent="0.25">
      <c r="A121" s="397"/>
      <c r="B121" s="402"/>
      <c r="C121" s="402"/>
      <c r="D121" s="402"/>
      <c r="E121" s="211"/>
      <c r="F121" s="211"/>
      <c r="G121" s="405"/>
    </row>
    <row r="122" spans="1:7" x14ac:dyDescent="0.25">
      <c r="A122" s="397"/>
      <c r="B122" s="213"/>
      <c r="C122" s="211"/>
      <c r="D122" s="211"/>
      <c r="E122" s="211"/>
      <c r="F122" s="211"/>
      <c r="G122" s="405"/>
    </row>
    <row r="123" spans="1:7" ht="15.75" thickBot="1" x14ac:dyDescent="0.3">
      <c r="A123" s="397" t="s">
        <v>253</v>
      </c>
      <c r="B123" s="552" t="s">
        <v>254</v>
      </c>
      <c r="C123" s="552"/>
      <c r="D123" s="552"/>
      <c r="E123" s="552"/>
      <c r="F123" s="552"/>
      <c r="G123" s="552"/>
    </row>
    <row r="124" spans="1:7" x14ac:dyDescent="0.25">
      <c r="A124" s="397" t="s">
        <v>253</v>
      </c>
      <c r="B124" s="402"/>
      <c r="C124" s="402"/>
      <c r="D124" s="402"/>
      <c r="E124" s="214" t="s">
        <v>255</v>
      </c>
      <c r="F124" s="215" t="s">
        <v>256</v>
      </c>
      <c r="G124" s="402"/>
    </row>
    <row r="125" spans="1:7" x14ac:dyDescent="0.25">
      <c r="A125" s="397" t="s">
        <v>253</v>
      </c>
      <c r="B125" s="532" t="s">
        <v>257</v>
      </c>
      <c r="C125" s="533"/>
      <c r="D125" s="534"/>
      <c r="E125" s="250" t="s">
        <v>25</v>
      </c>
      <c r="F125" s="251" t="s">
        <v>25</v>
      </c>
      <c r="G125" s="405"/>
    </row>
    <row r="126" spans="1:7" x14ac:dyDescent="0.25">
      <c r="A126" s="397" t="s">
        <v>253</v>
      </c>
      <c r="B126" s="532" t="s">
        <v>258</v>
      </c>
      <c r="C126" s="533"/>
      <c r="D126" s="534"/>
      <c r="E126" s="252"/>
      <c r="F126" s="253"/>
      <c r="G126" s="405"/>
    </row>
    <row r="127" spans="1:7" x14ac:dyDescent="0.25">
      <c r="A127" s="397" t="s">
        <v>253</v>
      </c>
      <c r="B127" s="565" t="s">
        <v>259</v>
      </c>
      <c r="C127" s="566"/>
      <c r="D127" s="567"/>
      <c r="E127" s="250" t="s">
        <v>25</v>
      </c>
      <c r="F127" s="254" t="s">
        <v>25</v>
      </c>
      <c r="G127" s="405"/>
    </row>
    <row r="128" spans="1:7" x14ac:dyDescent="0.25">
      <c r="A128" s="397" t="s">
        <v>253</v>
      </c>
      <c r="B128" s="568" t="s">
        <v>260</v>
      </c>
      <c r="C128" s="510"/>
      <c r="D128" s="511"/>
      <c r="E128" s="216"/>
      <c r="F128" s="219"/>
      <c r="G128" s="405"/>
    </row>
    <row r="129" spans="1:7" x14ac:dyDescent="0.25">
      <c r="A129" s="397" t="s">
        <v>253</v>
      </c>
      <c r="B129" s="569" t="s">
        <v>261</v>
      </c>
      <c r="C129" s="540"/>
      <c r="D129" s="541"/>
      <c r="E129" s="218"/>
      <c r="F129" s="219"/>
      <c r="G129" s="405"/>
    </row>
    <row r="130" spans="1:7" x14ac:dyDescent="0.25">
      <c r="A130" s="397" t="s">
        <v>253</v>
      </c>
      <c r="B130" s="568" t="s">
        <v>262</v>
      </c>
      <c r="C130" s="510"/>
      <c r="D130" s="511"/>
      <c r="E130" s="216"/>
      <c r="F130" s="217"/>
      <c r="G130" s="405"/>
    </row>
    <row r="131" spans="1:7" ht="15.75" thickBot="1" x14ac:dyDescent="0.3">
      <c r="A131" s="397" t="s">
        <v>253</v>
      </c>
      <c r="B131" s="568" t="s">
        <v>263</v>
      </c>
      <c r="C131" s="510"/>
      <c r="D131" s="511"/>
      <c r="E131" s="220"/>
      <c r="F131" s="221"/>
      <c r="G131" s="405"/>
    </row>
    <row r="132" spans="1:7" x14ac:dyDescent="0.25">
      <c r="A132" s="390"/>
      <c r="B132" s="208"/>
      <c r="C132" s="393"/>
      <c r="D132" s="393"/>
      <c r="E132" s="393"/>
      <c r="F132" s="393"/>
      <c r="G132" s="405"/>
    </row>
    <row r="133" spans="1:7" x14ac:dyDescent="0.25">
      <c r="A133" s="390" t="s">
        <v>264</v>
      </c>
      <c r="B133" s="570" t="s">
        <v>265</v>
      </c>
      <c r="C133" s="523"/>
      <c r="D133" s="523"/>
      <c r="E133" s="523"/>
      <c r="F133" s="523"/>
      <c r="G133" s="405"/>
    </row>
    <row r="134" spans="1:7" x14ac:dyDescent="0.25">
      <c r="A134" s="390" t="s">
        <v>264</v>
      </c>
      <c r="B134" s="306"/>
      <c r="C134" s="36" t="s">
        <v>155</v>
      </c>
      <c r="D134" s="36" t="s">
        <v>156</v>
      </c>
      <c r="G134" s="405"/>
    </row>
    <row r="135" spans="1:7" x14ac:dyDescent="0.25">
      <c r="A135" s="390"/>
      <c r="B135" s="404"/>
      <c r="C135" s="207"/>
      <c r="D135" s="255" t="s">
        <v>25</v>
      </c>
      <c r="E135" s="405"/>
      <c r="F135" s="405"/>
      <c r="G135" s="405"/>
    </row>
    <row r="136" spans="1:7" x14ac:dyDescent="0.25">
      <c r="A136" s="391"/>
      <c r="C136" s="101"/>
      <c r="D136" s="3"/>
      <c r="F136" s="4"/>
    </row>
    <row r="137" spans="1:7" x14ac:dyDescent="0.25">
      <c r="A137" s="390" t="s">
        <v>266</v>
      </c>
      <c r="B137" s="526" t="s">
        <v>267</v>
      </c>
      <c r="C137" s="524"/>
      <c r="D137" s="524"/>
      <c r="E137" s="257">
        <v>43465</v>
      </c>
      <c r="F137" s="4"/>
    </row>
    <row r="138" spans="1:7" x14ac:dyDescent="0.25">
      <c r="A138" s="390" t="s">
        <v>266</v>
      </c>
      <c r="B138" s="524" t="s">
        <v>268</v>
      </c>
      <c r="C138" s="524"/>
      <c r="D138" s="524"/>
      <c r="E138" s="257">
        <v>43465</v>
      </c>
      <c r="F138" s="4"/>
    </row>
    <row r="139" spans="1:7" x14ac:dyDescent="0.25">
      <c r="A139" s="390"/>
      <c r="B139" s="385"/>
      <c r="C139" s="385"/>
      <c r="D139" s="385"/>
      <c r="E139" s="223"/>
      <c r="F139" s="4"/>
    </row>
    <row r="140" spans="1:7" x14ac:dyDescent="0.25">
      <c r="A140" s="390" t="s">
        <v>269</v>
      </c>
      <c r="B140" s="555" t="s">
        <v>270</v>
      </c>
      <c r="C140" s="556"/>
      <c r="D140" s="556"/>
      <c r="E140" s="556"/>
      <c r="F140" s="557"/>
    </row>
    <row r="141" spans="1:7" x14ac:dyDescent="0.25">
      <c r="A141" s="390" t="s">
        <v>269</v>
      </c>
      <c r="B141" s="558" t="s">
        <v>1098</v>
      </c>
      <c r="C141" s="559"/>
      <c r="D141" s="559"/>
      <c r="E141" s="559"/>
      <c r="F141" s="560"/>
    </row>
    <row r="142" spans="1:7" x14ac:dyDescent="0.25">
      <c r="A142" s="390"/>
      <c r="B142" s="391"/>
      <c r="C142" s="391"/>
      <c r="D142" s="391"/>
      <c r="E142" s="223"/>
      <c r="F142" s="4"/>
    </row>
    <row r="143" spans="1:7" x14ac:dyDescent="0.25">
      <c r="A143" s="390" t="s">
        <v>271</v>
      </c>
      <c r="B143" s="561" t="s">
        <v>272</v>
      </c>
      <c r="C143" s="562"/>
      <c r="D143" s="562"/>
      <c r="E143" s="562"/>
      <c r="F143" s="562"/>
      <c r="G143" s="405"/>
    </row>
    <row r="144" spans="1:7" x14ac:dyDescent="0.25">
      <c r="A144" s="390" t="s">
        <v>271</v>
      </c>
      <c r="B144" s="563" t="s">
        <v>273</v>
      </c>
      <c r="C144" s="564"/>
      <c r="D144" s="564"/>
      <c r="E144" s="224"/>
      <c r="F144" s="405"/>
    </row>
    <row r="145" spans="1:8" x14ac:dyDescent="0.25">
      <c r="A145" s="390" t="s">
        <v>271</v>
      </c>
      <c r="B145" s="565" t="s">
        <v>274</v>
      </c>
      <c r="C145" s="540"/>
      <c r="D145" s="541"/>
      <c r="E145" s="36"/>
      <c r="F145" s="405"/>
    </row>
    <row r="146" spans="1:8" x14ac:dyDescent="0.25">
      <c r="A146" s="390" t="s">
        <v>271</v>
      </c>
      <c r="B146" s="565" t="s">
        <v>275</v>
      </c>
      <c r="C146" s="540"/>
      <c r="D146" s="541"/>
      <c r="E146" s="36"/>
    </row>
    <row r="147" spans="1:8" x14ac:dyDescent="0.25">
      <c r="A147" s="390" t="s">
        <v>271</v>
      </c>
      <c r="B147" s="565" t="s">
        <v>276</v>
      </c>
      <c r="C147" s="540"/>
      <c r="D147" s="541"/>
      <c r="E147" s="168" t="s">
        <v>25</v>
      </c>
    </row>
    <row r="148" spans="1:8" x14ac:dyDescent="0.25">
      <c r="A148" s="390" t="s">
        <v>271</v>
      </c>
      <c r="B148" s="572" t="s">
        <v>277</v>
      </c>
      <c r="C148" s="540"/>
      <c r="D148" s="541"/>
      <c r="E148" s="222"/>
      <c r="F148" s="4"/>
    </row>
    <row r="149" spans="1:8" x14ac:dyDescent="0.25">
      <c r="A149" s="390" t="s">
        <v>271</v>
      </c>
      <c r="B149" s="565" t="s">
        <v>278</v>
      </c>
      <c r="C149" s="510"/>
      <c r="D149" s="511"/>
      <c r="E149" s="168" t="s">
        <v>25</v>
      </c>
    </row>
    <row r="150" spans="1:8" x14ac:dyDescent="0.25">
      <c r="A150" s="390" t="s">
        <v>271</v>
      </c>
      <c r="B150" s="563" t="s">
        <v>279</v>
      </c>
      <c r="C150" s="514"/>
      <c r="D150" s="514"/>
      <c r="E150" s="225"/>
    </row>
    <row r="151" spans="1:8" x14ac:dyDescent="0.25">
      <c r="A151" s="390"/>
      <c r="B151" s="385"/>
      <c r="C151" s="385"/>
      <c r="D151" s="385"/>
      <c r="E151" s="223"/>
      <c r="F151" s="4"/>
    </row>
    <row r="152" spans="1:8" ht="15.75" x14ac:dyDescent="0.25">
      <c r="A152" s="391"/>
      <c r="B152" s="176" t="s">
        <v>280</v>
      </c>
      <c r="C152" s="101"/>
      <c r="D152" s="3"/>
      <c r="F152" s="4"/>
    </row>
    <row r="153" spans="1:8" x14ac:dyDescent="0.25">
      <c r="A153" s="391"/>
      <c r="B153" s="552" t="s">
        <v>281</v>
      </c>
      <c r="C153" s="491"/>
      <c r="D153" s="491"/>
      <c r="E153" s="491"/>
      <c r="F153" s="491"/>
    </row>
    <row r="154" spans="1:8" ht="15.75" x14ac:dyDescent="0.25">
      <c r="A154" s="391"/>
      <c r="B154" s="176"/>
      <c r="C154" s="101"/>
      <c r="D154" s="3"/>
      <c r="F154" s="4"/>
    </row>
    <row r="155" spans="1:8" ht="80.099999999999994" customHeight="1" x14ac:dyDescent="0.25">
      <c r="A155" s="390" t="s">
        <v>282</v>
      </c>
      <c r="B155" s="504" t="s">
        <v>283</v>
      </c>
      <c r="C155" s="490"/>
      <c r="D155" s="490"/>
      <c r="E155" s="490"/>
      <c r="F155" s="490"/>
    </row>
    <row r="156" spans="1:8" x14ac:dyDescent="0.25">
      <c r="A156" s="390"/>
      <c r="B156" s="401"/>
      <c r="C156" s="384"/>
      <c r="D156" s="384"/>
      <c r="E156" s="384"/>
      <c r="F156" s="384"/>
    </row>
    <row r="157" spans="1:8" x14ac:dyDescent="0.25">
      <c r="A157" s="390" t="s">
        <v>282</v>
      </c>
      <c r="B157" s="226" t="s">
        <v>284</v>
      </c>
      <c r="C157" s="296">
        <v>0.77</v>
      </c>
      <c r="D157" s="571" t="s">
        <v>285</v>
      </c>
      <c r="E157" s="571"/>
      <c r="F157" s="297">
        <v>4701</v>
      </c>
      <c r="G157" s="287"/>
    </row>
    <row r="158" spans="1:8" x14ac:dyDescent="0.25">
      <c r="A158" s="390" t="s">
        <v>282</v>
      </c>
      <c r="B158" s="226" t="s">
        <v>286</v>
      </c>
      <c r="C158" s="296">
        <v>0.47</v>
      </c>
      <c r="D158" s="571" t="s">
        <v>287</v>
      </c>
      <c r="E158" s="571"/>
      <c r="F158" s="297">
        <v>2860</v>
      </c>
    </row>
    <row r="159" spans="1:8" x14ac:dyDescent="0.25">
      <c r="A159" s="390"/>
      <c r="B159" s="401"/>
      <c r="C159" s="384"/>
      <c r="D159" s="384"/>
      <c r="E159" s="384"/>
      <c r="F159" s="384"/>
    </row>
    <row r="160" spans="1:8" x14ac:dyDescent="0.25">
      <c r="A160" s="390" t="s">
        <v>282</v>
      </c>
      <c r="B160" s="227"/>
      <c r="C160" s="228" t="s">
        <v>288</v>
      </c>
      <c r="D160" s="228" t="s">
        <v>289</v>
      </c>
      <c r="H160" s="149"/>
    </row>
    <row r="161" spans="1:6" ht="13.5" customHeight="1" x14ac:dyDescent="0.25">
      <c r="A161" s="390" t="s">
        <v>282</v>
      </c>
      <c r="B161" s="407" t="s">
        <v>290</v>
      </c>
      <c r="C161" s="14">
        <v>640</v>
      </c>
      <c r="D161" s="14">
        <v>740</v>
      </c>
    </row>
    <row r="162" spans="1:6" x14ac:dyDescent="0.25">
      <c r="A162" s="390" t="s">
        <v>282</v>
      </c>
      <c r="B162" s="425" t="s">
        <v>291</v>
      </c>
      <c r="C162" s="14">
        <v>660</v>
      </c>
      <c r="D162" s="14">
        <v>790</v>
      </c>
    </row>
    <row r="163" spans="1:6" x14ac:dyDescent="0.25">
      <c r="A163" s="390"/>
      <c r="B163" s="425" t="s">
        <v>292</v>
      </c>
      <c r="C163" s="279"/>
      <c r="D163" s="279"/>
    </row>
    <row r="164" spans="1:6" x14ac:dyDescent="0.25">
      <c r="A164" s="390" t="s">
        <v>282</v>
      </c>
      <c r="B164" s="425" t="s">
        <v>293</v>
      </c>
      <c r="C164" s="14">
        <v>28</v>
      </c>
      <c r="D164" s="14">
        <v>34</v>
      </c>
    </row>
    <row r="165" spans="1:6" x14ac:dyDescent="0.25">
      <c r="A165" s="390" t="s">
        <v>282</v>
      </c>
      <c r="B165" s="425" t="s">
        <v>294</v>
      </c>
      <c r="C165" s="14">
        <v>27</v>
      </c>
      <c r="D165" s="14">
        <v>35</v>
      </c>
    </row>
    <row r="166" spans="1:6" x14ac:dyDescent="0.25">
      <c r="A166" s="390" t="s">
        <v>282</v>
      </c>
      <c r="B166" s="425" t="s">
        <v>295</v>
      </c>
      <c r="C166" s="14">
        <v>28</v>
      </c>
      <c r="D166" s="14">
        <v>35</v>
      </c>
    </row>
    <row r="167" spans="1:6" x14ac:dyDescent="0.25">
      <c r="A167" s="390" t="s">
        <v>282</v>
      </c>
      <c r="B167" s="425" t="s">
        <v>296</v>
      </c>
      <c r="C167" s="298">
        <v>8</v>
      </c>
      <c r="D167" s="298">
        <v>10</v>
      </c>
    </row>
    <row r="168" spans="1:6" x14ac:dyDescent="0.25">
      <c r="A168" s="391"/>
      <c r="C168" s="33"/>
      <c r="D168" s="33"/>
    </row>
    <row r="169" spans="1:6" x14ac:dyDescent="0.25">
      <c r="A169" s="390" t="s">
        <v>282</v>
      </c>
      <c r="B169" s="553" t="s">
        <v>297</v>
      </c>
      <c r="C169" s="503"/>
      <c r="D169" s="503"/>
      <c r="E169" s="503"/>
      <c r="F169" s="503"/>
    </row>
    <row r="170" spans="1:6" ht="39" x14ac:dyDescent="0.25">
      <c r="A170" s="390" t="s">
        <v>282</v>
      </c>
      <c r="B170" s="227"/>
      <c r="C170" s="229" t="s">
        <v>290</v>
      </c>
      <c r="D170" s="228" t="s">
        <v>291</v>
      </c>
      <c r="E170" s="230"/>
    </row>
    <row r="171" spans="1:6" x14ac:dyDescent="0.25">
      <c r="A171" s="390" t="s">
        <v>282</v>
      </c>
      <c r="B171" s="425" t="s">
        <v>298</v>
      </c>
      <c r="C171" s="299">
        <v>0.52</v>
      </c>
      <c r="D171" s="299">
        <v>0.65200000000000002</v>
      </c>
      <c r="E171" s="287"/>
    </row>
    <row r="172" spans="1:6" x14ac:dyDescent="0.25">
      <c r="A172" s="390" t="s">
        <v>282</v>
      </c>
      <c r="B172" s="425" t="s">
        <v>299</v>
      </c>
      <c r="C172" s="299">
        <v>0.36399999999999999</v>
      </c>
      <c r="D172" s="299">
        <v>0.21199999999999999</v>
      </c>
      <c r="E172" s="231"/>
    </row>
    <row r="173" spans="1:6" x14ac:dyDescent="0.25">
      <c r="A173" s="390" t="s">
        <v>282</v>
      </c>
      <c r="B173" s="425" t="s">
        <v>300</v>
      </c>
      <c r="C173" s="299">
        <v>0.10299999999999999</v>
      </c>
      <c r="D173" s="299">
        <v>0.123</v>
      </c>
      <c r="E173" s="231"/>
    </row>
    <row r="174" spans="1:6" x14ac:dyDescent="0.25">
      <c r="A174" s="390" t="s">
        <v>282</v>
      </c>
      <c r="B174" s="425" t="s">
        <v>301</v>
      </c>
      <c r="C174" s="299">
        <v>1.2999999999999999E-2</v>
      </c>
      <c r="D174" s="299">
        <v>1.2999999999999999E-2</v>
      </c>
      <c r="E174" s="231"/>
    </row>
    <row r="175" spans="1:6" x14ac:dyDescent="0.25">
      <c r="A175" s="390" t="s">
        <v>282</v>
      </c>
      <c r="B175" s="425" t="s">
        <v>302</v>
      </c>
      <c r="C175" s="299">
        <v>0</v>
      </c>
      <c r="D175" s="299">
        <v>0</v>
      </c>
      <c r="E175" s="231"/>
    </row>
    <row r="176" spans="1:6" x14ac:dyDescent="0.25">
      <c r="A176" s="390" t="s">
        <v>282</v>
      </c>
      <c r="B176" s="425" t="s">
        <v>303</v>
      </c>
      <c r="C176" s="299">
        <v>0</v>
      </c>
      <c r="D176" s="299">
        <v>0</v>
      </c>
      <c r="E176" s="231"/>
    </row>
    <row r="177" spans="1:6" x14ac:dyDescent="0.25">
      <c r="A177" s="391"/>
      <c r="B177" s="425" t="s">
        <v>304</v>
      </c>
      <c r="C177" s="299">
        <v>1</v>
      </c>
      <c r="D177" s="299">
        <v>1</v>
      </c>
      <c r="E177" s="231"/>
    </row>
    <row r="178" spans="1:6" x14ac:dyDescent="0.25">
      <c r="A178" s="390" t="s">
        <v>282</v>
      </c>
      <c r="B178" s="227"/>
      <c r="C178" s="228" t="s">
        <v>293</v>
      </c>
      <c r="D178" s="228" t="s">
        <v>295</v>
      </c>
      <c r="E178" s="228" t="s">
        <v>294</v>
      </c>
    </row>
    <row r="179" spans="1:6" x14ac:dyDescent="0.25">
      <c r="A179" s="390" t="s">
        <v>282</v>
      </c>
      <c r="B179" s="425" t="s">
        <v>305</v>
      </c>
      <c r="C179" s="300">
        <v>0.71099999999999997</v>
      </c>
      <c r="D179" s="300">
        <v>0.73399999999999999</v>
      </c>
      <c r="E179" s="300">
        <v>0.61</v>
      </c>
      <c r="F179" s="287"/>
    </row>
    <row r="180" spans="1:6" x14ac:dyDescent="0.25">
      <c r="A180" s="390" t="s">
        <v>282</v>
      </c>
      <c r="B180" s="425" t="s">
        <v>306</v>
      </c>
      <c r="C180" s="300">
        <v>0.188</v>
      </c>
      <c r="D180" s="300">
        <v>0.154</v>
      </c>
      <c r="E180" s="300">
        <v>0.27900000000000003</v>
      </c>
    </row>
    <row r="181" spans="1:6" x14ac:dyDescent="0.25">
      <c r="A181" s="390" t="s">
        <v>282</v>
      </c>
      <c r="B181" s="425" t="s">
        <v>307</v>
      </c>
      <c r="C181" s="300">
        <v>9.1999999999999998E-2</v>
      </c>
      <c r="D181" s="300">
        <v>9.1999999999999998E-2</v>
      </c>
      <c r="E181" s="300">
        <v>9.1999999999999998E-2</v>
      </c>
    </row>
    <row r="182" spans="1:6" x14ac:dyDescent="0.25">
      <c r="A182" s="390" t="s">
        <v>282</v>
      </c>
      <c r="B182" s="232" t="s">
        <v>308</v>
      </c>
      <c r="C182" s="300">
        <v>8.9999999999999993E-3</v>
      </c>
      <c r="D182" s="300">
        <v>1.7999999999999999E-2</v>
      </c>
      <c r="E182" s="300">
        <v>1.9E-2</v>
      </c>
    </row>
    <row r="183" spans="1:6" x14ac:dyDescent="0.25">
      <c r="A183" s="390" t="s">
        <v>282</v>
      </c>
      <c r="B183" s="232" t="s">
        <v>309</v>
      </c>
      <c r="C183" s="300">
        <v>0</v>
      </c>
      <c r="D183" s="300">
        <v>2E-3</v>
      </c>
      <c r="E183" s="300">
        <v>0</v>
      </c>
    </row>
    <row r="184" spans="1:6" x14ac:dyDescent="0.25">
      <c r="A184" s="390" t="s">
        <v>282</v>
      </c>
      <c r="B184" s="425" t="s">
        <v>310</v>
      </c>
      <c r="C184" s="300">
        <v>0</v>
      </c>
      <c r="D184" s="300">
        <v>0</v>
      </c>
      <c r="E184" s="300">
        <v>0</v>
      </c>
    </row>
    <row r="185" spans="1:6" x14ac:dyDescent="0.25">
      <c r="A185" s="391"/>
      <c r="B185" s="425" t="s">
        <v>304</v>
      </c>
      <c r="C185" s="299">
        <v>1</v>
      </c>
      <c r="D185" s="299">
        <v>1</v>
      </c>
      <c r="E185" s="299">
        <v>1</v>
      </c>
    </row>
    <row r="186" spans="1:6" x14ac:dyDescent="0.25">
      <c r="A186" s="390" t="s">
        <v>311</v>
      </c>
      <c r="B186" s="490" t="s">
        <v>312</v>
      </c>
      <c r="C186" s="490"/>
      <c r="D186" s="490"/>
      <c r="E186" s="490"/>
      <c r="F186" s="490"/>
    </row>
    <row r="187" spans="1:6" x14ac:dyDescent="0.25">
      <c r="A187" s="390" t="s">
        <v>311</v>
      </c>
      <c r="B187" s="573" t="s">
        <v>313</v>
      </c>
      <c r="C187" s="573"/>
      <c r="D187" s="573"/>
      <c r="E187" s="258">
        <v>0.98</v>
      </c>
      <c r="F187" s="101" t="s">
        <v>314</v>
      </c>
    </row>
    <row r="188" spans="1:6" x14ac:dyDescent="0.25">
      <c r="A188" s="390" t="s">
        <v>311</v>
      </c>
      <c r="B188" s="524" t="s">
        <v>315</v>
      </c>
      <c r="C188" s="524"/>
      <c r="D188" s="524"/>
      <c r="E188" s="258">
        <v>1</v>
      </c>
      <c r="F188" s="101" t="s">
        <v>314</v>
      </c>
    </row>
    <row r="189" spans="1:6" x14ac:dyDescent="0.25">
      <c r="A189" s="390" t="s">
        <v>311</v>
      </c>
      <c r="B189" s="524" t="s">
        <v>316</v>
      </c>
      <c r="C189" s="524"/>
      <c r="D189" s="524"/>
      <c r="E189" s="258">
        <v>1</v>
      </c>
      <c r="F189" s="103" t="s">
        <v>317</v>
      </c>
    </row>
    <row r="190" spans="1:6" x14ac:dyDescent="0.25">
      <c r="A190" s="390" t="s">
        <v>311</v>
      </c>
      <c r="B190" s="524" t="s">
        <v>318</v>
      </c>
      <c r="C190" s="524"/>
      <c r="D190" s="524"/>
      <c r="E190" s="258">
        <v>0</v>
      </c>
      <c r="F190" s="103" t="s">
        <v>319</v>
      </c>
    </row>
    <row r="191" spans="1:6" x14ac:dyDescent="0.25">
      <c r="A191" s="390" t="s">
        <v>311</v>
      </c>
      <c r="B191" s="524" t="s">
        <v>320</v>
      </c>
      <c r="C191" s="524"/>
      <c r="D191" s="524"/>
      <c r="E191" s="258">
        <v>0</v>
      </c>
      <c r="F191" s="101"/>
    </row>
    <row r="192" spans="1:6" x14ac:dyDescent="0.25">
      <c r="A192" s="390" t="s">
        <v>311</v>
      </c>
      <c r="B192" s="572" t="s">
        <v>321</v>
      </c>
      <c r="C192" s="533"/>
      <c r="D192" s="533"/>
      <c r="E192" s="541"/>
      <c r="F192" s="42" t="s">
        <v>322</v>
      </c>
    </row>
    <row r="193" spans="1:6" x14ac:dyDescent="0.25">
      <c r="A193" s="391"/>
      <c r="F193" s="4"/>
    </row>
    <row r="194" spans="1:6" x14ac:dyDescent="0.25">
      <c r="A194" s="390" t="s">
        <v>323</v>
      </c>
      <c r="B194" s="552" t="s">
        <v>324</v>
      </c>
      <c r="C194" s="491"/>
      <c r="D194" s="491"/>
      <c r="E194" s="491"/>
      <c r="F194" s="491"/>
    </row>
    <row r="195" spans="1:6" x14ac:dyDescent="0.25">
      <c r="A195" s="390" t="s">
        <v>323</v>
      </c>
      <c r="B195" s="524" t="s">
        <v>325</v>
      </c>
      <c r="C195" s="524"/>
      <c r="D195" s="301">
        <v>0.88100000000000001</v>
      </c>
      <c r="E195" s="287"/>
      <c r="F195" s="101"/>
    </row>
    <row r="196" spans="1:6" x14ac:dyDescent="0.25">
      <c r="A196" s="390" t="s">
        <v>323</v>
      </c>
      <c r="B196" s="524" t="s">
        <v>326</v>
      </c>
      <c r="C196" s="524"/>
      <c r="D196" s="301">
        <v>9.2999999999999999E-2</v>
      </c>
      <c r="F196" s="101"/>
    </row>
    <row r="197" spans="1:6" x14ac:dyDescent="0.25">
      <c r="A197" s="390" t="s">
        <v>323</v>
      </c>
      <c r="B197" s="524" t="s">
        <v>327</v>
      </c>
      <c r="C197" s="524"/>
      <c r="D197" s="301">
        <v>1.7000000000000001E-2</v>
      </c>
      <c r="F197" s="101"/>
    </row>
    <row r="198" spans="1:6" x14ac:dyDescent="0.25">
      <c r="A198" s="390" t="s">
        <v>323</v>
      </c>
      <c r="B198" s="524" t="s">
        <v>328</v>
      </c>
      <c r="C198" s="524"/>
      <c r="D198" s="301">
        <v>6.0000000000000001E-3</v>
      </c>
      <c r="F198" s="101"/>
    </row>
    <row r="199" spans="1:6" x14ac:dyDescent="0.25">
      <c r="A199" s="390" t="s">
        <v>323</v>
      </c>
      <c r="B199" s="524" t="s">
        <v>329</v>
      </c>
      <c r="C199" s="524"/>
      <c r="D199" s="301">
        <v>2E-3</v>
      </c>
      <c r="F199" s="101"/>
    </row>
    <row r="200" spans="1:6" x14ac:dyDescent="0.25">
      <c r="A200" s="390" t="s">
        <v>323</v>
      </c>
      <c r="B200" s="524" t="s">
        <v>330</v>
      </c>
      <c r="C200" s="524"/>
      <c r="D200" s="301">
        <v>0</v>
      </c>
      <c r="F200" s="101"/>
    </row>
    <row r="201" spans="1:6" x14ac:dyDescent="0.25">
      <c r="A201" s="390" t="s">
        <v>323</v>
      </c>
      <c r="B201" s="524" t="s">
        <v>331</v>
      </c>
      <c r="C201" s="524"/>
      <c r="D201" s="301">
        <v>0</v>
      </c>
      <c r="F201" s="101"/>
    </row>
    <row r="202" spans="1:6" x14ac:dyDescent="0.25">
      <c r="A202" s="390" t="s">
        <v>323</v>
      </c>
      <c r="B202" s="524" t="s">
        <v>332</v>
      </c>
      <c r="C202" s="524"/>
      <c r="D202" s="301">
        <v>0</v>
      </c>
      <c r="F202" s="101"/>
    </row>
    <row r="203" spans="1:6" x14ac:dyDescent="0.25">
      <c r="A203" s="391"/>
      <c r="B203" s="581" t="s">
        <v>304</v>
      </c>
      <c r="C203" s="582"/>
      <c r="D203" s="302">
        <v>1</v>
      </c>
    </row>
    <row r="204" spans="1:6" x14ac:dyDescent="0.25">
      <c r="A204" s="391"/>
      <c r="B204" s="233"/>
      <c r="C204" s="233"/>
      <c r="D204" s="233"/>
      <c r="E204" s="178"/>
    </row>
    <row r="205" spans="1:6" x14ac:dyDescent="0.25">
      <c r="A205" s="390" t="s">
        <v>333</v>
      </c>
      <c r="B205" s="583" t="s">
        <v>334</v>
      </c>
      <c r="C205" s="584"/>
      <c r="D205" s="584"/>
      <c r="E205" s="303">
        <v>3.89</v>
      </c>
      <c r="F205" s="287"/>
    </row>
    <row r="206" spans="1:6" x14ac:dyDescent="0.25">
      <c r="A206" s="390" t="s">
        <v>333</v>
      </c>
      <c r="B206" s="526" t="s">
        <v>335</v>
      </c>
      <c r="C206" s="524"/>
      <c r="D206" s="524"/>
      <c r="E206" s="301">
        <v>1</v>
      </c>
      <c r="F206" s="101"/>
    </row>
    <row r="207" spans="1:6" x14ac:dyDescent="0.25">
      <c r="A207" s="391"/>
    </row>
    <row r="208" spans="1:6" ht="15.75" x14ac:dyDescent="0.25">
      <c r="A208" s="391"/>
      <c r="B208" s="176" t="s">
        <v>336</v>
      </c>
    </row>
    <row r="209" spans="1:7" x14ac:dyDescent="0.25">
      <c r="A209" s="390" t="s">
        <v>337</v>
      </c>
      <c r="B209" s="179" t="s">
        <v>338</v>
      </c>
    </row>
    <row r="210" spans="1:7" x14ac:dyDescent="0.25">
      <c r="A210" s="390" t="s">
        <v>337</v>
      </c>
      <c r="B210" s="306"/>
      <c r="C210" s="36" t="s">
        <v>155</v>
      </c>
      <c r="D210" s="36" t="s">
        <v>156</v>
      </c>
      <c r="G210" s="405"/>
    </row>
    <row r="211" spans="1:7" ht="15.75" customHeight="1" x14ac:dyDescent="0.25">
      <c r="A211" s="390" t="s">
        <v>337</v>
      </c>
      <c r="B211" s="400" t="s">
        <v>339</v>
      </c>
      <c r="C211" s="259" t="s">
        <v>25</v>
      </c>
      <c r="D211" s="260"/>
      <c r="F211" s="4"/>
    </row>
    <row r="212" spans="1:7" x14ac:dyDescent="0.25">
      <c r="A212" s="390" t="s">
        <v>337</v>
      </c>
      <c r="B212" s="425" t="s">
        <v>340</v>
      </c>
      <c r="C212" s="585" t="s">
        <v>341</v>
      </c>
      <c r="D212" s="586"/>
      <c r="E212" s="587"/>
      <c r="F212" s="104"/>
    </row>
    <row r="213" spans="1:7" x14ac:dyDescent="0.25">
      <c r="A213" s="390" t="s">
        <v>337</v>
      </c>
      <c r="B213" s="306"/>
      <c r="C213" s="190" t="s">
        <v>155</v>
      </c>
      <c r="D213" s="190" t="s">
        <v>156</v>
      </c>
      <c r="G213" s="405"/>
    </row>
    <row r="214" spans="1:7" ht="30" customHeight="1" x14ac:dyDescent="0.25">
      <c r="A214" s="390" t="s">
        <v>337</v>
      </c>
      <c r="B214" s="396" t="s">
        <v>342</v>
      </c>
      <c r="C214" s="247" t="s">
        <v>25</v>
      </c>
      <c r="D214" s="40"/>
      <c r="F214" s="4"/>
    </row>
    <row r="215" spans="1:7" x14ac:dyDescent="0.25">
      <c r="A215" s="390"/>
      <c r="B215" s="385"/>
      <c r="C215" s="389"/>
      <c r="D215" s="389"/>
      <c r="F215" s="4"/>
    </row>
    <row r="216" spans="1:7" x14ac:dyDescent="0.25">
      <c r="A216" s="390" t="s">
        <v>337</v>
      </c>
      <c r="B216" s="491" t="s">
        <v>343</v>
      </c>
      <c r="C216" s="523"/>
      <c r="D216" s="523"/>
      <c r="F216" s="4"/>
    </row>
    <row r="217" spans="1:7" x14ac:dyDescent="0.25">
      <c r="A217" s="390" t="s">
        <v>337</v>
      </c>
      <c r="B217" s="385" t="s">
        <v>344</v>
      </c>
      <c r="C217" s="203" t="s">
        <v>25</v>
      </c>
      <c r="D217" s="389"/>
      <c r="F217" s="4"/>
    </row>
    <row r="218" spans="1:7" x14ac:dyDescent="0.25">
      <c r="A218" s="390" t="s">
        <v>337</v>
      </c>
      <c r="B218" s="385" t="s">
        <v>345</v>
      </c>
      <c r="C218" s="229"/>
      <c r="D218" s="389"/>
      <c r="F218" s="4"/>
    </row>
    <row r="219" spans="1:7" x14ac:dyDescent="0.25">
      <c r="A219" s="390" t="s">
        <v>337</v>
      </c>
      <c r="B219" s="385" t="s">
        <v>346</v>
      </c>
      <c r="C219" s="229"/>
      <c r="D219" s="389"/>
      <c r="F219" s="4"/>
    </row>
    <row r="220" spans="1:7" x14ac:dyDescent="0.25">
      <c r="A220" s="391"/>
      <c r="B220" s="385"/>
      <c r="C220" s="389"/>
      <c r="D220" s="389"/>
      <c r="F220" s="4"/>
    </row>
    <row r="221" spans="1:7" x14ac:dyDescent="0.25">
      <c r="A221" s="390" t="s">
        <v>337</v>
      </c>
      <c r="B221" s="306"/>
      <c r="C221" s="36" t="s">
        <v>155</v>
      </c>
      <c r="D221" s="36" t="s">
        <v>156</v>
      </c>
      <c r="F221" s="4"/>
    </row>
    <row r="222" spans="1:7" ht="30" customHeight="1" x14ac:dyDescent="0.25">
      <c r="A222" s="390" t="s">
        <v>337</v>
      </c>
      <c r="B222" s="385" t="s">
        <v>347</v>
      </c>
      <c r="C222" s="247" t="s">
        <v>25</v>
      </c>
      <c r="D222" s="36"/>
      <c r="F222" s="4"/>
    </row>
    <row r="223" spans="1:7" x14ac:dyDescent="0.25">
      <c r="A223" s="391"/>
    </row>
    <row r="224" spans="1:7" x14ac:dyDescent="0.25">
      <c r="A224" s="390" t="s">
        <v>348</v>
      </c>
      <c r="B224" s="179" t="s">
        <v>349</v>
      </c>
    </row>
    <row r="225" spans="1:7" x14ac:dyDescent="0.25">
      <c r="A225" s="390" t="s">
        <v>348</v>
      </c>
      <c r="B225" s="306"/>
      <c r="C225" s="36" t="s">
        <v>155</v>
      </c>
      <c r="D225" s="36" t="s">
        <v>156</v>
      </c>
      <c r="G225" s="405"/>
    </row>
    <row r="226" spans="1:7" ht="24.75" customHeight="1" x14ac:dyDescent="0.25">
      <c r="A226" s="390" t="s">
        <v>348</v>
      </c>
      <c r="B226" s="400" t="s">
        <v>350</v>
      </c>
      <c r="C226" s="14" t="s">
        <v>25</v>
      </c>
      <c r="D226" s="425"/>
      <c r="F226" s="4"/>
    </row>
    <row r="227" spans="1:7" x14ac:dyDescent="0.25">
      <c r="A227" s="390" t="s">
        <v>348</v>
      </c>
      <c r="B227" s="186" t="s">
        <v>351</v>
      </c>
      <c r="C227" s="256">
        <v>43434</v>
      </c>
    </row>
    <row r="228" spans="1:7" x14ac:dyDescent="0.25">
      <c r="A228" s="390" t="s">
        <v>348</v>
      </c>
      <c r="B228" s="186" t="s">
        <v>352</v>
      </c>
      <c r="C228" s="234"/>
    </row>
    <row r="229" spans="1:7" x14ac:dyDescent="0.25">
      <c r="A229" s="391"/>
      <c r="B229" s="41"/>
    </row>
    <row r="230" spans="1:7" x14ac:dyDescent="0.25">
      <c r="A230" s="390" t="s">
        <v>353</v>
      </c>
      <c r="B230" s="575"/>
      <c r="C230" s="510"/>
      <c r="D230" s="511"/>
      <c r="E230" s="36" t="s">
        <v>155</v>
      </c>
      <c r="F230" s="36" t="s">
        <v>156</v>
      </c>
      <c r="G230" s="405"/>
    </row>
    <row r="231" spans="1:7" x14ac:dyDescent="0.25">
      <c r="A231" s="390" t="s">
        <v>353</v>
      </c>
      <c r="B231" s="576" t="s">
        <v>354</v>
      </c>
      <c r="C231" s="577"/>
      <c r="D231" s="578"/>
      <c r="E231" s="247" t="s">
        <v>25</v>
      </c>
      <c r="F231" s="36"/>
    </row>
    <row r="232" spans="1:7" x14ac:dyDescent="0.25">
      <c r="A232" s="391"/>
    </row>
    <row r="233" spans="1:7" x14ac:dyDescent="0.25">
      <c r="A233" s="390" t="s">
        <v>355</v>
      </c>
      <c r="B233" s="197" t="s">
        <v>356</v>
      </c>
    </row>
    <row r="234" spans="1:7" ht="12.75" customHeight="1" x14ac:dyDescent="0.25">
      <c r="A234" s="390" t="s">
        <v>355</v>
      </c>
      <c r="B234" s="400" t="s">
        <v>357</v>
      </c>
      <c r="C234" s="425"/>
      <c r="D234" s="182"/>
    </row>
    <row r="235" spans="1:7" x14ac:dyDescent="0.25">
      <c r="A235" s="390" t="s">
        <v>355</v>
      </c>
      <c r="B235" s="186" t="s">
        <v>358</v>
      </c>
      <c r="C235" s="256">
        <v>43190</v>
      </c>
      <c r="D235" s="182"/>
    </row>
    <row r="236" spans="1:7" x14ac:dyDescent="0.25">
      <c r="A236" s="390" t="s">
        <v>355</v>
      </c>
      <c r="B236" s="235" t="s">
        <v>359</v>
      </c>
      <c r="C236" s="236"/>
      <c r="D236" s="182"/>
    </row>
    <row r="237" spans="1:7" x14ac:dyDescent="0.25">
      <c r="A237" s="390"/>
      <c r="B237" s="237"/>
      <c r="C237" s="238"/>
      <c r="D237" s="182"/>
    </row>
    <row r="238" spans="1:7" x14ac:dyDescent="0.25">
      <c r="A238" s="391"/>
    </row>
    <row r="239" spans="1:7" x14ac:dyDescent="0.25">
      <c r="A239" s="390" t="s">
        <v>360</v>
      </c>
      <c r="B239" s="179" t="s">
        <v>361</v>
      </c>
    </row>
    <row r="240" spans="1:7" ht="14.25" customHeight="1" x14ac:dyDescent="0.25">
      <c r="A240" s="390" t="s">
        <v>360</v>
      </c>
      <c r="B240" s="398" t="s">
        <v>362</v>
      </c>
      <c r="C240" s="256">
        <v>43221</v>
      </c>
    </row>
    <row r="241" spans="1:6" x14ac:dyDescent="0.25">
      <c r="A241" s="390" t="s">
        <v>360</v>
      </c>
      <c r="B241" s="398" t="s">
        <v>363</v>
      </c>
      <c r="C241" s="38"/>
    </row>
    <row r="242" spans="1:6" ht="27.75" customHeight="1" x14ac:dyDescent="0.25">
      <c r="A242" s="390" t="s">
        <v>360</v>
      </c>
      <c r="B242" s="398" t="s">
        <v>364</v>
      </c>
      <c r="C242" s="239"/>
    </row>
    <row r="243" spans="1:6" x14ac:dyDescent="0.25">
      <c r="A243" s="390" t="s">
        <v>360</v>
      </c>
      <c r="B243" s="235" t="s">
        <v>359</v>
      </c>
      <c r="C243" s="236"/>
    </row>
    <row r="244" spans="1:6" x14ac:dyDescent="0.25">
      <c r="A244" s="390"/>
      <c r="B244" s="240"/>
      <c r="C244" s="241"/>
    </row>
    <row r="245" spans="1:6" x14ac:dyDescent="0.25">
      <c r="A245" s="390" t="s">
        <v>360</v>
      </c>
      <c r="B245" s="579" t="s">
        <v>365</v>
      </c>
      <c r="C245" s="580"/>
      <c r="D245" s="256" t="s">
        <v>1099</v>
      </c>
    </row>
    <row r="246" spans="1:6" x14ac:dyDescent="0.25">
      <c r="A246" s="390" t="s">
        <v>360</v>
      </c>
      <c r="B246" s="579" t="s">
        <v>366</v>
      </c>
      <c r="C246" s="580"/>
      <c r="D246" s="304">
        <v>300</v>
      </c>
    </row>
    <row r="247" spans="1:6" x14ac:dyDescent="0.25">
      <c r="A247" s="390" t="s">
        <v>360</v>
      </c>
      <c r="B247" s="579" t="s">
        <v>367</v>
      </c>
      <c r="C247" s="580"/>
    </row>
    <row r="248" spans="1:6" x14ac:dyDescent="0.25">
      <c r="A248" s="390" t="s">
        <v>360</v>
      </c>
      <c r="B248" s="240" t="s">
        <v>368</v>
      </c>
      <c r="C248" s="242"/>
    </row>
    <row r="249" spans="1:6" x14ac:dyDescent="0.25">
      <c r="A249" s="390" t="s">
        <v>360</v>
      </c>
      <c r="B249" s="240" t="s">
        <v>369</v>
      </c>
      <c r="C249" s="261" t="s">
        <v>25</v>
      </c>
    </row>
    <row r="250" spans="1:6" x14ac:dyDescent="0.25">
      <c r="A250" s="390" t="s">
        <v>360</v>
      </c>
      <c r="B250" s="237" t="s">
        <v>370</v>
      </c>
      <c r="C250" s="242"/>
    </row>
    <row r="251" spans="1:6" x14ac:dyDescent="0.25">
      <c r="A251" s="391"/>
    </row>
    <row r="252" spans="1:6" x14ac:dyDescent="0.25">
      <c r="A252" s="390" t="s">
        <v>371</v>
      </c>
      <c r="B252" s="179" t="s">
        <v>372</v>
      </c>
    </row>
    <row r="253" spans="1:6" x14ac:dyDescent="0.25">
      <c r="A253" s="390" t="s">
        <v>371</v>
      </c>
      <c r="B253" s="575"/>
      <c r="C253" s="510"/>
      <c r="D253" s="511"/>
      <c r="E253" s="36" t="s">
        <v>155</v>
      </c>
      <c r="F253" s="36" t="s">
        <v>156</v>
      </c>
    </row>
    <row r="254" spans="1:6" x14ac:dyDescent="0.25">
      <c r="A254" s="390" t="s">
        <v>371</v>
      </c>
      <c r="B254" s="506" t="s">
        <v>373</v>
      </c>
      <c r="C254" s="507"/>
      <c r="D254" s="508"/>
      <c r="E254" s="36"/>
      <c r="F254" s="168" t="s">
        <v>25</v>
      </c>
    </row>
    <row r="255" spans="1:6" x14ac:dyDescent="0.25">
      <c r="A255" s="390" t="s">
        <v>371</v>
      </c>
      <c r="B255" s="573" t="s">
        <v>374</v>
      </c>
      <c r="C255" s="573"/>
      <c r="D255" s="408"/>
      <c r="F255" s="4"/>
    </row>
    <row r="256" spans="1:6" x14ac:dyDescent="0.25">
      <c r="A256" s="391"/>
    </row>
    <row r="257" spans="1:6" x14ac:dyDescent="0.25">
      <c r="A257" s="390" t="s">
        <v>375</v>
      </c>
      <c r="B257" s="179" t="s">
        <v>376</v>
      </c>
    </row>
    <row r="258" spans="1:6" x14ac:dyDescent="0.25">
      <c r="A258" s="390" t="s">
        <v>375</v>
      </c>
      <c r="B258" s="575"/>
      <c r="C258" s="510"/>
      <c r="D258" s="511"/>
      <c r="E258" s="36" t="s">
        <v>155</v>
      </c>
      <c r="F258" s="36" t="s">
        <v>156</v>
      </c>
    </row>
    <row r="259" spans="1:6" x14ac:dyDescent="0.25">
      <c r="A259" s="390" t="s">
        <v>375</v>
      </c>
      <c r="B259" s="506" t="s">
        <v>377</v>
      </c>
      <c r="C259" s="507"/>
      <c r="D259" s="508"/>
      <c r="E259" s="36"/>
      <c r="F259" s="168" t="s">
        <v>25</v>
      </c>
    </row>
    <row r="260" spans="1:6" x14ac:dyDescent="0.25">
      <c r="A260" s="391"/>
    </row>
    <row r="261" spans="1:6" x14ac:dyDescent="0.25">
      <c r="A261" s="390" t="s">
        <v>378</v>
      </c>
      <c r="B261" s="179" t="s">
        <v>379</v>
      </c>
      <c r="C261" s="574" t="s">
        <v>380</v>
      </c>
      <c r="D261" s="523"/>
      <c r="E261" s="243" t="s">
        <v>381</v>
      </c>
    </row>
    <row r="262" spans="1:6" x14ac:dyDescent="0.25">
      <c r="A262" s="391"/>
    </row>
    <row r="263" spans="1:6" ht="15.75" x14ac:dyDescent="0.25">
      <c r="A263" s="391"/>
      <c r="B263" s="176" t="s">
        <v>382</v>
      </c>
    </row>
    <row r="264" spans="1:6" x14ac:dyDescent="0.25">
      <c r="A264" s="390" t="s">
        <v>383</v>
      </c>
      <c r="B264" s="179" t="s">
        <v>384</v>
      </c>
    </row>
    <row r="265" spans="1:6" x14ac:dyDescent="0.25">
      <c r="A265" s="390" t="s">
        <v>383</v>
      </c>
      <c r="B265" s="575"/>
      <c r="C265" s="510"/>
      <c r="D265" s="511"/>
      <c r="E265" s="36" t="s">
        <v>155</v>
      </c>
      <c r="F265" s="36" t="s">
        <v>156</v>
      </c>
    </row>
    <row r="266" spans="1:6" ht="54" customHeight="1" x14ac:dyDescent="0.25">
      <c r="A266" s="390" t="s">
        <v>383</v>
      </c>
      <c r="B266" s="506" t="s">
        <v>385</v>
      </c>
      <c r="C266" s="507"/>
      <c r="D266" s="508"/>
      <c r="E266" s="40"/>
      <c r="F266" s="168" t="s">
        <v>25</v>
      </c>
    </row>
    <row r="267" spans="1:6" x14ac:dyDescent="0.25">
      <c r="A267" s="390" t="s">
        <v>383</v>
      </c>
      <c r="B267" s="588" t="s">
        <v>386</v>
      </c>
      <c r="C267" s="588"/>
      <c r="D267" s="556"/>
      <c r="E267" s="389"/>
      <c r="F267" s="389"/>
    </row>
    <row r="268" spans="1:6" x14ac:dyDescent="0.25">
      <c r="A268" s="390" t="s">
        <v>383</v>
      </c>
      <c r="B268" s="547" t="s">
        <v>387</v>
      </c>
      <c r="C268" s="547"/>
      <c r="D268" s="547"/>
      <c r="E268" s="234"/>
      <c r="F268" s="389"/>
    </row>
    <row r="269" spans="1:6" x14ac:dyDescent="0.25">
      <c r="A269" s="390" t="s">
        <v>383</v>
      </c>
      <c r="B269" s="547" t="s">
        <v>388</v>
      </c>
      <c r="C269" s="547"/>
      <c r="D269" s="547"/>
      <c r="E269" s="234"/>
      <c r="F269" s="389"/>
    </row>
    <row r="270" spans="1:6" x14ac:dyDescent="0.25">
      <c r="A270" s="390" t="s">
        <v>383</v>
      </c>
      <c r="B270" s="547" t="s">
        <v>389</v>
      </c>
      <c r="C270" s="547"/>
      <c r="D270" s="547"/>
      <c r="E270" s="234"/>
      <c r="F270" s="389"/>
    </row>
    <row r="271" spans="1:6" x14ac:dyDescent="0.25">
      <c r="A271" s="390" t="s">
        <v>383</v>
      </c>
      <c r="B271" s="547" t="s">
        <v>390</v>
      </c>
      <c r="C271" s="547"/>
      <c r="D271" s="547"/>
      <c r="E271" s="234"/>
      <c r="F271" s="389"/>
    </row>
    <row r="272" spans="1:6" x14ac:dyDescent="0.25">
      <c r="A272" s="390"/>
      <c r="B272" s="409"/>
      <c r="C272" s="409"/>
      <c r="D272" s="409"/>
      <c r="E272" s="244"/>
      <c r="F272" s="389"/>
    </row>
    <row r="273" spans="1:7" x14ac:dyDescent="0.25">
      <c r="A273" s="390" t="s">
        <v>383</v>
      </c>
      <c r="B273" s="504" t="s">
        <v>391</v>
      </c>
      <c r="C273" s="504"/>
      <c r="D273" s="504"/>
      <c r="E273" s="389"/>
      <c r="F273" s="389"/>
    </row>
    <row r="274" spans="1:7" x14ac:dyDescent="0.25">
      <c r="A274" s="390" t="s">
        <v>383</v>
      </c>
      <c r="B274" s="583" t="s">
        <v>392</v>
      </c>
      <c r="C274" s="583"/>
      <c r="D274" s="583"/>
      <c r="E274" s="245"/>
      <c r="F274" s="389"/>
    </row>
    <row r="275" spans="1:7" x14ac:dyDescent="0.25">
      <c r="A275" s="390" t="s">
        <v>383</v>
      </c>
      <c r="B275" s="589" t="s">
        <v>393</v>
      </c>
      <c r="C275" s="589"/>
      <c r="D275" s="589"/>
      <c r="E275" s="246"/>
      <c r="F275" s="389"/>
    </row>
    <row r="276" spans="1:7" x14ac:dyDescent="0.25">
      <c r="A276" s="390" t="s">
        <v>383</v>
      </c>
      <c r="B276" s="555" t="s">
        <v>394</v>
      </c>
      <c r="C276" s="588"/>
      <c r="D276" s="588"/>
      <c r="E276" s="590"/>
      <c r="F276" s="591"/>
    </row>
    <row r="277" spans="1:7" x14ac:dyDescent="0.25">
      <c r="A277" s="390"/>
      <c r="B277" s="592"/>
      <c r="C277" s="516"/>
      <c r="D277" s="516"/>
      <c r="E277" s="516"/>
      <c r="F277" s="593"/>
    </row>
    <row r="278" spans="1:7" x14ac:dyDescent="0.25">
      <c r="A278" s="391"/>
    </row>
    <row r="279" spans="1:7" x14ac:dyDescent="0.25">
      <c r="A279" s="390" t="s">
        <v>395</v>
      </c>
      <c r="B279" s="179" t="s">
        <v>396</v>
      </c>
    </row>
    <row r="280" spans="1:7" x14ac:dyDescent="0.25">
      <c r="A280" s="390" t="s">
        <v>395</v>
      </c>
      <c r="B280" s="575"/>
      <c r="C280" s="510"/>
      <c r="D280" s="511"/>
      <c r="E280" s="36" t="s">
        <v>155</v>
      </c>
      <c r="F280" s="36" t="s">
        <v>156</v>
      </c>
    </row>
    <row r="281" spans="1:7" x14ac:dyDescent="0.25">
      <c r="A281" s="390" t="s">
        <v>395</v>
      </c>
      <c r="B281" s="506" t="s">
        <v>397</v>
      </c>
      <c r="C281" s="507"/>
      <c r="D281" s="508"/>
      <c r="E281" s="36"/>
      <c r="F281" s="168" t="s">
        <v>25</v>
      </c>
    </row>
    <row r="282" spans="1:7" x14ac:dyDescent="0.25">
      <c r="A282" s="390" t="s">
        <v>395</v>
      </c>
      <c r="B282" s="588" t="s">
        <v>386</v>
      </c>
      <c r="C282" s="588"/>
      <c r="D282" s="556"/>
      <c r="E282" s="389"/>
    </row>
    <row r="283" spans="1:7" x14ac:dyDescent="0.25">
      <c r="A283" s="390" t="s">
        <v>395</v>
      </c>
      <c r="B283" s="547" t="s">
        <v>398</v>
      </c>
      <c r="C283" s="547"/>
      <c r="D283" s="547"/>
      <c r="E283" s="234"/>
    </row>
    <row r="284" spans="1:7" x14ac:dyDescent="0.25">
      <c r="A284" s="390" t="s">
        <v>395</v>
      </c>
      <c r="B284" s="547" t="s">
        <v>399</v>
      </c>
      <c r="C284" s="547"/>
      <c r="D284" s="547"/>
      <c r="E284" s="234"/>
    </row>
    <row r="285" spans="1:7" x14ac:dyDescent="0.25">
      <c r="A285" s="391"/>
    </row>
    <row r="286" spans="1:7" x14ac:dyDescent="0.25">
      <c r="A286" s="390" t="s">
        <v>395</v>
      </c>
      <c r="B286" s="523" t="s">
        <v>400</v>
      </c>
      <c r="C286" s="523"/>
      <c r="D286" s="523"/>
      <c r="E286" s="523"/>
      <c r="F286" s="523"/>
      <c r="G286" s="523"/>
    </row>
    <row r="287" spans="1:7" x14ac:dyDescent="0.25">
      <c r="A287" s="390" t="s">
        <v>395</v>
      </c>
      <c r="B287" s="36" t="s">
        <v>155</v>
      </c>
      <c r="C287" s="36" t="s">
        <v>156</v>
      </c>
    </row>
    <row r="288" spans="1:7" x14ac:dyDescent="0.25">
      <c r="A288" s="390" t="s">
        <v>395</v>
      </c>
      <c r="B288" s="36"/>
      <c r="C288" s="36"/>
    </row>
    <row r="289" spans="1:1" x14ac:dyDescent="0.25">
      <c r="A289" s="391"/>
    </row>
  </sheetData>
  <mergeCells count="131">
    <mergeCell ref="B281:D281"/>
    <mergeCell ref="B282:D282"/>
    <mergeCell ref="B283:D283"/>
    <mergeCell ref="B284:D284"/>
    <mergeCell ref="B286:G286"/>
    <mergeCell ref="B7:D7"/>
    <mergeCell ref="B11:D11"/>
    <mergeCell ref="B271:D271"/>
    <mergeCell ref="B273:D273"/>
    <mergeCell ref="B274:D274"/>
    <mergeCell ref="B275:D275"/>
    <mergeCell ref="B276:F277"/>
    <mergeCell ref="B280:D280"/>
    <mergeCell ref="B265:D265"/>
    <mergeCell ref="B266:D266"/>
    <mergeCell ref="B267:D267"/>
    <mergeCell ref="B268:D268"/>
    <mergeCell ref="B269:D269"/>
    <mergeCell ref="B270:D270"/>
    <mergeCell ref="B253:D253"/>
    <mergeCell ref="B254:D254"/>
    <mergeCell ref="B255:C255"/>
    <mergeCell ref="B258:D258"/>
    <mergeCell ref="B259:D259"/>
    <mergeCell ref="C261:D261"/>
    <mergeCell ref="B216:D216"/>
    <mergeCell ref="B230:D230"/>
    <mergeCell ref="B231:D231"/>
    <mergeCell ref="B245:C245"/>
    <mergeCell ref="B246:C246"/>
    <mergeCell ref="B247:C247"/>
    <mergeCell ref="B200:C200"/>
    <mergeCell ref="B201:C201"/>
    <mergeCell ref="B202:C202"/>
    <mergeCell ref="B203:C203"/>
    <mergeCell ref="B205:D205"/>
    <mergeCell ref="B206:D206"/>
    <mergeCell ref="C212:E212"/>
    <mergeCell ref="B194:F194"/>
    <mergeCell ref="B195:C195"/>
    <mergeCell ref="B196:C196"/>
    <mergeCell ref="B197:C197"/>
    <mergeCell ref="B198:C198"/>
    <mergeCell ref="B199:C199"/>
    <mergeCell ref="B187:D187"/>
    <mergeCell ref="B188:D188"/>
    <mergeCell ref="B189:D189"/>
    <mergeCell ref="B190:D190"/>
    <mergeCell ref="B191:D191"/>
    <mergeCell ref="B192:E192"/>
    <mergeCell ref="B153:F153"/>
    <mergeCell ref="B155:F155"/>
    <mergeCell ref="D157:E157"/>
    <mergeCell ref="D158:E158"/>
    <mergeCell ref="B169:F169"/>
    <mergeCell ref="B186:F186"/>
    <mergeCell ref="B145:D145"/>
    <mergeCell ref="B146:D146"/>
    <mergeCell ref="B147:D147"/>
    <mergeCell ref="B148:D148"/>
    <mergeCell ref="B149:D149"/>
    <mergeCell ref="B150:D150"/>
    <mergeCell ref="B137:D137"/>
    <mergeCell ref="B138:D138"/>
    <mergeCell ref="B140:F140"/>
    <mergeCell ref="B141:F141"/>
    <mergeCell ref="B143:F143"/>
    <mergeCell ref="B144:D144"/>
    <mergeCell ref="B127:D127"/>
    <mergeCell ref="B128:D128"/>
    <mergeCell ref="B129:D129"/>
    <mergeCell ref="B130:D130"/>
    <mergeCell ref="B131:D131"/>
    <mergeCell ref="B133:F133"/>
    <mergeCell ref="B117:D117"/>
    <mergeCell ref="B118:D118"/>
    <mergeCell ref="B119:D119"/>
    <mergeCell ref="B123:G123"/>
    <mergeCell ref="B125:D125"/>
    <mergeCell ref="B126:D126"/>
    <mergeCell ref="B107:D107"/>
    <mergeCell ref="B108:D108"/>
    <mergeCell ref="B109:D109"/>
    <mergeCell ref="B114:G114"/>
    <mergeCell ref="B115:G115"/>
    <mergeCell ref="B116:G116"/>
    <mergeCell ref="B69:F69"/>
    <mergeCell ref="B95:D95"/>
    <mergeCell ref="B96:D96"/>
    <mergeCell ref="B97:F97"/>
    <mergeCell ref="C98:G98"/>
    <mergeCell ref="B106:G106"/>
    <mergeCell ref="B61:F61"/>
    <mergeCell ref="B62:D62"/>
    <mergeCell ref="B63:D63"/>
    <mergeCell ref="B64:D64"/>
    <mergeCell ref="B65:D65"/>
    <mergeCell ref="B66:D67"/>
    <mergeCell ref="B41:C41"/>
    <mergeCell ref="B42:C42"/>
    <mergeCell ref="B43:C43"/>
    <mergeCell ref="B45:F45"/>
    <mergeCell ref="B29:D29"/>
    <mergeCell ref="B30:D30"/>
    <mergeCell ref="B31:D31"/>
    <mergeCell ref="B32:D32"/>
    <mergeCell ref="B36:C36"/>
    <mergeCell ref="B37:C37"/>
    <mergeCell ref="B26:D26"/>
    <mergeCell ref="B27:D27"/>
    <mergeCell ref="B28:D28"/>
    <mergeCell ref="B10:D10"/>
    <mergeCell ref="B13:D13"/>
    <mergeCell ref="B14:D14"/>
    <mergeCell ref="B22:F22"/>
    <mergeCell ref="B38:C38"/>
    <mergeCell ref="B40:F40"/>
    <mergeCell ref="B18:D18"/>
    <mergeCell ref="A1:F1"/>
    <mergeCell ref="A3:A4"/>
    <mergeCell ref="B3:F4"/>
    <mergeCell ref="B5:D5"/>
    <mergeCell ref="B6:D6"/>
    <mergeCell ref="B9:D9"/>
    <mergeCell ref="B23:D23"/>
    <mergeCell ref="B24:D24"/>
    <mergeCell ref="B25:D25"/>
    <mergeCell ref="B16:D16"/>
    <mergeCell ref="B17:D17"/>
    <mergeCell ref="B20:D20"/>
    <mergeCell ref="B21:E21"/>
  </mergeCells>
  <pageMargins left="0.25" right="0.25" top="0.75" bottom="0.75" header="0.3" footer="0.3"/>
  <pageSetup scale="77" fitToHeight="0" orientation="portrait" r:id="rId1"/>
  <headerFooter>
    <oddHeader>&amp;CCommon Data Set 2018-2019</oddHeader>
    <oddFooter>&amp;CCDS-C&amp;RPage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70"/>
  <sheetViews>
    <sheetView zoomScale="96" zoomScaleNormal="96" workbookViewId="0">
      <selection activeCell="F44" sqref="F44"/>
    </sheetView>
  </sheetViews>
  <sheetFormatPr defaultColWidth="0" defaultRowHeight="12.75" customHeight="1" zeroHeight="1" x14ac:dyDescent="0.2"/>
  <cols>
    <col min="1" max="1" width="5" style="44" customWidth="1"/>
    <col min="2" max="2" width="22.140625" style="43" bestFit="1" customWidth="1"/>
    <col min="3" max="5" width="11.140625" style="43" bestFit="1" customWidth="1"/>
    <col min="6" max="6" width="9.140625" style="43" bestFit="1" customWidth="1"/>
    <col min="7" max="7" width="9.85546875" style="43" bestFit="1" customWidth="1"/>
    <col min="8" max="8" width="9.140625" style="43" customWidth="1"/>
    <col min="9" max="16384" width="0" style="43" hidden="1"/>
  </cols>
  <sheetData>
    <row r="1" spans="1:8" ht="18" x14ac:dyDescent="0.2">
      <c r="A1" s="464" t="s">
        <v>401</v>
      </c>
      <c r="B1" s="464"/>
      <c r="C1" s="464"/>
      <c r="D1" s="464"/>
      <c r="E1" s="464"/>
      <c r="F1" s="464"/>
      <c r="G1" s="464"/>
    </row>
    <row r="2" spans="1:8" x14ac:dyDescent="0.2">
      <c r="A2" s="410"/>
    </row>
    <row r="3" spans="1:8" ht="15.75" x14ac:dyDescent="0.25">
      <c r="A3" s="410"/>
      <c r="B3" s="89" t="s">
        <v>402</v>
      </c>
    </row>
    <row r="4" spans="1:8" x14ac:dyDescent="0.2">
      <c r="A4" s="429" t="s">
        <v>403</v>
      </c>
      <c r="B4" s="596"/>
      <c r="C4" s="597"/>
      <c r="D4" s="480"/>
      <c r="E4" s="96" t="s">
        <v>155</v>
      </c>
      <c r="F4" s="96" t="s">
        <v>156</v>
      </c>
      <c r="G4" s="106"/>
    </row>
    <row r="5" spans="1:8" ht="26.25" customHeight="1" x14ac:dyDescent="0.2">
      <c r="A5" s="429" t="s">
        <v>403</v>
      </c>
      <c r="B5" s="598" t="s">
        <v>404</v>
      </c>
      <c r="C5" s="599"/>
      <c r="D5" s="600"/>
      <c r="E5" s="156" t="s">
        <v>25</v>
      </c>
      <c r="F5" s="97"/>
      <c r="G5" s="59"/>
    </row>
    <row r="6" spans="1:8" ht="41.25" customHeight="1" x14ac:dyDescent="0.2">
      <c r="A6" s="429" t="s">
        <v>403</v>
      </c>
      <c r="B6" s="598" t="s">
        <v>405</v>
      </c>
      <c r="C6" s="599"/>
      <c r="D6" s="600"/>
      <c r="E6" s="156" t="s">
        <v>25</v>
      </c>
      <c r="F6" s="97"/>
    </row>
    <row r="7" spans="1:8" x14ac:dyDescent="0.2">
      <c r="A7" s="410"/>
      <c r="B7" s="418"/>
      <c r="C7" s="418"/>
      <c r="D7" s="418"/>
      <c r="E7" s="432"/>
      <c r="F7" s="432"/>
    </row>
    <row r="8" spans="1:8" ht="29.25" customHeight="1" x14ac:dyDescent="0.2">
      <c r="A8" s="429" t="s">
        <v>406</v>
      </c>
      <c r="B8" s="601" t="s">
        <v>407</v>
      </c>
      <c r="C8" s="601"/>
      <c r="D8" s="601"/>
      <c r="E8" s="601"/>
      <c r="F8" s="601"/>
      <c r="G8" s="601"/>
    </row>
    <row r="9" spans="1:8" ht="25.5" x14ac:dyDescent="0.2">
      <c r="A9" s="429" t="s">
        <v>406</v>
      </c>
      <c r="B9" s="107"/>
      <c r="C9" s="416" t="s">
        <v>408</v>
      </c>
      <c r="D9" s="416" t="s">
        <v>409</v>
      </c>
      <c r="E9" s="416" t="s">
        <v>410</v>
      </c>
      <c r="F9" s="431"/>
    </row>
    <row r="10" spans="1:8" x14ac:dyDescent="0.2">
      <c r="A10" s="429" t="s">
        <v>406</v>
      </c>
      <c r="B10" s="381" t="s">
        <v>61</v>
      </c>
      <c r="C10" s="447">
        <v>10086</v>
      </c>
      <c r="D10" s="447">
        <v>1775</v>
      </c>
      <c r="E10" s="447">
        <v>1096</v>
      </c>
      <c r="F10" s="108"/>
      <c r="G10" s="90"/>
    </row>
    <row r="11" spans="1:8" x14ac:dyDescent="0.2">
      <c r="A11" s="429" t="s">
        <v>406</v>
      </c>
      <c r="B11" s="381" t="s">
        <v>62</v>
      </c>
      <c r="C11" s="447">
        <v>8763</v>
      </c>
      <c r="D11" s="447">
        <v>2097</v>
      </c>
      <c r="E11" s="447">
        <v>1200</v>
      </c>
      <c r="F11" s="108"/>
    </row>
    <row r="12" spans="1:8" x14ac:dyDescent="0.2">
      <c r="A12" s="429" t="s">
        <v>406</v>
      </c>
      <c r="B12" s="83" t="s">
        <v>63</v>
      </c>
      <c r="C12" s="447">
        <v>343</v>
      </c>
      <c r="D12" s="447">
        <v>92</v>
      </c>
      <c r="E12" s="447">
        <v>36</v>
      </c>
      <c r="F12" s="108"/>
    </row>
    <row r="13" spans="1:8" x14ac:dyDescent="0.2">
      <c r="A13" s="429" t="s">
        <v>406</v>
      </c>
      <c r="B13" s="386" t="s">
        <v>411</v>
      </c>
      <c r="C13" s="447">
        <v>19192</v>
      </c>
      <c r="D13" s="447">
        <v>3964</v>
      </c>
      <c r="E13" s="447">
        <v>2332</v>
      </c>
      <c r="F13" s="108"/>
    </row>
    <row r="14" spans="1:8" ht="15" customHeight="1" x14ac:dyDescent="0.2">
      <c r="A14" s="410"/>
      <c r="B14" s="602"/>
      <c r="C14" s="602"/>
      <c r="D14" s="602"/>
      <c r="E14" s="602"/>
      <c r="F14" s="602"/>
      <c r="G14" s="602"/>
      <c r="H14" s="602"/>
    </row>
    <row r="15" spans="1:8" ht="15.75" x14ac:dyDescent="0.2">
      <c r="A15" s="410"/>
      <c r="B15" s="594" t="s">
        <v>412</v>
      </c>
      <c r="C15" s="595"/>
    </row>
    <row r="16" spans="1:8" x14ac:dyDescent="0.2">
      <c r="A16" s="429" t="s">
        <v>413</v>
      </c>
      <c r="B16" s="609" t="s">
        <v>414</v>
      </c>
      <c r="C16" s="609"/>
      <c r="D16" s="609"/>
    </row>
    <row r="17" spans="1:8" ht="15" x14ac:dyDescent="0.2">
      <c r="A17" s="429" t="s">
        <v>413</v>
      </c>
      <c r="B17" s="308" t="s">
        <v>415</v>
      </c>
      <c r="C17" s="109" t="s">
        <v>416</v>
      </c>
    </row>
    <row r="18" spans="1:8" ht="15" x14ac:dyDescent="0.2">
      <c r="A18" s="429" t="s">
        <v>413</v>
      </c>
      <c r="B18" s="308" t="s">
        <v>417</v>
      </c>
      <c r="C18" s="109"/>
    </row>
    <row r="19" spans="1:8" ht="15" x14ac:dyDescent="0.2">
      <c r="A19" s="429" t="s">
        <v>413</v>
      </c>
      <c r="B19" s="308" t="s">
        <v>418</v>
      </c>
      <c r="C19" s="109"/>
    </row>
    <row r="20" spans="1:8" ht="15" x14ac:dyDescent="0.2">
      <c r="A20" s="429" t="s">
        <v>413</v>
      </c>
      <c r="B20" s="308" t="s">
        <v>419</v>
      </c>
      <c r="C20" s="109"/>
    </row>
    <row r="21" spans="1:8" x14ac:dyDescent="0.2">
      <c r="A21" s="410"/>
    </row>
    <row r="22" spans="1:8" ht="12.75" customHeight="1" x14ac:dyDescent="0.2">
      <c r="A22" s="429" t="s">
        <v>420</v>
      </c>
      <c r="B22" s="596"/>
      <c r="C22" s="597"/>
      <c r="D22" s="480"/>
      <c r="E22" s="96" t="s">
        <v>155</v>
      </c>
      <c r="F22" s="96" t="s">
        <v>156</v>
      </c>
      <c r="G22" s="95"/>
    </row>
    <row r="23" spans="1:8" ht="40.5" customHeight="1" x14ac:dyDescent="0.2">
      <c r="A23" s="429" t="s">
        <v>420</v>
      </c>
      <c r="B23" s="598" t="s">
        <v>421</v>
      </c>
      <c r="C23" s="599"/>
      <c r="D23" s="600"/>
      <c r="E23" s="153" t="s">
        <v>25</v>
      </c>
      <c r="F23" s="150"/>
      <c r="G23" s="95"/>
    </row>
    <row r="24" spans="1:8" ht="24.75" customHeight="1" x14ac:dyDescent="0.2">
      <c r="A24" s="429" t="s">
        <v>420</v>
      </c>
      <c r="B24" s="610" t="s">
        <v>422</v>
      </c>
      <c r="C24" s="610"/>
      <c r="D24" s="610"/>
      <c r="E24" s="613" t="s">
        <v>423</v>
      </c>
      <c r="F24" s="614"/>
      <c r="G24" s="614"/>
      <c r="H24" s="615"/>
    </row>
    <row r="25" spans="1:8" x14ac:dyDescent="0.2">
      <c r="A25" s="410"/>
    </row>
    <row r="26" spans="1:8" x14ac:dyDescent="0.2">
      <c r="A26" s="429" t="s">
        <v>424</v>
      </c>
      <c r="B26" s="611" t="s">
        <v>425</v>
      </c>
      <c r="C26" s="612"/>
      <c r="D26" s="612"/>
      <c r="E26" s="612"/>
      <c r="F26" s="305"/>
    </row>
    <row r="27" spans="1:8" ht="39.75" customHeight="1" x14ac:dyDescent="0.2">
      <c r="A27" s="429" t="s">
        <v>424</v>
      </c>
      <c r="B27" s="276"/>
      <c r="C27" s="110" t="s">
        <v>426</v>
      </c>
      <c r="D27" s="110" t="s">
        <v>427</v>
      </c>
      <c r="E27" s="110" t="s">
        <v>428</v>
      </c>
      <c r="F27" s="110" t="s">
        <v>429</v>
      </c>
      <c r="G27" s="110" t="s">
        <v>430</v>
      </c>
    </row>
    <row r="28" spans="1:8" x14ac:dyDescent="0.2">
      <c r="A28" s="429" t="s">
        <v>424</v>
      </c>
      <c r="B28" s="415" t="s">
        <v>431</v>
      </c>
      <c r="C28" s="156"/>
      <c r="D28" s="156"/>
      <c r="E28" s="156"/>
      <c r="F28" s="156"/>
      <c r="G28" s="156" t="s">
        <v>25</v>
      </c>
    </row>
    <row r="29" spans="1:8" x14ac:dyDescent="0.2">
      <c r="A29" s="429" t="s">
        <v>424</v>
      </c>
      <c r="B29" s="415" t="s">
        <v>432</v>
      </c>
      <c r="C29" s="156" t="s">
        <v>25</v>
      </c>
      <c r="D29" s="156"/>
      <c r="E29" s="156"/>
      <c r="F29" s="156"/>
      <c r="G29" s="156"/>
    </row>
    <row r="30" spans="1:8" ht="25.5" x14ac:dyDescent="0.2">
      <c r="A30" s="429" t="s">
        <v>424</v>
      </c>
      <c r="B30" s="415" t="s">
        <v>433</v>
      </c>
      <c r="C30" s="156" t="s">
        <v>25</v>
      </c>
      <c r="D30" s="156"/>
      <c r="E30" s="156"/>
      <c r="F30" s="156"/>
      <c r="G30" s="156"/>
    </row>
    <row r="31" spans="1:8" x14ac:dyDescent="0.2">
      <c r="A31" s="429" t="s">
        <v>424</v>
      </c>
      <c r="B31" s="415" t="s">
        <v>214</v>
      </c>
      <c r="C31" s="156"/>
      <c r="D31" s="156"/>
      <c r="E31" s="156"/>
      <c r="F31" s="156"/>
      <c r="G31" s="156" t="s">
        <v>25</v>
      </c>
    </row>
    <row r="32" spans="1:8" x14ac:dyDescent="0.2">
      <c r="A32" s="429" t="s">
        <v>424</v>
      </c>
      <c r="B32" s="415" t="s">
        <v>210</v>
      </c>
      <c r="C32" s="156"/>
      <c r="D32" s="156"/>
      <c r="E32" s="156"/>
      <c r="F32" s="156"/>
      <c r="G32" s="156" t="s">
        <v>25</v>
      </c>
    </row>
    <row r="33" spans="1:7" ht="40.5" customHeight="1" x14ac:dyDescent="0.2">
      <c r="A33" s="429" t="s">
        <v>424</v>
      </c>
      <c r="B33" s="415" t="s">
        <v>434</v>
      </c>
      <c r="C33" s="156"/>
      <c r="D33" s="156"/>
      <c r="E33" s="156"/>
      <c r="F33" s="156"/>
      <c r="G33" s="156" t="s">
        <v>25</v>
      </c>
    </row>
    <row r="34" spans="1:7" x14ac:dyDescent="0.2">
      <c r="A34" s="410"/>
    </row>
    <row r="35" spans="1:7" ht="27" customHeight="1" x14ac:dyDescent="0.2">
      <c r="A35" s="429" t="s">
        <v>435</v>
      </c>
      <c r="B35" s="610" t="s">
        <v>436</v>
      </c>
      <c r="C35" s="610"/>
      <c r="D35" s="610"/>
      <c r="E35" s="151" t="s">
        <v>437</v>
      </c>
      <c r="F35" s="418"/>
      <c r="G35" s="95"/>
    </row>
    <row r="36" spans="1:7" x14ac:dyDescent="0.2">
      <c r="A36" s="410"/>
      <c r="E36" s="58"/>
    </row>
    <row r="37" spans="1:7" ht="26.25" customHeight="1" x14ac:dyDescent="0.2">
      <c r="A37" s="429" t="s">
        <v>438</v>
      </c>
      <c r="B37" s="610" t="s">
        <v>439</v>
      </c>
      <c r="C37" s="610"/>
      <c r="D37" s="610"/>
      <c r="E37" s="151">
        <v>2.4</v>
      </c>
      <c r="F37" s="418"/>
      <c r="G37" s="95"/>
    </row>
    <row r="38" spans="1:7" x14ac:dyDescent="0.2">
      <c r="A38" s="410"/>
    </row>
    <row r="39" spans="1:7" x14ac:dyDescent="0.2">
      <c r="A39" s="429" t="s">
        <v>440</v>
      </c>
      <c r="B39" s="603" t="s">
        <v>441</v>
      </c>
      <c r="C39" s="604"/>
      <c r="D39" s="604"/>
      <c r="E39" s="604"/>
      <c r="F39" s="604"/>
      <c r="G39" s="605"/>
    </row>
    <row r="40" spans="1:7" x14ac:dyDescent="0.2">
      <c r="A40" s="429"/>
      <c r="B40" s="606"/>
      <c r="C40" s="607"/>
      <c r="D40" s="607"/>
      <c r="E40" s="607"/>
      <c r="F40" s="607"/>
      <c r="G40" s="608"/>
    </row>
    <row r="41" spans="1:7" x14ac:dyDescent="0.2">
      <c r="A41" s="410"/>
    </row>
    <row r="42" spans="1:7" ht="37.5" customHeight="1" x14ac:dyDescent="0.2">
      <c r="A42" s="429" t="s">
        <v>442</v>
      </c>
      <c r="B42" s="607" t="s">
        <v>443</v>
      </c>
      <c r="C42" s="607"/>
      <c r="D42" s="607"/>
      <c r="E42" s="607"/>
      <c r="F42" s="607"/>
      <c r="G42" s="607"/>
    </row>
    <row r="43" spans="1:7" ht="22.5" x14ac:dyDescent="0.2">
      <c r="A43" s="429" t="s">
        <v>442</v>
      </c>
      <c r="B43" s="276"/>
      <c r="C43" s="111" t="s">
        <v>444</v>
      </c>
      <c r="D43" s="111" t="s">
        <v>445</v>
      </c>
      <c r="E43" s="111" t="s">
        <v>446</v>
      </c>
      <c r="F43" s="111" t="s">
        <v>447</v>
      </c>
      <c r="G43" s="111" t="s">
        <v>448</v>
      </c>
    </row>
    <row r="44" spans="1:7" x14ac:dyDescent="0.2">
      <c r="A44" s="429" t="s">
        <v>442</v>
      </c>
      <c r="B44" s="102" t="s">
        <v>415</v>
      </c>
      <c r="C44" s="112"/>
      <c r="D44" s="448" t="s">
        <v>1100</v>
      </c>
      <c r="E44" s="448" t="s">
        <v>1101</v>
      </c>
      <c r="F44" s="448" t="s">
        <v>1102</v>
      </c>
      <c r="G44" s="75"/>
    </row>
    <row r="45" spans="1:7" x14ac:dyDescent="0.2">
      <c r="A45" s="429" t="s">
        <v>442</v>
      </c>
      <c r="B45" s="102" t="s">
        <v>417</v>
      </c>
      <c r="C45" s="112"/>
      <c r="D45" s="112"/>
      <c r="E45" s="112"/>
      <c r="F45" s="112"/>
      <c r="G45" s="75"/>
    </row>
    <row r="46" spans="1:7" x14ac:dyDescent="0.2">
      <c r="A46" s="429" t="s">
        <v>442</v>
      </c>
      <c r="B46" s="102" t="s">
        <v>418</v>
      </c>
      <c r="C46" s="112"/>
      <c r="D46" s="112"/>
      <c r="E46" s="112"/>
      <c r="F46" s="112"/>
      <c r="G46" s="75"/>
    </row>
    <row r="47" spans="1:7" x14ac:dyDescent="0.2">
      <c r="A47" s="429" t="s">
        <v>442</v>
      </c>
      <c r="B47" s="102" t="s">
        <v>419</v>
      </c>
      <c r="C47" s="112"/>
      <c r="D47" s="112"/>
      <c r="E47" s="112"/>
      <c r="F47" s="112"/>
      <c r="G47" s="75"/>
    </row>
    <row r="48" spans="1:7" x14ac:dyDescent="0.2">
      <c r="A48" s="410"/>
    </row>
    <row r="49" spans="1:7" ht="12.75" customHeight="1" x14ac:dyDescent="0.2">
      <c r="A49" s="429" t="s">
        <v>449</v>
      </c>
      <c r="B49" s="596"/>
      <c r="C49" s="597"/>
      <c r="D49" s="480"/>
      <c r="E49" s="96" t="s">
        <v>155</v>
      </c>
      <c r="F49" s="96" t="s">
        <v>156</v>
      </c>
      <c r="G49" s="106"/>
    </row>
    <row r="50" spans="1:7" ht="26.25" customHeight="1" x14ac:dyDescent="0.2">
      <c r="A50" s="429" t="s">
        <v>449</v>
      </c>
      <c r="B50" s="598" t="s">
        <v>450</v>
      </c>
      <c r="C50" s="599"/>
      <c r="D50" s="600"/>
      <c r="E50" s="96"/>
      <c r="F50" s="156" t="s">
        <v>25</v>
      </c>
      <c r="G50" s="59"/>
    </row>
    <row r="51" spans="1:7" x14ac:dyDescent="0.2">
      <c r="A51" s="410"/>
      <c r="B51" s="418"/>
      <c r="C51" s="418"/>
      <c r="D51" s="418"/>
      <c r="E51" s="432"/>
      <c r="F51" s="432"/>
    </row>
    <row r="52" spans="1:7" x14ac:dyDescent="0.2">
      <c r="A52" s="429" t="s">
        <v>451</v>
      </c>
      <c r="B52" s="603" t="s">
        <v>452</v>
      </c>
      <c r="C52" s="604"/>
      <c r="D52" s="604"/>
      <c r="E52" s="604"/>
      <c r="F52" s="604"/>
      <c r="G52" s="605"/>
    </row>
    <row r="53" spans="1:7" ht="30" customHeight="1" x14ac:dyDescent="0.2">
      <c r="A53" s="429"/>
      <c r="B53" s="606"/>
      <c r="C53" s="607"/>
      <c r="D53" s="607"/>
      <c r="E53" s="607"/>
      <c r="F53" s="607"/>
      <c r="G53" s="608"/>
    </row>
    <row r="54" spans="1:7" x14ac:dyDescent="0.2">
      <c r="A54" s="410"/>
    </row>
    <row r="55" spans="1:7" ht="15.75" x14ac:dyDescent="0.2">
      <c r="A55" s="410"/>
      <c r="B55" s="594" t="s">
        <v>453</v>
      </c>
      <c r="C55" s="595"/>
    </row>
    <row r="56" spans="1:7" ht="27.75" customHeight="1" x14ac:dyDescent="0.2">
      <c r="A56" s="429" t="s">
        <v>454</v>
      </c>
      <c r="B56" s="610" t="s">
        <v>455</v>
      </c>
      <c r="C56" s="610"/>
      <c r="D56" s="610"/>
      <c r="E56" s="151" t="s">
        <v>456</v>
      </c>
      <c r="G56" s="95"/>
    </row>
    <row r="57" spans="1:7" x14ac:dyDescent="0.2">
      <c r="A57" s="410"/>
    </row>
    <row r="58" spans="1:7" x14ac:dyDescent="0.2">
      <c r="A58" s="429" t="s">
        <v>457</v>
      </c>
      <c r="B58" s="596"/>
      <c r="C58" s="597"/>
      <c r="D58" s="480"/>
      <c r="E58" s="96" t="s">
        <v>458</v>
      </c>
      <c r="F58" s="150" t="s">
        <v>459</v>
      </c>
    </row>
    <row r="59" spans="1:7" ht="26.25" customHeight="1" x14ac:dyDescent="0.2">
      <c r="A59" s="429" t="s">
        <v>457</v>
      </c>
      <c r="B59" s="598" t="s">
        <v>460</v>
      </c>
      <c r="C59" s="599"/>
      <c r="D59" s="600"/>
      <c r="E59" s="156">
        <v>70</v>
      </c>
      <c r="F59" s="486" t="s">
        <v>461</v>
      </c>
      <c r="G59" s="488"/>
    </row>
    <row r="60" spans="1:7" x14ac:dyDescent="0.2">
      <c r="A60" s="410"/>
    </row>
    <row r="61" spans="1:7" x14ac:dyDescent="0.2">
      <c r="A61" s="429" t="s">
        <v>462</v>
      </c>
      <c r="B61" s="596"/>
      <c r="C61" s="597"/>
      <c r="D61" s="480"/>
      <c r="E61" s="96" t="s">
        <v>458</v>
      </c>
      <c r="F61" s="96" t="s">
        <v>459</v>
      </c>
    </row>
    <row r="62" spans="1:7" ht="27" customHeight="1" x14ac:dyDescent="0.2">
      <c r="A62" s="429" t="s">
        <v>462</v>
      </c>
      <c r="B62" s="598" t="s">
        <v>463</v>
      </c>
      <c r="C62" s="599"/>
      <c r="D62" s="600"/>
      <c r="E62" s="156">
        <v>80</v>
      </c>
      <c r="F62" s="486" t="s">
        <v>461</v>
      </c>
      <c r="G62" s="488"/>
    </row>
    <row r="63" spans="1:7" x14ac:dyDescent="0.2">
      <c r="A63" s="410"/>
      <c r="E63" s="58"/>
      <c r="F63" s="58"/>
      <c r="G63" s="58"/>
    </row>
    <row r="64" spans="1:7" ht="27.75" customHeight="1" x14ac:dyDescent="0.2">
      <c r="A64" s="429" t="s">
        <v>464</v>
      </c>
      <c r="B64" s="610" t="s">
        <v>465</v>
      </c>
      <c r="C64" s="610"/>
      <c r="D64" s="610"/>
      <c r="E64" s="151" t="s">
        <v>437</v>
      </c>
      <c r="F64" s="427"/>
      <c r="G64" s="152"/>
    </row>
    <row r="65" spans="1:7" x14ac:dyDescent="0.2">
      <c r="A65" s="429"/>
      <c r="B65" s="427"/>
      <c r="C65" s="427"/>
      <c r="D65" s="427"/>
      <c r="E65" s="427"/>
      <c r="F65" s="427"/>
      <c r="G65" s="152"/>
    </row>
    <row r="66" spans="1:7" ht="26.25" customHeight="1" x14ac:dyDescent="0.2">
      <c r="A66" s="429" t="s">
        <v>466</v>
      </c>
      <c r="B66" s="610" t="s">
        <v>467</v>
      </c>
      <c r="C66" s="610"/>
      <c r="D66" s="610"/>
      <c r="E66" s="151">
        <v>60</v>
      </c>
      <c r="F66" s="427"/>
      <c r="G66" s="152"/>
    </row>
    <row r="67" spans="1:7" x14ac:dyDescent="0.2">
      <c r="A67" s="429"/>
      <c r="B67" s="427"/>
      <c r="C67" s="427"/>
      <c r="D67" s="427"/>
      <c r="E67" s="427"/>
      <c r="F67" s="427"/>
      <c r="G67" s="95"/>
    </row>
    <row r="68" spans="1:7" x14ac:dyDescent="0.2">
      <c r="A68" s="429" t="s">
        <v>468</v>
      </c>
      <c r="B68" s="603" t="s">
        <v>469</v>
      </c>
      <c r="C68" s="604"/>
      <c r="D68" s="604"/>
      <c r="E68" s="604"/>
      <c r="F68" s="604"/>
      <c r="G68" s="605"/>
    </row>
    <row r="69" spans="1:7" x14ac:dyDescent="0.2">
      <c r="A69" s="429"/>
      <c r="B69" s="606"/>
      <c r="C69" s="607"/>
      <c r="D69" s="607"/>
      <c r="E69" s="607"/>
      <c r="F69" s="607"/>
      <c r="G69" s="608"/>
    </row>
    <row r="70" spans="1:7" x14ac:dyDescent="0.2">
      <c r="A70" s="410"/>
    </row>
  </sheetData>
  <mergeCells count="31">
    <mergeCell ref="B64:D64"/>
    <mergeCell ref="B66:D66"/>
    <mergeCell ref="B68:G69"/>
    <mergeCell ref="B55:C55"/>
    <mergeCell ref="B56:D56"/>
    <mergeCell ref="B58:D58"/>
    <mergeCell ref="B59:D59"/>
    <mergeCell ref="B61:D61"/>
    <mergeCell ref="B62:D62"/>
    <mergeCell ref="F59:G59"/>
    <mergeCell ref="F62:G62"/>
    <mergeCell ref="B52:G53"/>
    <mergeCell ref="B16:D16"/>
    <mergeCell ref="B22:D22"/>
    <mergeCell ref="B23:D23"/>
    <mergeCell ref="B24:D24"/>
    <mergeCell ref="B26:E26"/>
    <mergeCell ref="B35:D35"/>
    <mergeCell ref="B37:D37"/>
    <mergeCell ref="B39:G40"/>
    <mergeCell ref="B42:G42"/>
    <mergeCell ref="B49:D49"/>
    <mergeCell ref="B50:D50"/>
    <mergeCell ref="E24:H24"/>
    <mergeCell ref="B15:C15"/>
    <mergeCell ref="A1:G1"/>
    <mergeCell ref="B4:D4"/>
    <mergeCell ref="B5:D5"/>
    <mergeCell ref="B6:D6"/>
    <mergeCell ref="B8:G8"/>
    <mergeCell ref="B14:H14"/>
  </mergeCells>
  <pageMargins left="0.25" right="0.25" top="0.75" bottom="0.75" header="0.3" footer="0.3"/>
  <pageSetup fitToHeight="0" orientation="portrait" r:id="rId1"/>
  <headerFooter alignWithMargins="0">
    <oddHeader>&amp;CCommon Data Set 2018-2019</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40"/>
  <sheetViews>
    <sheetView zoomScaleNormal="100" workbookViewId="0">
      <selection sqref="A1:C1"/>
    </sheetView>
  </sheetViews>
  <sheetFormatPr defaultColWidth="0" defaultRowHeight="12.75" customHeight="1" zeroHeight="1" x14ac:dyDescent="0.2"/>
  <cols>
    <col min="1" max="1" width="5" style="44" customWidth="1"/>
    <col min="2" max="2" width="93.7109375" style="43" bestFit="1" customWidth="1"/>
    <col min="3" max="3" width="12.7109375" style="43" customWidth="1"/>
    <col min="4" max="4" width="9.140625" style="43" customWidth="1"/>
    <col min="5" max="16384" width="0" style="43" hidden="1"/>
  </cols>
  <sheetData>
    <row r="1" spans="1:3" ht="18" x14ac:dyDescent="0.2">
      <c r="A1" s="464" t="s">
        <v>470</v>
      </c>
      <c r="B1" s="464"/>
      <c r="C1" s="464"/>
    </row>
    <row r="2" spans="1:3" ht="28.5" customHeight="1" x14ac:dyDescent="0.2">
      <c r="A2" s="429" t="s">
        <v>471</v>
      </c>
      <c r="B2" s="476" t="s">
        <v>472</v>
      </c>
      <c r="C2" s="477"/>
    </row>
    <row r="3" spans="1:3" x14ac:dyDescent="0.2">
      <c r="A3" s="429" t="s">
        <v>471</v>
      </c>
      <c r="B3" s="102" t="s">
        <v>473</v>
      </c>
      <c r="C3" s="145" t="s">
        <v>25</v>
      </c>
    </row>
    <row r="4" spans="1:3" x14ac:dyDescent="0.2">
      <c r="A4" s="429" t="s">
        <v>471</v>
      </c>
      <c r="B4" s="102" t="s">
        <v>474</v>
      </c>
      <c r="C4" s="145"/>
    </row>
    <row r="5" spans="1:3" x14ac:dyDescent="0.2">
      <c r="A5" s="429" t="s">
        <v>471</v>
      </c>
      <c r="B5" s="102" t="s">
        <v>475</v>
      </c>
      <c r="C5" s="145" t="s">
        <v>25</v>
      </c>
    </row>
    <row r="6" spans="1:3" x14ac:dyDescent="0.2">
      <c r="A6" s="429" t="s">
        <v>471</v>
      </c>
      <c r="B6" s="102" t="s">
        <v>476</v>
      </c>
      <c r="C6" s="145"/>
    </row>
    <row r="7" spans="1:3" x14ac:dyDescent="0.2">
      <c r="A7" s="429" t="s">
        <v>471</v>
      </c>
      <c r="B7" s="102" t="s">
        <v>477</v>
      </c>
      <c r="C7" s="145" t="s">
        <v>25</v>
      </c>
    </row>
    <row r="8" spans="1:3" x14ac:dyDescent="0.2">
      <c r="A8" s="429" t="s">
        <v>471</v>
      </c>
      <c r="B8" s="102" t="s">
        <v>478</v>
      </c>
      <c r="C8" s="145" t="s">
        <v>25</v>
      </c>
    </row>
    <row r="9" spans="1:3" x14ac:dyDescent="0.2">
      <c r="A9" s="429" t="s">
        <v>471</v>
      </c>
      <c r="B9" s="102" t="s">
        <v>479</v>
      </c>
      <c r="C9" s="145" t="s">
        <v>25</v>
      </c>
    </row>
    <row r="10" spans="1:3" x14ac:dyDescent="0.2">
      <c r="A10" s="429" t="s">
        <v>471</v>
      </c>
      <c r="B10" s="102" t="s">
        <v>480</v>
      </c>
      <c r="C10" s="145" t="s">
        <v>25</v>
      </c>
    </row>
    <row r="11" spans="1:3" x14ac:dyDescent="0.2">
      <c r="A11" s="429" t="s">
        <v>471</v>
      </c>
      <c r="B11" s="102" t="s">
        <v>481</v>
      </c>
      <c r="C11" s="145"/>
    </row>
    <row r="12" spans="1:3" x14ac:dyDescent="0.2">
      <c r="A12" s="429" t="s">
        <v>471</v>
      </c>
      <c r="B12" s="102" t="s">
        <v>482</v>
      </c>
      <c r="C12" s="145" t="s">
        <v>25</v>
      </c>
    </row>
    <row r="13" spans="1:3" x14ac:dyDescent="0.2">
      <c r="A13" s="429" t="s">
        <v>471</v>
      </c>
      <c r="B13" s="102" t="s">
        <v>483</v>
      </c>
      <c r="C13" s="145" t="s">
        <v>25</v>
      </c>
    </row>
    <row r="14" spans="1:3" x14ac:dyDescent="0.2">
      <c r="A14" s="429" t="s">
        <v>471</v>
      </c>
      <c r="B14" s="102" t="s">
        <v>484</v>
      </c>
      <c r="C14" s="145" t="s">
        <v>25</v>
      </c>
    </row>
    <row r="15" spans="1:3" x14ac:dyDescent="0.2">
      <c r="A15" s="429" t="s">
        <v>471</v>
      </c>
      <c r="B15" s="102" t="s">
        <v>485</v>
      </c>
      <c r="C15" s="145"/>
    </row>
    <row r="16" spans="1:3" x14ac:dyDescent="0.2">
      <c r="A16" s="429" t="s">
        <v>471</v>
      </c>
      <c r="B16" s="102" t="s">
        <v>486</v>
      </c>
      <c r="C16" s="145" t="s">
        <v>25</v>
      </c>
    </row>
    <row r="17" spans="1:3" x14ac:dyDescent="0.2">
      <c r="A17" s="429" t="s">
        <v>471</v>
      </c>
      <c r="B17" s="102" t="s">
        <v>487</v>
      </c>
      <c r="C17" s="145" t="s">
        <v>25</v>
      </c>
    </row>
    <row r="18" spans="1:3" x14ac:dyDescent="0.2">
      <c r="A18" s="429" t="s">
        <v>471</v>
      </c>
      <c r="B18" s="102" t="s">
        <v>488</v>
      </c>
      <c r="C18" s="145"/>
    </row>
    <row r="19" spans="1:3" x14ac:dyDescent="0.2">
      <c r="A19" s="429" t="s">
        <v>471</v>
      </c>
      <c r="B19" s="102" t="s">
        <v>489</v>
      </c>
      <c r="C19" s="145"/>
    </row>
    <row r="20" spans="1:3" x14ac:dyDescent="0.2">
      <c r="A20" s="429" t="s">
        <v>471</v>
      </c>
      <c r="B20" s="114" t="s">
        <v>490</v>
      </c>
      <c r="C20" s="113"/>
    </row>
    <row r="21" spans="1:3" x14ac:dyDescent="0.2">
      <c r="A21" s="410"/>
      <c r="B21" s="616"/>
      <c r="C21" s="617"/>
    </row>
    <row r="22" spans="1:3" x14ac:dyDescent="0.2">
      <c r="A22" s="410"/>
    </row>
    <row r="23" spans="1:3" x14ac:dyDescent="0.2">
      <c r="A23" s="429" t="s">
        <v>491</v>
      </c>
      <c r="B23" s="58" t="s">
        <v>492</v>
      </c>
    </row>
    <row r="24" spans="1:3" x14ac:dyDescent="0.2">
      <c r="A24" s="410"/>
    </row>
    <row r="25" spans="1:3" ht="24.75" customHeight="1" x14ac:dyDescent="0.2">
      <c r="A25" s="412" t="s">
        <v>493</v>
      </c>
      <c r="B25" s="427" t="s">
        <v>494</v>
      </c>
      <c r="C25" s="427"/>
    </row>
    <row r="26" spans="1:3" x14ac:dyDescent="0.2">
      <c r="A26" s="412" t="s">
        <v>493</v>
      </c>
      <c r="B26" s="102" t="s">
        <v>495</v>
      </c>
      <c r="C26" s="145" t="s">
        <v>25</v>
      </c>
    </row>
    <row r="27" spans="1:3" x14ac:dyDescent="0.2">
      <c r="A27" s="412" t="s">
        <v>493</v>
      </c>
      <c r="B27" s="102" t="s">
        <v>496</v>
      </c>
      <c r="C27" s="145"/>
    </row>
    <row r="28" spans="1:3" x14ac:dyDescent="0.2">
      <c r="A28" s="412" t="s">
        <v>493</v>
      </c>
      <c r="B28" s="102" t="s">
        <v>497</v>
      </c>
      <c r="C28" s="145" t="s">
        <v>25</v>
      </c>
    </row>
    <row r="29" spans="1:3" x14ac:dyDescent="0.2">
      <c r="A29" s="412" t="s">
        <v>493</v>
      </c>
      <c r="B29" s="102" t="s">
        <v>498</v>
      </c>
      <c r="C29" s="145"/>
    </row>
    <row r="30" spans="1:3" x14ac:dyDescent="0.2">
      <c r="A30" s="412" t="s">
        <v>493</v>
      </c>
      <c r="B30" s="102" t="s">
        <v>187</v>
      </c>
      <c r="C30" s="145" t="s">
        <v>25</v>
      </c>
    </row>
    <row r="31" spans="1:3" x14ac:dyDescent="0.2">
      <c r="A31" s="412" t="s">
        <v>493</v>
      </c>
      <c r="B31" s="102" t="s">
        <v>499</v>
      </c>
      <c r="C31" s="145" t="s">
        <v>25</v>
      </c>
    </row>
    <row r="32" spans="1:3" x14ac:dyDescent="0.2">
      <c r="A32" s="412" t="s">
        <v>493</v>
      </c>
      <c r="B32" s="102" t="s">
        <v>182</v>
      </c>
      <c r="C32" s="145" t="s">
        <v>25</v>
      </c>
    </row>
    <row r="33" spans="1:3" x14ac:dyDescent="0.2">
      <c r="A33" s="412" t="s">
        <v>493</v>
      </c>
      <c r="B33" s="102" t="s">
        <v>500</v>
      </c>
      <c r="C33" s="145" t="s">
        <v>25</v>
      </c>
    </row>
    <row r="34" spans="1:3" x14ac:dyDescent="0.2">
      <c r="A34" s="412" t="s">
        <v>493</v>
      </c>
      <c r="B34" s="102" t="s">
        <v>501</v>
      </c>
      <c r="C34" s="145" t="s">
        <v>25</v>
      </c>
    </row>
    <row r="35" spans="1:3" x14ac:dyDescent="0.2">
      <c r="A35" s="412" t="s">
        <v>493</v>
      </c>
      <c r="B35" s="102" t="s">
        <v>502</v>
      </c>
      <c r="C35" s="145" t="s">
        <v>25</v>
      </c>
    </row>
    <row r="36" spans="1:3" x14ac:dyDescent="0.2">
      <c r="A36" s="412" t="s">
        <v>493</v>
      </c>
      <c r="B36" s="72" t="s">
        <v>503</v>
      </c>
      <c r="C36" s="145" t="s">
        <v>25</v>
      </c>
    </row>
    <row r="37" spans="1:3" x14ac:dyDescent="0.2">
      <c r="A37" s="410"/>
      <c r="B37" s="618"/>
      <c r="C37" s="619"/>
    </row>
    <row r="38" spans="1:3" x14ac:dyDescent="0.2">
      <c r="A38" s="410"/>
    </row>
    <row r="39" spans="1:3" ht="28.5" x14ac:dyDescent="0.2">
      <c r="A39" s="410"/>
      <c r="B39" s="115" t="s">
        <v>504</v>
      </c>
    </row>
    <row r="40" spans="1:3" x14ac:dyDescent="0.2">
      <c r="A40" s="410"/>
    </row>
  </sheetData>
  <mergeCells count="4">
    <mergeCell ref="A1:C1"/>
    <mergeCell ref="B2:C2"/>
    <mergeCell ref="B21:C21"/>
    <mergeCell ref="B37:C37"/>
  </mergeCells>
  <pageMargins left="0.25" right="0.25" top="0.75" bottom="0.75" header="0.3" footer="0.3"/>
  <pageSetup scale="75" orientation="portrait" r:id="rId1"/>
  <headerFooter alignWithMargins="0">
    <oddHeader>&amp;CCommon Data Set 2018-2019</oddHeader>
    <oddFooter>&amp;CCDS-E&amp;RPage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59"/>
  <sheetViews>
    <sheetView zoomScaleNormal="100" workbookViewId="0">
      <selection activeCell="G44" sqref="G44"/>
    </sheetView>
  </sheetViews>
  <sheetFormatPr defaultColWidth="0" defaultRowHeight="12.75" zeroHeight="1" x14ac:dyDescent="0.2"/>
  <cols>
    <col min="1" max="1" width="5" style="44" customWidth="1"/>
    <col min="2" max="2" width="35.85546875" style="43" bestFit="1" customWidth="1"/>
    <col min="3" max="3" width="4.7109375" style="43" customWidth="1"/>
    <col min="4" max="4" width="10.7109375" style="43" customWidth="1"/>
    <col min="5" max="5" width="17.7109375" style="43" bestFit="1" customWidth="1"/>
    <col min="6" max="6" width="14.140625" style="43" bestFit="1" customWidth="1"/>
    <col min="7" max="7" width="9.140625" style="43" customWidth="1"/>
    <col min="8" max="8" width="0.7109375" style="43" customWidth="1"/>
    <col min="9" max="16384" width="0" style="43" hidden="1"/>
  </cols>
  <sheetData>
    <row r="1" spans="1:6" ht="18" x14ac:dyDescent="0.2">
      <c r="A1" s="464" t="s">
        <v>505</v>
      </c>
      <c r="B1" s="464"/>
      <c r="C1" s="464"/>
      <c r="D1" s="464"/>
      <c r="E1" s="465"/>
      <c r="F1" s="465"/>
    </row>
    <row r="2" spans="1:6" ht="24.75" customHeight="1" x14ac:dyDescent="0.2">
      <c r="A2" s="410"/>
    </row>
    <row r="3" spans="1:6" ht="28.5" customHeight="1" x14ac:dyDescent="0.2">
      <c r="A3" s="429" t="s">
        <v>506</v>
      </c>
      <c r="B3" s="607" t="s">
        <v>507</v>
      </c>
      <c r="C3" s="607"/>
      <c r="D3" s="607"/>
      <c r="E3" s="623"/>
      <c r="F3" s="623"/>
    </row>
    <row r="4" spans="1:6" ht="37.5" customHeight="1" x14ac:dyDescent="0.2">
      <c r="A4" s="429" t="s">
        <v>506</v>
      </c>
      <c r="B4" s="624"/>
      <c r="C4" s="617"/>
      <c r="D4" s="617"/>
      <c r="E4" s="116" t="s">
        <v>508</v>
      </c>
      <c r="F4" s="117" t="s">
        <v>64</v>
      </c>
    </row>
    <row r="5" spans="1:6" ht="39.75" customHeight="1" x14ac:dyDescent="0.2">
      <c r="A5" s="429" t="s">
        <v>506</v>
      </c>
      <c r="B5" s="625" t="s">
        <v>509</v>
      </c>
      <c r="C5" s="617"/>
      <c r="D5" s="617"/>
      <c r="E5" s="165">
        <v>0.19</v>
      </c>
      <c r="F5" s="165">
        <v>0.16</v>
      </c>
    </row>
    <row r="6" spans="1:6" x14ac:dyDescent="0.2">
      <c r="A6" s="429" t="s">
        <v>506</v>
      </c>
      <c r="B6" s="625" t="s">
        <v>510</v>
      </c>
      <c r="C6" s="617"/>
      <c r="D6" s="617"/>
      <c r="E6" s="165" t="s">
        <v>511</v>
      </c>
      <c r="F6" s="165">
        <v>0.1</v>
      </c>
    </row>
    <row r="7" spans="1:6" x14ac:dyDescent="0.2">
      <c r="A7" s="429" t="s">
        <v>506</v>
      </c>
      <c r="B7" s="625" t="s">
        <v>512</v>
      </c>
      <c r="C7" s="617"/>
      <c r="D7" s="617"/>
      <c r="E7" s="165" t="s">
        <v>511</v>
      </c>
      <c r="F7" s="165">
        <v>0.1</v>
      </c>
    </row>
    <row r="8" spans="1:6" ht="24.75" customHeight="1" x14ac:dyDescent="0.2">
      <c r="A8" s="429" t="s">
        <v>506</v>
      </c>
      <c r="B8" s="625" t="s">
        <v>513</v>
      </c>
      <c r="C8" s="617"/>
      <c r="D8" s="617"/>
      <c r="E8" s="165">
        <v>0.96</v>
      </c>
      <c r="F8" s="165">
        <v>0.27</v>
      </c>
    </row>
    <row r="9" spans="1:6" x14ac:dyDescent="0.2">
      <c r="A9" s="429" t="s">
        <v>506</v>
      </c>
      <c r="B9" s="625" t="s">
        <v>514</v>
      </c>
      <c r="C9" s="617"/>
      <c r="D9" s="617"/>
      <c r="E9" s="165">
        <v>0.04</v>
      </c>
      <c r="F9" s="166">
        <v>0.73</v>
      </c>
    </row>
    <row r="10" spans="1:6" x14ac:dyDescent="0.2">
      <c r="A10" s="429" t="s">
        <v>506</v>
      </c>
      <c r="B10" s="625" t="s">
        <v>515</v>
      </c>
      <c r="C10" s="617"/>
      <c r="D10" s="617"/>
      <c r="E10" s="165">
        <v>1.66168162180126E-4</v>
      </c>
      <c r="F10" s="165">
        <v>5.4678637409652203E-2</v>
      </c>
    </row>
    <row r="11" spans="1:6" x14ac:dyDescent="0.2">
      <c r="A11" s="429" t="s">
        <v>506</v>
      </c>
      <c r="B11" s="625" t="s">
        <v>516</v>
      </c>
      <c r="C11" s="617"/>
      <c r="D11" s="617"/>
      <c r="E11" s="167">
        <v>18</v>
      </c>
      <c r="F11" s="167">
        <v>20</v>
      </c>
    </row>
    <row r="12" spans="1:6" x14ac:dyDescent="0.2">
      <c r="A12" s="429" t="s">
        <v>506</v>
      </c>
      <c r="B12" s="625" t="s">
        <v>517</v>
      </c>
      <c r="C12" s="617"/>
      <c r="D12" s="617"/>
      <c r="E12" s="167">
        <v>18</v>
      </c>
      <c r="F12" s="167">
        <v>20</v>
      </c>
    </row>
    <row r="13" spans="1:6" ht="9.75" customHeight="1" x14ac:dyDescent="0.2">
      <c r="A13" s="410"/>
    </row>
    <row r="14" spans="1:6" x14ac:dyDescent="0.2">
      <c r="A14" s="429" t="s">
        <v>518</v>
      </c>
      <c r="B14" s="620" t="s">
        <v>519</v>
      </c>
      <c r="C14" s="621"/>
      <c r="D14" s="621"/>
      <c r="E14" s="622"/>
      <c r="F14" s="622"/>
    </row>
    <row r="15" spans="1:6" x14ac:dyDescent="0.2">
      <c r="A15" s="429" t="s">
        <v>518</v>
      </c>
      <c r="B15" s="98" t="s">
        <v>520</v>
      </c>
      <c r="C15" s="155" t="s">
        <v>25</v>
      </c>
      <c r="D15" s="413"/>
      <c r="E15" s="414"/>
      <c r="F15" s="414"/>
    </row>
    <row r="16" spans="1:6" x14ac:dyDescent="0.2">
      <c r="A16" s="429" t="s">
        <v>518</v>
      </c>
      <c r="B16" s="415" t="s">
        <v>521</v>
      </c>
      <c r="C16" s="155" t="s">
        <v>25</v>
      </c>
    </row>
    <row r="17" spans="1:6" x14ac:dyDescent="0.2">
      <c r="A17" s="429" t="s">
        <v>518</v>
      </c>
      <c r="B17" s="415" t="s">
        <v>522</v>
      </c>
      <c r="C17" s="155" t="s">
        <v>25</v>
      </c>
    </row>
    <row r="18" spans="1:6" x14ac:dyDescent="0.2">
      <c r="A18" s="429" t="s">
        <v>518</v>
      </c>
      <c r="B18" s="415" t="s">
        <v>523</v>
      </c>
      <c r="C18" s="155" t="s">
        <v>25</v>
      </c>
    </row>
    <row r="19" spans="1:6" x14ac:dyDescent="0.2">
      <c r="A19" s="429" t="s">
        <v>518</v>
      </c>
      <c r="B19" s="415" t="s">
        <v>524</v>
      </c>
      <c r="C19" s="155" t="s">
        <v>25</v>
      </c>
    </row>
    <row r="20" spans="1:6" x14ac:dyDescent="0.2">
      <c r="A20" s="429" t="s">
        <v>518</v>
      </c>
      <c r="B20" s="100" t="s">
        <v>525</v>
      </c>
      <c r="C20" s="155" t="s">
        <v>25</v>
      </c>
    </row>
    <row r="21" spans="1:6" x14ac:dyDescent="0.2">
      <c r="A21" s="429" t="s">
        <v>518</v>
      </c>
      <c r="B21" s="415" t="s">
        <v>526</v>
      </c>
      <c r="C21" s="155" t="s">
        <v>25</v>
      </c>
    </row>
    <row r="22" spans="1:6" x14ac:dyDescent="0.2">
      <c r="A22" s="429" t="s">
        <v>518</v>
      </c>
      <c r="B22" s="415" t="s">
        <v>527</v>
      </c>
      <c r="C22" s="155" t="s">
        <v>25</v>
      </c>
    </row>
    <row r="23" spans="1:6" x14ac:dyDescent="0.2">
      <c r="A23" s="429" t="s">
        <v>518</v>
      </c>
      <c r="B23" s="415" t="s">
        <v>528</v>
      </c>
      <c r="C23" s="155" t="s">
        <v>25</v>
      </c>
    </row>
    <row r="24" spans="1:6" x14ac:dyDescent="0.2">
      <c r="A24" s="429" t="s">
        <v>518</v>
      </c>
      <c r="B24" s="415" t="s">
        <v>529</v>
      </c>
      <c r="C24" s="155" t="s">
        <v>25</v>
      </c>
    </row>
    <row r="25" spans="1:6" x14ac:dyDescent="0.2">
      <c r="A25" s="429" t="s">
        <v>518</v>
      </c>
      <c r="B25" s="415" t="s">
        <v>530</v>
      </c>
      <c r="C25" s="155" t="s">
        <v>25</v>
      </c>
    </row>
    <row r="26" spans="1:6" x14ac:dyDescent="0.2">
      <c r="A26" s="429" t="s">
        <v>518</v>
      </c>
      <c r="B26" s="415" t="s">
        <v>531</v>
      </c>
      <c r="C26" s="155" t="s">
        <v>25</v>
      </c>
    </row>
    <row r="27" spans="1:6" x14ac:dyDescent="0.2">
      <c r="A27" s="429" t="s">
        <v>518</v>
      </c>
      <c r="B27" s="415" t="s">
        <v>532</v>
      </c>
      <c r="C27" s="155"/>
    </row>
    <row r="28" spans="1:6" x14ac:dyDescent="0.2">
      <c r="A28" s="429" t="s">
        <v>518</v>
      </c>
      <c r="B28" s="415" t="s">
        <v>533</v>
      </c>
      <c r="C28" s="155" t="s">
        <v>25</v>
      </c>
      <c r="F28" s="62"/>
    </row>
    <row r="29" spans="1:6" x14ac:dyDescent="0.2">
      <c r="A29" s="446" t="s">
        <v>518</v>
      </c>
      <c r="B29" s="445" t="s">
        <v>1103</v>
      </c>
      <c r="C29" s="155" t="s">
        <v>25</v>
      </c>
      <c r="F29" s="62"/>
    </row>
    <row r="30" spans="1:6" x14ac:dyDescent="0.2">
      <c r="A30" s="429" t="s">
        <v>518</v>
      </c>
      <c r="B30" s="415" t="s">
        <v>534</v>
      </c>
      <c r="C30" s="155" t="s">
        <v>25</v>
      </c>
    </row>
    <row r="31" spans="1:6" x14ac:dyDescent="0.2">
      <c r="A31" s="429" t="s">
        <v>518</v>
      </c>
      <c r="B31" s="415" t="s">
        <v>535</v>
      </c>
      <c r="C31" s="155" t="s">
        <v>25</v>
      </c>
    </row>
    <row r="32" spans="1:6" x14ac:dyDescent="0.2">
      <c r="A32" s="429" t="s">
        <v>518</v>
      </c>
      <c r="B32" s="415" t="s">
        <v>536</v>
      </c>
      <c r="C32" s="155" t="s">
        <v>25</v>
      </c>
    </row>
    <row r="33" spans="1:8" x14ac:dyDescent="0.2">
      <c r="A33" s="429" t="s">
        <v>518</v>
      </c>
      <c r="B33" s="415" t="s">
        <v>537</v>
      </c>
      <c r="C33" s="155" t="s">
        <v>25</v>
      </c>
    </row>
    <row r="34" spans="1:8" x14ac:dyDescent="0.2">
      <c r="A34" s="429" t="s">
        <v>518</v>
      </c>
      <c r="B34" s="415" t="s">
        <v>538</v>
      </c>
      <c r="C34" s="155" t="s">
        <v>25</v>
      </c>
    </row>
    <row r="35" spans="1:8" x14ac:dyDescent="0.2">
      <c r="A35" s="429" t="s">
        <v>518</v>
      </c>
      <c r="B35" s="415" t="s">
        <v>539</v>
      </c>
      <c r="C35" s="155" t="s">
        <v>25</v>
      </c>
    </row>
    <row r="36" spans="1:8" x14ac:dyDescent="0.2">
      <c r="A36" s="429" t="s">
        <v>518</v>
      </c>
      <c r="B36" s="415" t="s">
        <v>540</v>
      </c>
      <c r="C36" s="155" t="s">
        <v>25</v>
      </c>
    </row>
    <row r="37" spans="1:8" ht="9" customHeight="1" x14ac:dyDescent="0.2">
      <c r="A37" s="410"/>
    </row>
    <row r="38" spans="1:8" x14ac:dyDescent="0.2">
      <c r="A38" s="429" t="s">
        <v>541</v>
      </c>
      <c r="B38" s="629" t="s">
        <v>542</v>
      </c>
      <c r="C38" s="607"/>
      <c r="D38" s="607"/>
      <c r="E38" s="630"/>
      <c r="F38" s="631"/>
      <c r="G38" s="62"/>
    </row>
    <row r="39" spans="1:8" s="121" customFormat="1" ht="25.5" x14ac:dyDescent="0.25">
      <c r="A39" s="429" t="s">
        <v>541</v>
      </c>
      <c r="B39" s="99"/>
      <c r="C39" s="632" t="s">
        <v>543</v>
      </c>
      <c r="D39" s="632"/>
      <c r="E39" s="120" t="s">
        <v>544</v>
      </c>
      <c r="F39" s="633" t="s">
        <v>545</v>
      </c>
      <c r="G39" s="634"/>
    </row>
    <row r="40" spans="1:8" x14ac:dyDescent="0.2">
      <c r="A40" s="429" t="s">
        <v>541</v>
      </c>
      <c r="B40" s="98" t="s">
        <v>546</v>
      </c>
      <c r="C40" s="626" t="s">
        <v>25</v>
      </c>
      <c r="D40" s="627"/>
      <c r="E40" s="70"/>
      <c r="F40" s="598"/>
      <c r="G40" s="600"/>
      <c r="H40" s="413"/>
    </row>
    <row r="41" spans="1:8" x14ac:dyDescent="0.2">
      <c r="A41" s="429" t="s">
        <v>541</v>
      </c>
      <c r="B41" s="98" t="s">
        <v>547</v>
      </c>
      <c r="C41" s="626" t="s">
        <v>25</v>
      </c>
      <c r="D41" s="627"/>
      <c r="E41" s="70"/>
      <c r="F41" s="598"/>
      <c r="G41" s="600"/>
      <c r="H41" s="413"/>
    </row>
    <row r="42" spans="1:8" x14ac:dyDescent="0.2">
      <c r="A42" s="429" t="s">
        <v>541</v>
      </c>
      <c r="B42" s="98" t="s">
        <v>548</v>
      </c>
      <c r="C42" s="626" t="s">
        <v>25</v>
      </c>
      <c r="D42" s="627"/>
      <c r="E42" s="70"/>
      <c r="F42" s="598"/>
      <c r="G42" s="600"/>
      <c r="H42" s="413"/>
    </row>
    <row r="43" spans="1:8" ht="9" customHeight="1" x14ac:dyDescent="0.2">
      <c r="A43" s="410"/>
    </row>
    <row r="44" spans="1:8" ht="26.25" customHeight="1" x14ac:dyDescent="0.2">
      <c r="A44" s="429" t="s">
        <v>549</v>
      </c>
      <c r="B44" s="620" t="s">
        <v>550</v>
      </c>
      <c r="C44" s="621"/>
      <c r="D44" s="621"/>
      <c r="E44" s="621"/>
      <c r="F44" s="621"/>
    </row>
    <row r="45" spans="1:8" x14ac:dyDescent="0.2">
      <c r="A45" s="429" t="s">
        <v>549</v>
      </c>
      <c r="B45" s="415" t="s">
        <v>551</v>
      </c>
      <c r="C45" s="155" t="s">
        <v>25</v>
      </c>
    </row>
    <row r="46" spans="1:8" x14ac:dyDescent="0.2">
      <c r="A46" s="429" t="s">
        <v>549</v>
      </c>
      <c r="B46" s="415" t="s">
        <v>552</v>
      </c>
      <c r="C46" s="155" t="s">
        <v>25</v>
      </c>
    </row>
    <row r="47" spans="1:8" x14ac:dyDescent="0.2">
      <c r="A47" s="429" t="s">
        <v>549</v>
      </c>
      <c r="B47" s="415" t="s">
        <v>553</v>
      </c>
      <c r="C47" s="155" t="s">
        <v>25</v>
      </c>
    </row>
    <row r="48" spans="1:8" x14ac:dyDescent="0.2">
      <c r="A48" s="429" t="s">
        <v>549</v>
      </c>
      <c r="B48" s="415" t="s">
        <v>554</v>
      </c>
      <c r="C48" s="155" t="s">
        <v>25</v>
      </c>
    </row>
    <row r="49" spans="1:4" x14ac:dyDescent="0.2">
      <c r="A49" s="429" t="s">
        <v>549</v>
      </c>
      <c r="B49" s="415" t="s">
        <v>555</v>
      </c>
      <c r="C49" s="155" t="s">
        <v>25</v>
      </c>
    </row>
    <row r="50" spans="1:4" ht="27.75" customHeight="1" x14ac:dyDescent="0.2">
      <c r="A50" s="429" t="s">
        <v>549</v>
      </c>
      <c r="B50" s="415" t="s">
        <v>556</v>
      </c>
      <c r="C50" s="155" t="s">
        <v>25</v>
      </c>
    </row>
    <row r="51" spans="1:4" ht="24.75" customHeight="1" x14ac:dyDescent="0.2">
      <c r="A51" s="429" t="s">
        <v>549</v>
      </c>
      <c r="B51" s="415" t="s">
        <v>557</v>
      </c>
      <c r="C51" s="155" t="s">
        <v>25</v>
      </c>
    </row>
    <row r="52" spans="1:4" x14ac:dyDescent="0.2">
      <c r="A52" s="429" t="s">
        <v>549</v>
      </c>
      <c r="B52" s="415" t="s">
        <v>558</v>
      </c>
      <c r="C52" s="155" t="s">
        <v>25</v>
      </c>
    </row>
    <row r="53" spans="1:4" x14ac:dyDescent="0.2">
      <c r="A53" s="429" t="s">
        <v>549</v>
      </c>
      <c r="B53" s="415" t="s">
        <v>559</v>
      </c>
      <c r="C53" s="155" t="s">
        <v>25</v>
      </c>
    </row>
    <row r="54" spans="1:4" x14ac:dyDescent="0.2">
      <c r="A54" s="429" t="s">
        <v>549</v>
      </c>
      <c r="B54" s="415" t="s">
        <v>560</v>
      </c>
      <c r="C54" s="155" t="s">
        <v>25</v>
      </c>
    </row>
    <row r="55" spans="1:4" x14ac:dyDescent="0.2">
      <c r="A55" s="429" t="s">
        <v>549</v>
      </c>
      <c r="B55" s="122" t="s">
        <v>561</v>
      </c>
      <c r="C55" s="155"/>
    </row>
    <row r="56" spans="1:4" ht="15.75" customHeight="1" x14ac:dyDescent="0.2">
      <c r="A56" s="429" t="s">
        <v>549</v>
      </c>
      <c r="B56" s="417" t="s">
        <v>562</v>
      </c>
      <c r="C56" s="155" t="s">
        <v>25</v>
      </c>
      <c r="D56" s="95"/>
    </row>
    <row r="57" spans="1:4" ht="13.5" customHeight="1" x14ac:dyDescent="0.2">
      <c r="A57" s="429"/>
      <c r="B57" s="451" t="s">
        <v>563</v>
      </c>
      <c r="C57" s="123"/>
      <c r="D57" s="95"/>
    </row>
    <row r="58" spans="1:4" ht="3.75" customHeight="1" x14ac:dyDescent="0.2">
      <c r="A58" s="429"/>
      <c r="B58" s="628"/>
      <c r="C58" s="628"/>
    </row>
    <row r="59" spans="1:4" ht="4.5" hidden="1" customHeight="1" x14ac:dyDescent="0.2">
      <c r="A59" s="410"/>
    </row>
  </sheetData>
  <mergeCells count="23">
    <mergeCell ref="C42:D42"/>
    <mergeCell ref="F42:G42"/>
    <mergeCell ref="B44:F44"/>
    <mergeCell ref="B58:C58"/>
    <mergeCell ref="B38:F38"/>
    <mergeCell ref="C39:D39"/>
    <mergeCell ref="F39:G39"/>
    <mergeCell ref="C40:D40"/>
    <mergeCell ref="F40:G40"/>
    <mergeCell ref="C41:D41"/>
    <mergeCell ref="F41:G41"/>
    <mergeCell ref="B14:F14"/>
    <mergeCell ref="A1:F1"/>
    <mergeCell ref="B3:F3"/>
    <mergeCell ref="B4:D4"/>
    <mergeCell ref="B5:D5"/>
    <mergeCell ref="B6:D6"/>
    <mergeCell ref="B7:D7"/>
    <mergeCell ref="B8:D8"/>
    <mergeCell ref="B9:D9"/>
    <mergeCell ref="B10:D10"/>
    <mergeCell ref="B11:D11"/>
    <mergeCell ref="B12:D12"/>
  </mergeCells>
  <pageMargins left="0.25" right="0.25" top="0.75" bottom="0.75" header="0.3" footer="0.3"/>
  <pageSetup fitToHeight="0" orientation="portrait" r:id="rId1"/>
  <headerFooter alignWithMargins="0">
    <oddHeader>&amp;CCommon Data Set 2018-2019</oddHeader>
    <oddFooter>&amp;CCDS-F&amp;RPage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57"/>
  <sheetViews>
    <sheetView zoomScaleNormal="100" workbookViewId="0">
      <selection sqref="A1:E1"/>
    </sheetView>
  </sheetViews>
  <sheetFormatPr defaultColWidth="0" defaultRowHeight="12.75" zeroHeight="1" x14ac:dyDescent="0.2"/>
  <cols>
    <col min="1" max="1" width="5" style="452" customWidth="1"/>
    <col min="2" max="2" width="55.42578125" style="43" bestFit="1" customWidth="1"/>
    <col min="3" max="3" width="9.28515625" style="43" bestFit="1" customWidth="1"/>
    <col min="4" max="4" width="14.140625" style="43" bestFit="1" customWidth="1"/>
    <col min="5" max="5" width="16.7109375" style="43" bestFit="1" customWidth="1"/>
    <col min="6" max="6" width="0.7109375" style="43" customWidth="1"/>
    <col min="7" max="16384" width="0" style="43" hidden="1"/>
  </cols>
  <sheetData>
    <row r="1" spans="1:5" ht="18" x14ac:dyDescent="0.2">
      <c r="A1" s="464" t="s">
        <v>564</v>
      </c>
      <c r="B1" s="464"/>
      <c r="C1" s="464"/>
      <c r="D1" s="464"/>
      <c r="E1" s="464"/>
    </row>
    <row r="2" spans="1:5" ht="18" x14ac:dyDescent="0.2">
      <c r="A2" s="459"/>
      <c r="B2" s="459"/>
      <c r="C2" s="459"/>
      <c r="D2" s="459"/>
      <c r="E2" s="459"/>
    </row>
    <row r="3" spans="1:5" x14ac:dyDescent="0.2">
      <c r="A3" s="458" t="s">
        <v>565</v>
      </c>
      <c r="B3" s="93" t="s">
        <v>566</v>
      </c>
      <c r="C3" s="154" t="s">
        <v>567</v>
      </c>
      <c r="D3" s="93"/>
      <c r="E3" s="93"/>
    </row>
    <row r="4" spans="1:5" x14ac:dyDescent="0.2"/>
    <row r="5" spans="1:5" ht="27.75" customHeight="1" x14ac:dyDescent="0.2">
      <c r="B5" s="620" t="s">
        <v>568</v>
      </c>
      <c r="C5" s="620"/>
      <c r="D5" s="620"/>
      <c r="E5" s="620"/>
    </row>
    <row r="6" spans="1:5" s="62" customFormat="1" x14ac:dyDescent="0.2">
      <c r="A6" s="453"/>
      <c r="B6" s="457"/>
      <c r="C6" s="457"/>
      <c r="D6" s="457"/>
      <c r="E6" s="457"/>
    </row>
    <row r="7" spans="1:5" s="62" customFormat="1" ht="38.25" customHeight="1" x14ac:dyDescent="0.2">
      <c r="A7" s="460"/>
      <c r="B7" s="640" t="s">
        <v>1104</v>
      </c>
      <c r="C7" s="641"/>
      <c r="D7" s="641"/>
      <c r="E7" s="641"/>
    </row>
    <row r="8" spans="1:5" s="62" customFormat="1" ht="15.75" x14ac:dyDescent="0.2">
      <c r="A8" s="453"/>
      <c r="B8" s="444"/>
      <c r="C8" s="461"/>
      <c r="D8" s="461"/>
      <c r="E8" s="462"/>
    </row>
    <row r="9" spans="1:5" x14ac:dyDescent="0.2">
      <c r="A9" s="458"/>
      <c r="B9" s="458"/>
      <c r="C9" s="458"/>
      <c r="D9" s="458"/>
      <c r="E9" s="458"/>
    </row>
    <row r="10" spans="1:5" ht="117" customHeight="1" x14ac:dyDescent="0.2">
      <c r="A10" s="458" t="s">
        <v>569</v>
      </c>
      <c r="B10" s="642" t="s">
        <v>1105</v>
      </c>
      <c r="C10" s="641"/>
      <c r="D10" s="641"/>
      <c r="E10" s="641"/>
    </row>
    <row r="11" spans="1:5" x14ac:dyDescent="0.2">
      <c r="A11" s="458"/>
      <c r="C11" s="105"/>
      <c r="D11" s="458"/>
      <c r="E11" s="458"/>
    </row>
    <row r="12" spans="1:5" x14ac:dyDescent="0.2">
      <c r="A12" s="458" t="s">
        <v>569</v>
      </c>
      <c r="B12" s="276"/>
      <c r="C12" s="61" t="s">
        <v>570</v>
      </c>
      <c r="D12" s="61" t="s">
        <v>64</v>
      </c>
    </row>
    <row r="13" spans="1:5" ht="25.5" x14ac:dyDescent="0.2">
      <c r="A13" s="458" t="s">
        <v>569</v>
      </c>
      <c r="B13" s="309" t="s">
        <v>571</v>
      </c>
      <c r="C13" s="168" t="s">
        <v>511</v>
      </c>
      <c r="D13" s="168" t="s">
        <v>511</v>
      </c>
    </row>
    <row r="14" spans="1:5" ht="38.25" x14ac:dyDescent="0.2">
      <c r="A14" s="458" t="s">
        <v>569</v>
      </c>
      <c r="B14" s="309" t="s">
        <v>572</v>
      </c>
      <c r="C14" s="168" t="s">
        <v>511</v>
      </c>
      <c r="D14" s="168" t="s">
        <v>511</v>
      </c>
    </row>
    <row r="15" spans="1:5" ht="25.5" x14ac:dyDescent="0.2">
      <c r="A15" s="458" t="s">
        <v>569</v>
      </c>
      <c r="B15" s="309" t="s">
        <v>573</v>
      </c>
      <c r="C15" s="169">
        <f>INDEX('[1]G-Calc'!C:C,MATCH($B15,'[1]G-Calc'!$B:$B,0))</f>
        <v>11442</v>
      </c>
      <c r="D15" s="169">
        <f>C15</f>
        <v>11442</v>
      </c>
    </row>
    <row r="16" spans="1:5" ht="25.5" x14ac:dyDescent="0.2">
      <c r="A16" s="458" t="s">
        <v>569</v>
      </c>
      <c r="B16" s="309" t="s">
        <v>574</v>
      </c>
      <c r="C16" s="169">
        <f>INDEX('[1]G-Calc'!C:C,MATCH($B16,'[1]G-Calc'!$B:$B,0))</f>
        <v>41196</v>
      </c>
      <c r="D16" s="169">
        <f>C16</f>
        <v>41196</v>
      </c>
    </row>
    <row r="17" spans="1:5" ht="25.5" x14ac:dyDescent="0.2">
      <c r="A17" s="458" t="s">
        <v>569</v>
      </c>
      <c r="B17" s="456" t="s">
        <v>575</v>
      </c>
      <c r="C17" s="169">
        <f>INDEX('[1]G-Calc'!C:C,MATCH($B17,'[1]G-Calc'!$B:$B,0))</f>
        <v>41196</v>
      </c>
      <c r="D17" s="169">
        <f>C17</f>
        <v>41196</v>
      </c>
    </row>
    <row r="18" spans="1:5" ht="15" x14ac:dyDescent="0.2">
      <c r="A18" s="458"/>
      <c r="B18" s="124"/>
      <c r="C18" s="146"/>
      <c r="D18" s="147"/>
    </row>
    <row r="19" spans="1:5" ht="15" x14ac:dyDescent="0.2">
      <c r="A19" s="458" t="s">
        <v>569</v>
      </c>
      <c r="B19" s="456" t="s">
        <v>576</v>
      </c>
      <c r="C19" s="169">
        <f>INDEX('[1]G-Calc'!C:C,MATCH($B19,'[1]G-Calc'!$B:$B,0))</f>
        <v>3008.5</v>
      </c>
      <c r="D19" s="170">
        <f>INDEX('[1]G-Calc'!D:D,MATCH($B19,'[1]G-Calc'!$B:$B,0))</f>
        <v>2810.5</v>
      </c>
    </row>
    <row r="20" spans="1:5" ht="15" x14ac:dyDescent="0.2">
      <c r="A20" s="458"/>
      <c r="B20" s="124"/>
      <c r="C20" s="146"/>
      <c r="D20" s="147"/>
    </row>
    <row r="21" spans="1:5" ht="25.5" x14ac:dyDescent="0.2">
      <c r="A21" s="458" t="s">
        <v>569</v>
      </c>
      <c r="B21" s="456" t="s">
        <v>577</v>
      </c>
      <c r="C21" s="169" t="str">
        <f>INDEX('[1]G-Calc'!C:C,MATCH($B21,'[1]G-Calc'!$B:$B,0))</f>
        <v>$17,220*</v>
      </c>
      <c r="D21" s="170" t="str">
        <f>C21</f>
        <v>$17,220*</v>
      </c>
    </row>
    <row r="22" spans="1:5" ht="25.5" x14ac:dyDescent="0.2">
      <c r="A22" s="458" t="s">
        <v>569</v>
      </c>
      <c r="B22" s="456" t="s">
        <v>578</v>
      </c>
      <c r="C22" s="170" t="s">
        <v>579</v>
      </c>
      <c r="D22" s="170" t="s">
        <v>579</v>
      </c>
    </row>
    <row r="23" spans="1:5" ht="25.5" x14ac:dyDescent="0.2">
      <c r="A23" s="458" t="s">
        <v>569</v>
      </c>
      <c r="B23" s="456" t="s">
        <v>580</v>
      </c>
      <c r="C23" s="170" t="s">
        <v>579</v>
      </c>
      <c r="D23" s="170" t="s">
        <v>579</v>
      </c>
    </row>
    <row r="24" spans="1:5" x14ac:dyDescent="0.2"/>
    <row r="25" spans="1:5" ht="38.25" customHeight="1" x14ac:dyDescent="0.2">
      <c r="A25" s="458" t="s">
        <v>569</v>
      </c>
      <c r="B25" s="598" t="s">
        <v>581</v>
      </c>
      <c r="C25" s="643"/>
      <c r="D25" s="125"/>
    </row>
    <row r="26" spans="1:5" x14ac:dyDescent="0.2">
      <c r="A26" s="458"/>
      <c r="B26" s="454"/>
      <c r="C26" s="454"/>
      <c r="D26" s="126"/>
    </row>
    <row r="27" spans="1:5" x14ac:dyDescent="0.2">
      <c r="A27" s="458" t="s">
        <v>569</v>
      </c>
      <c r="B27" s="603" t="s">
        <v>1106</v>
      </c>
      <c r="C27" s="635"/>
      <c r="D27" s="635"/>
      <c r="E27" s="636"/>
    </row>
    <row r="28" spans="1:5" ht="26.25" customHeight="1" x14ac:dyDescent="0.2">
      <c r="A28" s="458"/>
      <c r="B28" s="637"/>
      <c r="C28" s="638"/>
      <c r="D28" s="638"/>
      <c r="E28" s="639"/>
    </row>
    <row r="29" spans="1:5" x14ac:dyDescent="0.2"/>
    <row r="30" spans="1:5" x14ac:dyDescent="0.2">
      <c r="A30" s="458" t="s">
        <v>582</v>
      </c>
      <c r="B30" s="596"/>
      <c r="C30" s="480"/>
      <c r="D30" s="96" t="s">
        <v>583</v>
      </c>
      <c r="E30" s="96" t="s">
        <v>584</v>
      </c>
    </row>
    <row r="31" spans="1:5" ht="25.5" customHeight="1" x14ac:dyDescent="0.2">
      <c r="A31" s="458" t="s">
        <v>582</v>
      </c>
      <c r="B31" s="645" t="s">
        <v>585</v>
      </c>
      <c r="C31" s="646"/>
      <c r="D31" s="118"/>
      <c r="E31" s="118"/>
    </row>
    <row r="32" spans="1:5" x14ac:dyDescent="0.2"/>
    <row r="33" spans="1:5" x14ac:dyDescent="0.2">
      <c r="A33" s="458" t="s">
        <v>586</v>
      </c>
      <c r="B33" s="596"/>
      <c r="C33" s="480"/>
      <c r="D33" s="96" t="s">
        <v>155</v>
      </c>
      <c r="E33" s="96" t="s">
        <v>156</v>
      </c>
    </row>
    <row r="34" spans="1:5" ht="27.75" customHeight="1" x14ac:dyDescent="0.2">
      <c r="A34" s="458" t="s">
        <v>586</v>
      </c>
      <c r="B34" s="645" t="s">
        <v>587</v>
      </c>
      <c r="C34" s="646"/>
      <c r="D34" s="75"/>
      <c r="E34" s="155" t="s">
        <v>25</v>
      </c>
    </row>
    <row r="35" spans="1:5" x14ac:dyDescent="0.2"/>
    <row r="36" spans="1:5" x14ac:dyDescent="0.2">
      <c r="A36" s="458" t="s">
        <v>588</v>
      </c>
      <c r="D36" s="96" t="s">
        <v>155</v>
      </c>
      <c r="E36" s="96" t="s">
        <v>156</v>
      </c>
    </row>
    <row r="37" spans="1:5" ht="28.5" customHeight="1" x14ac:dyDescent="0.2">
      <c r="A37" s="458" t="s">
        <v>588</v>
      </c>
      <c r="B37" s="644" t="s">
        <v>589</v>
      </c>
      <c r="C37" s="643"/>
      <c r="D37" s="75"/>
      <c r="E37" s="155" t="s">
        <v>25</v>
      </c>
    </row>
    <row r="38" spans="1:5" ht="28.5" customHeight="1" x14ac:dyDescent="0.2">
      <c r="A38" s="458" t="s">
        <v>588</v>
      </c>
      <c r="B38" s="644"/>
      <c r="C38" s="643"/>
      <c r="D38" s="75" t="s">
        <v>590</v>
      </c>
      <c r="E38" s="127"/>
    </row>
    <row r="39" spans="1:5" ht="28.5" customHeight="1" x14ac:dyDescent="0.2">
      <c r="A39" s="458" t="s">
        <v>588</v>
      </c>
      <c r="B39" s="644" t="s">
        <v>591</v>
      </c>
      <c r="C39" s="643"/>
      <c r="D39" s="128"/>
      <c r="E39" s="127"/>
    </row>
    <row r="40" spans="1:5" x14ac:dyDescent="0.2">
      <c r="B40" s="465"/>
      <c r="C40" s="465"/>
      <c r="D40" s="465"/>
      <c r="E40" s="465"/>
    </row>
    <row r="41" spans="1:5" ht="19.5" customHeight="1" x14ac:dyDescent="0.2">
      <c r="A41" s="458" t="s">
        <v>592</v>
      </c>
      <c r="B41" s="607" t="s">
        <v>593</v>
      </c>
      <c r="C41" s="638"/>
      <c r="D41" s="638"/>
      <c r="E41" s="638"/>
    </row>
    <row r="42" spans="1:5" ht="25.5" x14ac:dyDescent="0.2">
      <c r="A42" s="458" t="s">
        <v>592</v>
      </c>
      <c r="B42" s="276"/>
      <c r="C42" s="455" t="s">
        <v>594</v>
      </c>
      <c r="D42" s="455" t="s">
        <v>595</v>
      </c>
      <c r="E42" s="455" t="s">
        <v>596</v>
      </c>
    </row>
    <row r="43" spans="1:5" ht="15" x14ac:dyDescent="0.2">
      <c r="A43" s="458" t="s">
        <v>592</v>
      </c>
      <c r="B43" s="102" t="s">
        <v>597</v>
      </c>
      <c r="C43" s="169">
        <f>INDEX('[1]G-Calc'!C:C,MATCH($B43,'[1]G-Calc'!$B:$B,0))</f>
        <v>870</v>
      </c>
      <c r="D43" s="169">
        <f>INDEX('[1]G-Calc'!D:D,MATCH($B43,'[1]G-Calc'!$B:$B,0))</f>
        <v>870</v>
      </c>
      <c r="E43" s="169">
        <f>INDEX('[1]G-Calc'!E:E,MATCH($B43,'[1]G-Calc'!$B:$B,0))</f>
        <v>870</v>
      </c>
    </row>
    <row r="44" spans="1:5" ht="15" x14ac:dyDescent="0.2">
      <c r="A44" s="458" t="s">
        <v>592</v>
      </c>
      <c r="B44" s="102" t="s">
        <v>598</v>
      </c>
      <c r="C44" s="129"/>
      <c r="D44" s="129"/>
      <c r="E44" s="169">
        <f>INDEX('[1]G-Calc'!E:E,MATCH($B44,'[1]G-Calc'!$B:$B,0))</f>
        <v>9916</v>
      </c>
    </row>
    <row r="45" spans="1:5" ht="15" x14ac:dyDescent="0.2">
      <c r="A45" s="458" t="s">
        <v>592</v>
      </c>
      <c r="B45" s="102" t="s">
        <v>599</v>
      </c>
      <c r="C45" s="129"/>
      <c r="D45" s="169">
        <f>INDEX('[1]G-Calc'!D:D,MATCH($B45,'[1]G-Calc'!$B:$B,0))</f>
        <v>6226</v>
      </c>
      <c r="E45" s="169">
        <f>INDEX('[1]G-Calc'!E:E,MATCH($B45,'[1]G-Calc'!$B:$B,0))</f>
        <v>4488</v>
      </c>
    </row>
    <row r="46" spans="1:5" ht="25.5" x14ac:dyDescent="0.2">
      <c r="A46" s="458" t="s">
        <v>592</v>
      </c>
      <c r="B46" s="66" t="s">
        <v>600</v>
      </c>
      <c r="C46" s="129"/>
      <c r="D46" s="129"/>
      <c r="E46" s="169">
        <f>INDEX('[1]G-Calc'!E:E,MATCH($B46,'[1]G-Calc'!$B:$B,0))</f>
        <v>14404</v>
      </c>
    </row>
    <row r="47" spans="1:5" ht="15" x14ac:dyDescent="0.2">
      <c r="A47" s="458" t="s">
        <v>592</v>
      </c>
      <c r="B47" s="102" t="s">
        <v>601</v>
      </c>
      <c r="C47" s="169">
        <f>INDEX('[1]G-Calc'!C:C,MATCH($B47,'[1]G-Calc'!$B:$B,0))</f>
        <v>400</v>
      </c>
      <c r="D47" s="169">
        <f>INDEX('[1]G-Calc'!D:D,MATCH($B47,'[1]G-Calc'!$B:$B,0))</f>
        <v>1510</v>
      </c>
      <c r="E47" s="169">
        <f>INDEX('[1]G-Calc'!E:E,MATCH($B47,'[1]G-Calc'!$B:$B,0))</f>
        <v>570</v>
      </c>
    </row>
    <row r="48" spans="1:5" ht="15" x14ac:dyDescent="0.2">
      <c r="A48" s="458" t="s">
        <v>592</v>
      </c>
      <c r="B48" s="102" t="s">
        <v>602</v>
      </c>
      <c r="C48" s="169">
        <f>INDEX('[1]G-Calc'!C:C,MATCH($B48,'[1]G-Calc'!$B:$B,0))</f>
        <v>5162</v>
      </c>
      <c r="D48" s="169">
        <f>INDEX('[1]G-Calc'!D:D,MATCH($B48,'[1]G-Calc'!$B:$B,0))</f>
        <v>5278</v>
      </c>
      <c r="E48" s="169">
        <f>INDEX('[1]G-Calc'!E:E,MATCH($B48,'[1]G-Calc'!$B:$B,0))</f>
        <v>5158</v>
      </c>
    </row>
    <row r="49" spans="1:3" x14ac:dyDescent="0.2"/>
    <row r="50" spans="1:3" x14ac:dyDescent="0.2"/>
    <row r="51" spans="1:3" x14ac:dyDescent="0.2">
      <c r="A51" s="458" t="s">
        <v>603</v>
      </c>
      <c r="B51" s="607" t="s">
        <v>604</v>
      </c>
      <c r="C51" s="607"/>
    </row>
    <row r="52" spans="1:3" ht="25.5" x14ac:dyDescent="0.2">
      <c r="A52" s="458" t="s">
        <v>603</v>
      </c>
      <c r="B52" s="309" t="s">
        <v>605</v>
      </c>
      <c r="C52" s="130"/>
    </row>
    <row r="53" spans="1:3" ht="25.5" x14ac:dyDescent="0.2">
      <c r="A53" s="458" t="s">
        <v>603</v>
      </c>
      <c r="B53" s="309" t="s">
        <v>606</v>
      </c>
      <c r="C53" s="130"/>
    </row>
    <row r="54" spans="1:3" ht="25.5" x14ac:dyDescent="0.2">
      <c r="A54" s="458" t="s">
        <v>603</v>
      </c>
      <c r="B54" s="309" t="s">
        <v>573</v>
      </c>
      <c r="C54" s="130"/>
    </row>
    <row r="55" spans="1:3" ht="25.5" x14ac:dyDescent="0.2">
      <c r="A55" s="458" t="s">
        <v>603</v>
      </c>
      <c r="B55" s="309" t="s">
        <v>607</v>
      </c>
      <c r="C55" s="130"/>
    </row>
    <row r="56" spans="1:3" ht="25.5" x14ac:dyDescent="0.2">
      <c r="A56" s="458" t="s">
        <v>603</v>
      </c>
      <c r="B56" s="309" t="s">
        <v>608</v>
      </c>
      <c r="C56" s="130"/>
    </row>
    <row r="57" spans="1:3" x14ac:dyDescent="0.2"/>
  </sheetData>
  <mergeCells count="16">
    <mergeCell ref="B39:C39"/>
    <mergeCell ref="B40:E40"/>
    <mergeCell ref="B41:E41"/>
    <mergeCell ref="B51:C51"/>
    <mergeCell ref="B30:C30"/>
    <mergeCell ref="B31:C31"/>
    <mergeCell ref="B33:C33"/>
    <mergeCell ref="B34:C34"/>
    <mergeCell ref="B37:C37"/>
    <mergeCell ref="B38:C38"/>
    <mergeCell ref="B27:E28"/>
    <mergeCell ref="A1:E1"/>
    <mergeCell ref="B5:E5"/>
    <mergeCell ref="B7:E7"/>
    <mergeCell ref="B10:E10"/>
    <mergeCell ref="B25:C25"/>
  </mergeCells>
  <hyperlinks>
    <hyperlink ref="C3" r:id="rId1"/>
  </hyperlinks>
  <pageMargins left="0.25" right="0.25" top="0.75" bottom="0.75" header="0.3" footer="0.3"/>
  <pageSetup scale="75" orientation="portrait" r:id="rId2"/>
  <headerFooter alignWithMargins="0">
    <oddHeader>&amp;CCommon Data Set 2018-2019</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V168"/>
  <sheetViews>
    <sheetView zoomScaleNormal="100" workbookViewId="0">
      <selection activeCell="G63" sqref="G63"/>
    </sheetView>
  </sheetViews>
  <sheetFormatPr defaultColWidth="0" defaultRowHeight="12.75" customHeight="1" zeroHeight="1" x14ac:dyDescent="0.25"/>
  <cols>
    <col min="1" max="1" width="4.7109375" style="311" customWidth="1"/>
    <col min="2" max="2" width="2.5703125" customWidth="1"/>
    <col min="3" max="3" width="41" customWidth="1"/>
    <col min="4" max="6" width="14.28515625" customWidth="1"/>
    <col min="7" max="7" width="9.140625" customWidth="1"/>
  </cols>
  <sheetData>
    <row r="1" spans="1:6" ht="18" x14ac:dyDescent="0.25">
      <c r="A1" s="500" t="s">
        <v>609</v>
      </c>
      <c r="B1" s="500"/>
      <c r="C1" s="500"/>
      <c r="D1" s="500"/>
      <c r="E1" s="500"/>
      <c r="F1" s="500"/>
    </row>
    <row r="2" spans="1:6" ht="15" x14ac:dyDescent="0.25">
      <c r="A2" s="391"/>
    </row>
    <row r="3" spans="1:6" ht="15.75" x14ac:dyDescent="0.25">
      <c r="A3" s="391"/>
      <c r="B3" s="654" t="s">
        <v>610</v>
      </c>
      <c r="C3" s="503"/>
      <c r="D3" s="503"/>
    </row>
    <row r="4" spans="1:6" ht="116.25" customHeight="1" x14ac:dyDescent="0.25">
      <c r="A4" s="313"/>
      <c r="B4" s="552" t="s">
        <v>611</v>
      </c>
      <c r="C4" s="491"/>
      <c r="D4" s="491"/>
      <c r="E4" s="491"/>
      <c r="F4" s="491"/>
    </row>
    <row r="5" spans="1:6" ht="15" x14ac:dyDescent="0.25">
      <c r="A5" s="313"/>
      <c r="B5" s="402"/>
      <c r="C5" s="385"/>
      <c r="D5" s="385"/>
      <c r="E5" s="385"/>
      <c r="F5" s="385"/>
    </row>
    <row r="6" spans="1:6" ht="25.5" x14ac:dyDescent="0.25">
      <c r="A6" s="313" t="s">
        <v>612</v>
      </c>
      <c r="B6" s="655"/>
      <c r="C6" s="656"/>
      <c r="D6" s="656"/>
      <c r="E6" s="39" t="s">
        <v>613</v>
      </c>
      <c r="F6" s="314" t="s">
        <v>614</v>
      </c>
    </row>
    <row r="7" spans="1:6" ht="27" customHeight="1" x14ac:dyDescent="0.25">
      <c r="A7" s="390" t="s">
        <v>612</v>
      </c>
      <c r="B7" s="526" t="s">
        <v>615</v>
      </c>
      <c r="C7" s="524"/>
      <c r="D7" s="524"/>
      <c r="E7" s="315" t="s">
        <v>25</v>
      </c>
      <c r="F7" s="315"/>
    </row>
    <row r="8" spans="1:6" ht="15" x14ac:dyDescent="0.25">
      <c r="A8" s="390"/>
      <c r="B8" s="316"/>
      <c r="C8" s="317"/>
      <c r="D8" s="317"/>
      <c r="E8" s="318"/>
      <c r="F8" s="318"/>
    </row>
    <row r="9" spans="1:6" ht="15" customHeight="1" x14ac:dyDescent="0.25">
      <c r="A9" s="390" t="s">
        <v>616</v>
      </c>
      <c r="B9" s="490" t="s">
        <v>617</v>
      </c>
      <c r="C9" s="490"/>
      <c r="D9" s="490"/>
      <c r="E9" s="490"/>
      <c r="F9" s="490"/>
    </row>
    <row r="10" spans="1:6" ht="15" x14ac:dyDescent="0.25">
      <c r="A10" s="390" t="s">
        <v>616</v>
      </c>
      <c r="B10" s="647" t="s">
        <v>618</v>
      </c>
      <c r="C10" s="647"/>
      <c r="D10" s="38"/>
    </row>
    <row r="11" spans="1:6" ht="15" x14ac:dyDescent="0.25">
      <c r="A11" s="390" t="s">
        <v>616</v>
      </c>
      <c r="B11" s="573" t="s">
        <v>619</v>
      </c>
      <c r="C11" s="573"/>
      <c r="D11" s="38"/>
    </row>
    <row r="12" spans="1:6" ht="15" x14ac:dyDescent="0.25">
      <c r="A12" s="390" t="s">
        <v>616</v>
      </c>
      <c r="B12" s="573" t="s">
        <v>620</v>
      </c>
      <c r="C12" s="573"/>
      <c r="D12" s="38" t="s">
        <v>25</v>
      </c>
    </row>
    <row r="13" spans="1:6" ht="15" x14ac:dyDescent="0.25">
      <c r="A13" s="391"/>
    </row>
    <row r="14" spans="1:6" ht="59.25" x14ac:dyDescent="0.25">
      <c r="A14" s="390" t="s">
        <v>612</v>
      </c>
      <c r="B14" s="648"/>
      <c r="C14" s="649"/>
      <c r="D14" s="650"/>
      <c r="E14" s="388" t="s">
        <v>621</v>
      </c>
      <c r="F14" s="388" t="s">
        <v>622</v>
      </c>
    </row>
    <row r="15" spans="1:6" ht="15" x14ac:dyDescent="0.25">
      <c r="A15" s="390" t="s">
        <v>612</v>
      </c>
      <c r="B15" s="651" t="s">
        <v>623</v>
      </c>
      <c r="C15" s="652"/>
      <c r="D15" s="652"/>
      <c r="E15" s="652"/>
      <c r="F15" s="653"/>
    </row>
    <row r="16" spans="1:6" ht="15" customHeight="1" x14ac:dyDescent="0.25">
      <c r="A16" s="390" t="s">
        <v>612</v>
      </c>
      <c r="B16" s="572" t="s">
        <v>624</v>
      </c>
      <c r="C16" s="533"/>
      <c r="D16" s="534"/>
      <c r="E16" s="319">
        <v>43848111.909999996</v>
      </c>
      <c r="F16" s="319">
        <v>2176255.4699999997</v>
      </c>
    </row>
    <row r="17" spans="1:6" ht="26.25" customHeight="1" x14ac:dyDescent="0.25">
      <c r="A17" s="390" t="s">
        <v>612</v>
      </c>
      <c r="B17" s="572" t="s">
        <v>625</v>
      </c>
      <c r="C17" s="533"/>
      <c r="D17" s="534"/>
      <c r="E17" s="319">
        <v>88175954.75</v>
      </c>
      <c r="F17" s="319">
        <v>1427539</v>
      </c>
    </row>
    <row r="18" spans="1:6" ht="40.5" customHeight="1" x14ac:dyDescent="0.25">
      <c r="A18" s="390" t="s">
        <v>612</v>
      </c>
      <c r="B18" s="660" t="s">
        <v>626</v>
      </c>
      <c r="C18" s="661"/>
      <c r="D18" s="662"/>
      <c r="E18" s="319">
        <v>154900125.77000013</v>
      </c>
      <c r="F18" s="319">
        <v>16147875.469999999</v>
      </c>
    </row>
    <row r="19" spans="1:6" ht="27.75" customHeight="1" x14ac:dyDescent="0.25">
      <c r="A19" s="390" t="s">
        <v>612</v>
      </c>
      <c r="B19" s="572" t="s">
        <v>627</v>
      </c>
      <c r="C19" s="533"/>
      <c r="D19" s="534"/>
      <c r="E19" s="319">
        <v>8748092.6799999997</v>
      </c>
      <c r="F19" s="319">
        <v>8637183.6099999994</v>
      </c>
    </row>
    <row r="20" spans="1:6" ht="15" customHeight="1" x14ac:dyDescent="0.25">
      <c r="A20" s="390" t="s">
        <v>612</v>
      </c>
      <c r="B20" s="657" t="s">
        <v>628</v>
      </c>
      <c r="C20" s="658"/>
      <c r="D20" s="659"/>
      <c r="E20" s="320">
        <v>295672285.11000013</v>
      </c>
      <c r="F20" s="320">
        <v>28388853.549999997</v>
      </c>
    </row>
    <row r="21" spans="1:6" ht="15" x14ac:dyDescent="0.25">
      <c r="A21" s="390" t="s">
        <v>612</v>
      </c>
      <c r="B21" s="651" t="s">
        <v>629</v>
      </c>
      <c r="C21" s="652"/>
      <c r="D21" s="652"/>
      <c r="E21" s="652"/>
      <c r="F21" s="653"/>
    </row>
    <row r="22" spans="1:6" ht="15" customHeight="1" x14ac:dyDescent="0.25">
      <c r="A22" s="390" t="s">
        <v>612</v>
      </c>
      <c r="B22" s="572" t="s">
        <v>630</v>
      </c>
      <c r="C22" s="533"/>
      <c r="D22" s="534"/>
      <c r="E22" s="321">
        <v>30976547.109999999</v>
      </c>
      <c r="F22" s="321">
        <v>13886575.890000001</v>
      </c>
    </row>
    <row r="23" spans="1:6" ht="15" customHeight="1" x14ac:dyDescent="0.25">
      <c r="A23" s="390" t="s">
        <v>612</v>
      </c>
      <c r="B23" s="572" t="s">
        <v>631</v>
      </c>
      <c r="C23" s="533"/>
      <c r="D23" s="534"/>
      <c r="E23" s="321">
        <v>17602125</v>
      </c>
      <c r="F23" s="424"/>
    </row>
    <row r="24" spans="1:6" ht="25.5" customHeight="1" x14ac:dyDescent="0.25">
      <c r="A24" s="390" t="s">
        <v>612</v>
      </c>
      <c r="B24" s="572" t="s">
        <v>632</v>
      </c>
      <c r="C24" s="533"/>
      <c r="D24" s="534"/>
      <c r="E24" s="321">
        <v>9001149</v>
      </c>
      <c r="F24" s="322"/>
    </row>
    <row r="25" spans="1:6" ht="15" customHeight="1" x14ac:dyDescent="0.25">
      <c r="A25" s="390" t="s">
        <v>612</v>
      </c>
      <c r="B25" s="657" t="s">
        <v>633</v>
      </c>
      <c r="C25" s="658"/>
      <c r="D25" s="659"/>
      <c r="E25" s="320">
        <f>SUM(E22:E24)</f>
        <v>57579821.109999999</v>
      </c>
      <c r="F25" s="320">
        <f>SUM(F22,F24)</f>
        <v>13886575.890000001</v>
      </c>
    </row>
    <row r="26" spans="1:6" ht="15" x14ac:dyDescent="0.25">
      <c r="A26" s="390" t="s">
        <v>612</v>
      </c>
      <c r="B26" s="651" t="s">
        <v>634</v>
      </c>
      <c r="C26" s="652"/>
      <c r="D26" s="652"/>
      <c r="E26" s="652"/>
      <c r="F26" s="653"/>
    </row>
    <row r="27" spans="1:6" ht="15" customHeight="1" x14ac:dyDescent="0.25">
      <c r="A27" s="390" t="s">
        <v>612</v>
      </c>
      <c r="B27" s="506" t="s">
        <v>635</v>
      </c>
      <c r="C27" s="507"/>
      <c r="D27" s="508"/>
      <c r="E27" s="321">
        <v>8524507</v>
      </c>
      <c r="F27" s="321">
        <v>21184205</v>
      </c>
    </row>
    <row r="28" spans="1:6" ht="38.25" customHeight="1" x14ac:dyDescent="0.25">
      <c r="A28" s="390" t="s">
        <v>612</v>
      </c>
      <c r="B28" s="506" t="s">
        <v>636</v>
      </c>
      <c r="C28" s="507"/>
      <c r="D28" s="508"/>
      <c r="E28" s="321">
        <v>0</v>
      </c>
      <c r="F28" s="321">
        <v>0</v>
      </c>
    </row>
    <row r="29" spans="1:6" ht="15" customHeight="1" x14ac:dyDescent="0.25">
      <c r="A29" s="390" t="s">
        <v>612</v>
      </c>
      <c r="B29" s="506" t="s">
        <v>637</v>
      </c>
      <c r="C29" s="507"/>
      <c r="D29" s="508"/>
      <c r="E29" s="321">
        <v>3104920</v>
      </c>
      <c r="F29" s="321">
        <v>11214741</v>
      </c>
    </row>
    <row r="30" spans="1:6" ht="15" x14ac:dyDescent="0.25">
      <c r="A30" s="391"/>
    </row>
    <row r="31" spans="1:6" ht="87" customHeight="1" x14ac:dyDescent="0.25">
      <c r="A31" s="390" t="s">
        <v>638</v>
      </c>
      <c r="B31" s="504" t="s">
        <v>639</v>
      </c>
      <c r="C31" s="490"/>
      <c r="D31" s="490"/>
      <c r="E31" s="490"/>
      <c r="F31" s="490"/>
    </row>
    <row r="32" spans="1:6" ht="36.75" x14ac:dyDescent="0.25">
      <c r="A32" s="390" t="s">
        <v>638</v>
      </c>
      <c r="B32" s="323"/>
      <c r="C32" s="324"/>
      <c r="D32" s="180" t="s">
        <v>640</v>
      </c>
      <c r="E32" s="180" t="s">
        <v>641</v>
      </c>
      <c r="F32" s="180" t="s">
        <v>642</v>
      </c>
    </row>
    <row r="33" spans="1:6" ht="36" x14ac:dyDescent="0.25">
      <c r="A33" s="313" t="s">
        <v>638</v>
      </c>
      <c r="B33" s="325" t="s">
        <v>643</v>
      </c>
      <c r="C33" s="326" t="s">
        <v>644</v>
      </c>
      <c r="D33" s="433">
        <v>5980</v>
      </c>
      <c r="E33" s="433">
        <v>29564</v>
      </c>
      <c r="F33" s="433">
        <v>1281</v>
      </c>
    </row>
    <row r="34" spans="1:6" ht="24.75" customHeight="1" x14ac:dyDescent="0.25">
      <c r="A34" s="390" t="s">
        <v>638</v>
      </c>
      <c r="B34" s="325" t="s">
        <v>645</v>
      </c>
      <c r="C34" s="326" t="s">
        <v>646</v>
      </c>
      <c r="D34" s="433">
        <v>4206</v>
      </c>
      <c r="E34" s="433">
        <v>17130</v>
      </c>
      <c r="F34" s="433">
        <v>894</v>
      </c>
    </row>
    <row r="35" spans="1:6" ht="24" x14ac:dyDescent="0.25">
      <c r="A35" s="390" t="s">
        <v>638</v>
      </c>
      <c r="B35" s="325" t="s">
        <v>647</v>
      </c>
      <c r="C35" s="326" t="s">
        <v>648</v>
      </c>
      <c r="D35" s="433">
        <v>2721</v>
      </c>
      <c r="E35" s="433">
        <v>13802</v>
      </c>
      <c r="F35" s="433">
        <v>810</v>
      </c>
    </row>
    <row r="36" spans="1:6" ht="24" x14ac:dyDescent="0.25">
      <c r="A36" s="390" t="s">
        <v>638</v>
      </c>
      <c r="B36" s="325" t="s">
        <v>649</v>
      </c>
      <c r="C36" s="326" t="s">
        <v>650</v>
      </c>
      <c r="D36" s="433">
        <v>2633</v>
      </c>
      <c r="E36" s="433">
        <v>13492</v>
      </c>
      <c r="F36" s="433">
        <v>796</v>
      </c>
    </row>
    <row r="37" spans="1:6" ht="24" x14ac:dyDescent="0.25">
      <c r="A37" s="390" t="s">
        <v>638</v>
      </c>
      <c r="B37" s="325" t="s">
        <v>651</v>
      </c>
      <c r="C37" s="326" t="s">
        <v>652</v>
      </c>
      <c r="D37" s="433">
        <v>2513</v>
      </c>
      <c r="E37" s="433">
        <v>12935</v>
      </c>
      <c r="F37" s="433">
        <v>788</v>
      </c>
    </row>
    <row r="38" spans="1:6" ht="24" x14ac:dyDescent="0.25">
      <c r="A38" s="390" t="s">
        <v>638</v>
      </c>
      <c r="B38" s="325" t="s">
        <v>653</v>
      </c>
      <c r="C38" s="326" t="s">
        <v>654</v>
      </c>
      <c r="D38" s="433">
        <v>1817</v>
      </c>
      <c r="E38" s="433">
        <v>9537</v>
      </c>
      <c r="F38" s="433">
        <v>524</v>
      </c>
    </row>
    <row r="39" spans="1:6" ht="24" x14ac:dyDescent="0.25">
      <c r="A39" s="390" t="s">
        <v>638</v>
      </c>
      <c r="B39" s="325" t="s">
        <v>655</v>
      </c>
      <c r="C39" s="326" t="s">
        <v>656</v>
      </c>
      <c r="D39" s="433">
        <v>77</v>
      </c>
      <c r="E39" s="433">
        <v>325</v>
      </c>
      <c r="F39" s="433">
        <v>4</v>
      </c>
    </row>
    <row r="40" spans="1:6" ht="36" x14ac:dyDescent="0.25">
      <c r="A40" s="390" t="s">
        <v>638</v>
      </c>
      <c r="B40" s="325" t="s">
        <v>657</v>
      </c>
      <c r="C40" s="326" t="s">
        <v>658</v>
      </c>
      <c r="D40" s="433">
        <v>843</v>
      </c>
      <c r="E40" s="433">
        <v>4209</v>
      </c>
      <c r="F40" s="433">
        <v>316</v>
      </c>
    </row>
    <row r="41" spans="1:6" ht="72" x14ac:dyDescent="0.25">
      <c r="A41" s="390" t="s">
        <v>638</v>
      </c>
      <c r="B41" s="325" t="s">
        <v>659</v>
      </c>
      <c r="C41" s="326" t="s">
        <v>660</v>
      </c>
      <c r="D41" s="434">
        <v>0.83107469024230152</v>
      </c>
      <c r="E41" s="328">
        <v>0.83448241991757788</v>
      </c>
      <c r="F41" s="328">
        <v>0.8760628037543261</v>
      </c>
    </row>
    <row r="42" spans="1:6" ht="48" x14ac:dyDescent="0.25">
      <c r="A42" s="390" t="s">
        <v>638</v>
      </c>
      <c r="B42" s="325" t="s">
        <v>661</v>
      </c>
      <c r="C42" s="326" t="s">
        <v>662</v>
      </c>
      <c r="D42" s="435">
        <v>27980.889004937333</v>
      </c>
      <c r="E42" s="436">
        <v>25566.033133708854</v>
      </c>
      <c r="F42" s="436">
        <v>26776.341118090437</v>
      </c>
    </row>
    <row r="43" spans="1:6" ht="24" x14ac:dyDescent="0.25">
      <c r="A43" s="390" t="s">
        <v>638</v>
      </c>
      <c r="B43" s="329" t="s">
        <v>663</v>
      </c>
      <c r="C43" s="330" t="s">
        <v>664</v>
      </c>
      <c r="D43" s="435">
        <v>23541.6508356546</v>
      </c>
      <c r="E43" s="436">
        <v>21661.892638577501</v>
      </c>
      <c r="F43" s="436">
        <v>23579.471357868002</v>
      </c>
    </row>
    <row r="44" spans="1:6" ht="36.75" customHeight="1" x14ac:dyDescent="0.25">
      <c r="A44" s="390" t="s">
        <v>638</v>
      </c>
      <c r="B44" s="325" t="s">
        <v>665</v>
      </c>
      <c r="C44" s="326" t="s">
        <v>666</v>
      </c>
      <c r="D44" s="435">
        <v>7668.3181067694004</v>
      </c>
      <c r="E44" s="436">
        <v>6567.3567809583728</v>
      </c>
      <c r="F44" s="436">
        <v>5104.7524809160304</v>
      </c>
    </row>
    <row r="45" spans="1:6" ht="48" x14ac:dyDescent="0.25">
      <c r="A45" s="390" t="s">
        <v>638</v>
      </c>
      <c r="B45" s="325" t="s">
        <v>667</v>
      </c>
      <c r="C45" s="326" t="s">
        <v>668</v>
      </c>
      <c r="D45" s="435">
        <v>7492.9293617021276</v>
      </c>
      <c r="E45" s="436">
        <v>6990.8229369336059</v>
      </c>
      <c r="F45" s="436">
        <v>5141.0114803625384</v>
      </c>
    </row>
    <row r="46" spans="1:6" ht="15" x14ac:dyDescent="0.25">
      <c r="A46" s="391"/>
    </row>
    <row r="47" spans="1:6" ht="75" customHeight="1" x14ac:dyDescent="0.25">
      <c r="A47" s="390" t="s">
        <v>669</v>
      </c>
      <c r="B47" s="672" t="s">
        <v>670</v>
      </c>
      <c r="C47" s="673"/>
      <c r="D47" s="673"/>
      <c r="E47" s="673"/>
      <c r="F47" s="673"/>
    </row>
    <row r="48" spans="1:6" ht="36.75" x14ac:dyDescent="0.25">
      <c r="A48" s="390" t="s">
        <v>669</v>
      </c>
      <c r="B48" s="323"/>
      <c r="C48" s="324"/>
      <c r="D48" s="180" t="s">
        <v>640</v>
      </c>
      <c r="E48" s="180" t="s">
        <v>671</v>
      </c>
      <c r="F48" s="180" t="s">
        <v>672</v>
      </c>
    </row>
    <row r="49" spans="1:7" ht="49.5" customHeight="1" x14ac:dyDescent="0.25">
      <c r="A49" s="390" t="s">
        <v>669</v>
      </c>
      <c r="B49" s="325" t="s">
        <v>673</v>
      </c>
      <c r="C49" s="326" t="s">
        <v>674</v>
      </c>
      <c r="D49" s="327">
        <v>419</v>
      </c>
      <c r="E49" s="433">
        <v>1800</v>
      </c>
      <c r="F49" s="433">
        <v>66</v>
      </c>
    </row>
    <row r="50" spans="1:7" ht="36" x14ac:dyDescent="0.25">
      <c r="A50" s="390" t="s">
        <v>669</v>
      </c>
      <c r="B50" s="325" t="s">
        <v>675</v>
      </c>
      <c r="C50" s="326" t="s">
        <v>676</v>
      </c>
      <c r="D50" s="331">
        <v>5978.7446300715992</v>
      </c>
      <c r="E50" s="331">
        <v>8334.6974833333334</v>
      </c>
      <c r="F50" s="331">
        <v>7479.356060606061</v>
      </c>
    </row>
    <row r="51" spans="1:7" ht="36" x14ac:dyDescent="0.25">
      <c r="A51" s="390" t="s">
        <v>669</v>
      </c>
      <c r="B51" s="325" t="s">
        <v>677</v>
      </c>
      <c r="C51" s="326" t="s">
        <v>678</v>
      </c>
      <c r="D51" s="327">
        <v>83</v>
      </c>
      <c r="E51" s="327">
        <v>412</v>
      </c>
      <c r="F51" s="327">
        <v>11</v>
      </c>
    </row>
    <row r="52" spans="1:7" ht="36" x14ac:dyDescent="0.25">
      <c r="A52" s="390" t="s">
        <v>669</v>
      </c>
      <c r="B52" s="325" t="s">
        <v>679</v>
      </c>
      <c r="C52" s="326" t="s">
        <v>680</v>
      </c>
      <c r="D52" s="331">
        <v>23891.319638554221</v>
      </c>
      <c r="E52" s="331">
        <v>25760.638737864079</v>
      </c>
      <c r="F52" s="331">
        <v>18892.604545454546</v>
      </c>
    </row>
    <row r="53" spans="1:7" ht="15" x14ac:dyDescent="0.25">
      <c r="A53"/>
    </row>
    <row r="54" spans="1:7" ht="15" x14ac:dyDescent="0.25">
      <c r="A54" s="390" t="s">
        <v>616</v>
      </c>
      <c r="B54" s="332" t="s">
        <v>681</v>
      </c>
      <c r="C54" s="333"/>
      <c r="D54" s="334"/>
      <c r="E54" s="334"/>
      <c r="F54" s="334"/>
    </row>
    <row r="55" spans="1:7" ht="15" x14ac:dyDescent="0.25">
      <c r="A55" s="390"/>
      <c r="B55" s="332"/>
      <c r="C55" s="332"/>
      <c r="D55" s="334"/>
      <c r="E55" s="334"/>
      <c r="F55" s="334"/>
    </row>
    <row r="56" spans="1:7" s="337" customFormat="1" ht="27" customHeight="1" x14ac:dyDescent="0.25">
      <c r="A56" s="335"/>
      <c r="B56" s="336"/>
      <c r="C56" s="674" t="s">
        <v>682</v>
      </c>
      <c r="D56" s="675"/>
      <c r="E56" s="675"/>
      <c r="F56" s="675"/>
    </row>
    <row r="57" spans="1:7" s="337" customFormat="1" ht="102.75" x14ac:dyDescent="0.25">
      <c r="A57" s="335"/>
      <c r="B57" s="336"/>
      <c r="C57" s="423" t="s">
        <v>683</v>
      </c>
      <c r="D57" s="338"/>
      <c r="E57" s="338"/>
      <c r="F57" s="338"/>
    </row>
    <row r="58" spans="1:7" s="337" customFormat="1" ht="39" x14ac:dyDescent="0.25">
      <c r="A58" s="335"/>
      <c r="B58" s="336"/>
      <c r="C58" s="423" t="s">
        <v>684</v>
      </c>
      <c r="D58" s="338"/>
      <c r="E58" s="338"/>
      <c r="F58" s="338"/>
    </row>
    <row r="59" spans="1:7" s="337" customFormat="1" ht="15" x14ac:dyDescent="0.25">
      <c r="A59" s="339"/>
      <c r="B59" s="340"/>
      <c r="C59" s="341" t="s">
        <v>685</v>
      </c>
      <c r="D59" s="340"/>
      <c r="E59" s="340"/>
      <c r="F59" s="340"/>
    </row>
    <row r="60" spans="1:7" ht="66" customHeight="1" x14ac:dyDescent="0.25">
      <c r="A60" s="335" t="s">
        <v>686</v>
      </c>
      <c r="B60" s="676" t="s">
        <v>687</v>
      </c>
      <c r="C60" s="676"/>
      <c r="D60" s="676"/>
      <c r="E60" s="676"/>
      <c r="F60" s="437">
        <v>5343</v>
      </c>
    </row>
    <row r="61" spans="1:7" s="312" customFormat="1" ht="66" customHeight="1" thickBot="1" x14ac:dyDescent="0.3">
      <c r="A61" s="342" t="s">
        <v>688</v>
      </c>
      <c r="B61" s="677" t="s">
        <v>689</v>
      </c>
      <c r="C61" s="677"/>
      <c r="D61" s="677"/>
      <c r="E61" s="677"/>
      <c r="F61" s="677"/>
      <c r="G61" s="340"/>
    </row>
    <row r="62" spans="1:7" s="312" customFormat="1" ht="66" customHeight="1" x14ac:dyDescent="0.25">
      <c r="A62" s="342"/>
      <c r="B62" s="343"/>
      <c r="C62" s="663" t="s">
        <v>690</v>
      </c>
      <c r="D62" s="665" t="s">
        <v>691</v>
      </c>
      <c r="E62" s="667" t="s">
        <v>692</v>
      </c>
      <c r="F62" s="669" t="s">
        <v>693</v>
      </c>
      <c r="G62" s="340"/>
    </row>
    <row r="63" spans="1:7" s="312" customFormat="1" ht="66" customHeight="1" thickBot="1" x14ac:dyDescent="0.3">
      <c r="A63" s="342" t="s">
        <v>688</v>
      </c>
      <c r="B63" s="340"/>
      <c r="C63" s="664"/>
      <c r="D63" s="666"/>
      <c r="E63" s="668"/>
      <c r="F63" s="670"/>
      <c r="G63" s="340"/>
    </row>
    <row r="64" spans="1:7" s="312" customFormat="1" ht="66" customHeight="1" x14ac:dyDescent="0.25">
      <c r="A64" s="342"/>
      <c r="B64" s="343"/>
      <c r="C64" s="344" t="s">
        <v>694</v>
      </c>
      <c r="D64" s="345">
        <v>1806</v>
      </c>
      <c r="E64" s="438">
        <v>0.33801235261089274</v>
      </c>
      <c r="F64" s="346">
        <v>18225.445625692137</v>
      </c>
      <c r="G64" s="340"/>
    </row>
    <row r="65" spans="1:256" s="312" customFormat="1" ht="66" customHeight="1" x14ac:dyDescent="0.25">
      <c r="A65" s="342"/>
      <c r="B65" s="343"/>
      <c r="C65" s="347" t="s">
        <v>695</v>
      </c>
      <c r="D65" s="348">
        <v>1729</v>
      </c>
      <c r="E65" s="438">
        <v>0.32360097323600973</v>
      </c>
      <c r="F65" s="349">
        <v>16285.751590514748</v>
      </c>
      <c r="G65" s="340"/>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5"/>
      <c r="AY65" s="395"/>
      <c r="AZ65" s="395"/>
      <c r="BA65" s="395"/>
      <c r="BB65" s="395"/>
      <c r="BC65" s="395"/>
      <c r="BD65" s="395"/>
      <c r="BE65" s="395"/>
      <c r="BF65" s="395"/>
      <c r="BG65" s="395"/>
      <c r="BH65" s="395"/>
      <c r="BI65" s="395"/>
      <c r="BJ65" s="395"/>
      <c r="BK65" s="395"/>
      <c r="BL65" s="395"/>
      <c r="BM65" s="395"/>
      <c r="BN65" s="395"/>
      <c r="BO65" s="395"/>
      <c r="BP65" s="395"/>
      <c r="BQ65" s="395"/>
      <c r="BR65" s="395"/>
      <c r="BS65" s="395"/>
      <c r="BT65" s="395"/>
      <c r="BU65" s="395"/>
      <c r="BV65" s="395"/>
      <c r="BW65" s="395"/>
      <c r="BX65" s="395"/>
      <c r="BY65" s="395"/>
      <c r="BZ65" s="395"/>
      <c r="CA65" s="395"/>
      <c r="CB65" s="395"/>
      <c r="CC65" s="395"/>
      <c r="CD65" s="395"/>
      <c r="CE65" s="395"/>
      <c r="CF65" s="395"/>
      <c r="CG65" s="395"/>
      <c r="CH65" s="395"/>
      <c r="CI65" s="395"/>
      <c r="CJ65" s="395"/>
      <c r="CK65" s="395"/>
      <c r="CL65" s="395"/>
      <c r="CM65" s="395"/>
      <c r="CN65" s="395"/>
      <c r="CO65" s="395"/>
      <c r="CP65" s="395"/>
      <c r="CQ65" s="395"/>
      <c r="CR65" s="395"/>
      <c r="CS65" s="395"/>
      <c r="CT65" s="395"/>
      <c r="CU65" s="395"/>
      <c r="CV65" s="395"/>
      <c r="CW65" s="395"/>
      <c r="CX65" s="395"/>
      <c r="CY65" s="395"/>
      <c r="CZ65" s="395"/>
      <c r="DA65" s="395"/>
      <c r="DB65" s="395"/>
      <c r="DC65" s="395"/>
      <c r="DD65" s="395"/>
      <c r="DE65" s="395"/>
      <c r="DF65" s="395"/>
      <c r="DG65" s="395"/>
      <c r="DH65" s="395"/>
      <c r="DI65" s="395"/>
      <c r="DJ65" s="395"/>
      <c r="DK65" s="395"/>
      <c r="DL65" s="395"/>
      <c r="DM65" s="395"/>
      <c r="DN65" s="395"/>
      <c r="DO65" s="395"/>
      <c r="DP65" s="395"/>
      <c r="DQ65" s="395"/>
      <c r="DR65" s="395"/>
      <c r="DS65" s="395"/>
      <c r="DT65" s="395"/>
      <c r="DU65" s="395"/>
      <c r="DV65" s="395"/>
      <c r="DW65" s="395"/>
      <c r="DX65" s="395"/>
      <c r="DY65" s="395"/>
      <c r="DZ65" s="395"/>
      <c r="EA65" s="395"/>
      <c r="EB65" s="395"/>
      <c r="EC65" s="395"/>
      <c r="ED65" s="395"/>
      <c r="EE65" s="395"/>
      <c r="EF65" s="395"/>
      <c r="EG65" s="395"/>
      <c r="EH65" s="395"/>
      <c r="EI65" s="395"/>
      <c r="EJ65" s="395"/>
      <c r="EK65" s="395"/>
      <c r="EL65" s="395"/>
      <c r="EM65" s="395"/>
      <c r="EN65" s="395"/>
      <c r="EO65" s="395"/>
      <c r="EP65" s="395"/>
      <c r="EQ65" s="395"/>
      <c r="ER65" s="395"/>
      <c r="ES65" s="395"/>
      <c r="ET65" s="395"/>
      <c r="EU65" s="395"/>
      <c r="EV65" s="395"/>
      <c r="EW65" s="395"/>
      <c r="EX65" s="395"/>
      <c r="EY65" s="395"/>
      <c r="EZ65" s="395"/>
      <c r="FA65" s="395"/>
      <c r="FB65" s="395"/>
      <c r="FC65" s="395"/>
      <c r="FD65" s="395"/>
      <c r="FE65" s="395"/>
      <c r="FF65" s="395"/>
      <c r="FG65" s="395"/>
      <c r="FH65" s="395"/>
      <c r="FI65" s="395"/>
      <c r="FJ65" s="395"/>
      <c r="FK65" s="395"/>
      <c r="FL65" s="395"/>
      <c r="FM65" s="395"/>
      <c r="FN65" s="395"/>
      <c r="FO65" s="395"/>
      <c r="FP65" s="395"/>
      <c r="FQ65" s="395"/>
      <c r="FR65" s="395"/>
      <c r="FS65" s="395"/>
      <c r="FT65" s="395"/>
      <c r="FU65" s="395"/>
      <c r="FV65" s="395"/>
      <c r="FW65" s="395"/>
      <c r="FX65" s="395"/>
      <c r="FY65" s="395"/>
      <c r="FZ65" s="395"/>
      <c r="GA65" s="395"/>
      <c r="GB65" s="395"/>
      <c r="GC65" s="395"/>
      <c r="GD65" s="395"/>
      <c r="GE65" s="395"/>
      <c r="GF65" s="395"/>
      <c r="GG65" s="395"/>
      <c r="GH65" s="395"/>
      <c r="GI65" s="395"/>
      <c r="GJ65" s="395"/>
      <c r="GK65" s="395"/>
      <c r="GL65" s="395"/>
      <c r="GM65" s="395"/>
      <c r="GN65" s="395"/>
      <c r="GO65" s="395"/>
      <c r="GP65" s="395"/>
      <c r="GQ65" s="395"/>
      <c r="GR65" s="395"/>
      <c r="GS65" s="395"/>
      <c r="GT65" s="395"/>
      <c r="GU65" s="395"/>
      <c r="GV65" s="395"/>
      <c r="GW65" s="395"/>
      <c r="GX65" s="395"/>
      <c r="GY65" s="395"/>
      <c r="GZ65" s="395"/>
      <c r="HA65" s="395"/>
      <c r="HB65" s="395"/>
      <c r="HC65" s="395"/>
      <c r="HD65" s="395"/>
      <c r="HE65" s="395"/>
      <c r="HF65" s="395"/>
      <c r="HG65" s="395"/>
      <c r="HH65" s="395"/>
      <c r="HI65" s="395"/>
      <c r="HJ65" s="395"/>
      <c r="HK65" s="395"/>
      <c r="HL65" s="395"/>
      <c r="HM65" s="395"/>
      <c r="HN65" s="395"/>
      <c r="HO65" s="395"/>
      <c r="HP65" s="395"/>
      <c r="HQ65" s="395"/>
      <c r="HR65" s="395"/>
      <c r="HS65" s="395"/>
      <c r="HT65" s="395"/>
      <c r="HU65" s="395"/>
      <c r="HV65" s="395"/>
      <c r="HW65" s="395"/>
      <c r="HX65" s="395"/>
      <c r="HY65" s="395"/>
      <c r="HZ65" s="395"/>
      <c r="IA65" s="395"/>
      <c r="IB65" s="395"/>
      <c r="IC65" s="395"/>
      <c r="ID65" s="395"/>
      <c r="IE65" s="395"/>
      <c r="IF65" s="395"/>
      <c r="IG65" s="395"/>
      <c r="IH65" s="395"/>
      <c r="II65" s="395"/>
      <c r="IJ65" s="395"/>
      <c r="IK65" s="395"/>
      <c r="IL65" s="395"/>
      <c r="IM65" s="395"/>
      <c r="IN65" s="395"/>
      <c r="IO65" s="395"/>
      <c r="IP65" s="395"/>
      <c r="IQ65" s="395"/>
      <c r="IR65" s="395"/>
      <c r="IS65" s="395"/>
      <c r="IT65" s="395"/>
      <c r="IU65" s="395"/>
      <c r="IV65" s="395"/>
    </row>
    <row r="66" spans="1:256" s="312" customFormat="1" ht="66" customHeight="1" x14ac:dyDescent="0.25">
      <c r="A66" s="342"/>
      <c r="B66" s="343"/>
      <c r="C66" s="350" t="s">
        <v>696</v>
      </c>
      <c r="D66" s="348">
        <v>119</v>
      </c>
      <c r="E66" s="438">
        <v>2.2272131761182857E-2</v>
      </c>
      <c r="F66" s="349">
        <v>5354.2521008403364</v>
      </c>
      <c r="G66" s="340"/>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5"/>
      <c r="AY66" s="395"/>
      <c r="AZ66" s="395"/>
      <c r="BA66" s="395"/>
      <c r="BB66" s="395"/>
      <c r="BC66" s="395"/>
      <c r="BD66" s="395"/>
      <c r="BE66" s="395"/>
      <c r="BF66" s="395"/>
      <c r="BG66" s="395"/>
      <c r="BH66" s="395"/>
      <c r="BI66" s="395"/>
      <c r="BJ66" s="395"/>
      <c r="BK66" s="395"/>
      <c r="BL66" s="395"/>
      <c r="BM66" s="395"/>
      <c r="BN66" s="395"/>
      <c r="BO66" s="395"/>
      <c r="BP66" s="395"/>
      <c r="BQ66" s="395"/>
      <c r="BR66" s="395"/>
      <c r="BS66" s="395"/>
      <c r="BT66" s="395"/>
      <c r="BU66" s="395"/>
      <c r="BV66" s="395"/>
      <c r="BW66" s="395"/>
      <c r="BX66" s="395"/>
      <c r="BY66" s="395"/>
      <c r="BZ66" s="395"/>
      <c r="CA66" s="395"/>
      <c r="CB66" s="395"/>
      <c r="CC66" s="395"/>
      <c r="CD66" s="395"/>
      <c r="CE66" s="395"/>
      <c r="CF66" s="395"/>
      <c r="CG66" s="395"/>
      <c r="CH66" s="395"/>
      <c r="CI66" s="395"/>
      <c r="CJ66" s="395"/>
      <c r="CK66" s="395"/>
      <c r="CL66" s="395"/>
      <c r="CM66" s="395"/>
      <c r="CN66" s="395"/>
      <c r="CO66" s="395"/>
      <c r="CP66" s="395"/>
      <c r="CQ66" s="395"/>
      <c r="CR66" s="395"/>
      <c r="CS66" s="395"/>
      <c r="CT66" s="395"/>
      <c r="CU66" s="395"/>
      <c r="CV66" s="395"/>
      <c r="CW66" s="395"/>
      <c r="CX66" s="395"/>
      <c r="CY66" s="395"/>
      <c r="CZ66" s="395"/>
      <c r="DA66" s="395"/>
      <c r="DB66" s="395"/>
      <c r="DC66" s="395"/>
      <c r="DD66" s="395"/>
      <c r="DE66" s="395"/>
      <c r="DF66" s="395"/>
      <c r="DG66" s="395"/>
      <c r="DH66" s="395"/>
      <c r="DI66" s="395"/>
      <c r="DJ66" s="395"/>
      <c r="DK66" s="395"/>
      <c r="DL66" s="395"/>
      <c r="DM66" s="395"/>
      <c r="DN66" s="395"/>
      <c r="DO66" s="395"/>
      <c r="DP66" s="395"/>
      <c r="DQ66" s="395"/>
      <c r="DR66" s="395"/>
      <c r="DS66" s="395"/>
      <c r="DT66" s="395"/>
      <c r="DU66" s="395"/>
      <c r="DV66" s="395"/>
      <c r="DW66" s="395"/>
      <c r="DX66" s="395"/>
      <c r="DY66" s="395"/>
      <c r="DZ66" s="395"/>
      <c r="EA66" s="395"/>
      <c r="EB66" s="395"/>
      <c r="EC66" s="395"/>
      <c r="ED66" s="395"/>
      <c r="EE66" s="395"/>
      <c r="EF66" s="395"/>
      <c r="EG66" s="395"/>
      <c r="EH66" s="395"/>
      <c r="EI66" s="395"/>
      <c r="EJ66" s="395"/>
      <c r="EK66" s="395"/>
      <c r="EL66" s="395"/>
      <c r="EM66" s="395"/>
      <c r="EN66" s="395"/>
      <c r="EO66" s="395"/>
      <c r="EP66" s="395"/>
      <c r="EQ66" s="395"/>
      <c r="ER66" s="395"/>
      <c r="ES66" s="395"/>
      <c r="ET66" s="395"/>
      <c r="EU66" s="395"/>
      <c r="EV66" s="395"/>
      <c r="EW66" s="395"/>
      <c r="EX66" s="395"/>
      <c r="EY66" s="395"/>
      <c r="EZ66" s="395"/>
      <c r="FA66" s="395"/>
      <c r="FB66" s="395"/>
      <c r="FC66" s="395"/>
      <c r="FD66" s="395"/>
      <c r="FE66" s="395"/>
      <c r="FF66" s="395"/>
      <c r="FG66" s="395"/>
      <c r="FH66" s="395"/>
      <c r="FI66" s="395"/>
      <c r="FJ66" s="395"/>
      <c r="FK66" s="395"/>
      <c r="FL66" s="395"/>
      <c r="FM66" s="395"/>
      <c r="FN66" s="395"/>
      <c r="FO66" s="395"/>
      <c r="FP66" s="395"/>
      <c r="FQ66" s="395"/>
      <c r="FR66" s="395"/>
      <c r="FS66" s="395"/>
      <c r="FT66" s="395"/>
      <c r="FU66" s="395"/>
      <c r="FV66" s="395"/>
      <c r="FW66" s="395"/>
      <c r="FX66" s="395"/>
      <c r="FY66" s="395"/>
      <c r="FZ66" s="395"/>
      <c r="GA66" s="395"/>
      <c r="GB66" s="395"/>
      <c r="GC66" s="395"/>
      <c r="GD66" s="395"/>
      <c r="GE66" s="395"/>
      <c r="GF66" s="395"/>
      <c r="GG66" s="395"/>
      <c r="GH66" s="395"/>
      <c r="GI66" s="395"/>
      <c r="GJ66" s="395"/>
      <c r="GK66" s="395"/>
      <c r="GL66" s="395"/>
      <c r="GM66" s="395"/>
      <c r="GN66" s="395"/>
      <c r="GO66" s="395"/>
      <c r="GP66" s="395"/>
      <c r="GQ66" s="395"/>
      <c r="GR66" s="395"/>
      <c r="GS66" s="395"/>
      <c r="GT66" s="395"/>
      <c r="GU66" s="395"/>
      <c r="GV66" s="395"/>
      <c r="GW66" s="395"/>
      <c r="GX66" s="395"/>
      <c r="GY66" s="395"/>
      <c r="GZ66" s="395"/>
      <c r="HA66" s="395"/>
      <c r="HB66" s="395"/>
      <c r="HC66" s="395"/>
      <c r="HD66" s="395"/>
      <c r="HE66" s="395"/>
      <c r="HF66" s="395"/>
      <c r="HG66" s="395"/>
      <c r="HH66" s="395"/>
      <c r="HI66" s="395"/>
      <c r="HJ66" s="395"/>
      <c r="HK66" s="395"/>
      <c r="HL66" s="395"/>
      <c r="HM66" s="395"/>
      <c r="HN66" s="395"/>
      <c r="HO66" s="395"/>
      <c r="HP66" s="395"/>
      <c r="HQ66" s="395"/>
      <c r="HR66" s="395"/>
      <c r="HS66" s="395"/>
      <c r="HT66" s="395"/>
      <c r="HU66" s="395"/>
      <c r="HV66" s="395"/>
      <c r="HW66" s="395"/>
      <c r="HX66" s="395"/>
      <c r="HY66" s="395"/>
      <c r="HZ66" s="395"/>
      <c r="IA66" s="395"/>
      <c r="IB66" s="395"/>
      <c r="IC66" s="395"/>
      <c r="ID66" s="395"/>
      <c r="IE66" s="395"/>
      <c r="IF66" s="395"/>
      <c r="IG66" s="395"/>
      <c r="IH66" s="395"/>
      <c r="II66" s="395"/>
      <c r="IJ66" s="395"/>
      <c r="IK66" s="395"/>
      <c r="IL66" s="395"/>
      <c r="IM66" s="395"/>
      <c r="IN66" s="395"/>
      <c r="IO66" s="395"/>
      <c r="IP66" s="395"/>
      <c r="IQ66" s="395"/>
      <c r="IR66" s="395"/>
      <c r="IS66" s="395"/>
      <c r="IT66" s="395"/>
      <c r="IU66" s="395"/>
      <c r="IV66" s="395"/>
    </row>
    <row r="67" spans="1:256" s="312" customFormat="1" ht="66" customHeight="1" x14ac:dyDescent="0.25">
      <c r="A67" s="342"/>
      <c r="B67" s="343"/>
      <c r="C67" s="350" t="s">
        <v>697</v>
      </c>
      <c r="D67" s="348">
        <v>0</v>
      </c>
      <c r="E67" s="438">
        <v>0</v>
      </c>
      <c r="F67" s="349">
        <v>0</v>
      </c>
      <c r="G67" s="340"/>
      <c r="H67" s="395"/>
      <c r="I67" s="395"/>
      <c r="J67" s="395"/>
      <c r="K67" s="395"/>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395"/>
      <c r="AY67" s="395"/>
      <c r="AZ67" s="395"/>
      <c r="BA67" s="395"/>
      <c r="BB67" s="395"/>
      <c r="BC67" s="395"/>
      <c r="BD67" s="395"/>
      <c r="BE67" s="395"/>
      <c r="BF67" s="395"/>
      <c r="BG67" s="395"/>
      <c r="BH67" s="395"/>
      <c r="BI67" s="395"/>
      <c r="BJ67" s="395"/>
      <c r="BK67" s="395"/>
      <c r="BL67" s="395"/>
      <c r="BM67" s="395"/>
      <c r="BN67" s="395"/>
      <c r="BO67" s="395"/>
      <c r="BP67" s="395"/>
      <c r="BQ67" s="395"/>
      <c r="BR67" s="395"/>
      <c r="BS67" s="395"/>
      <c r="BT67" s="395"/>
      <c r="BU67" s="395"/>
      <c r="BV67" s="395"/>
      <c r="BW67" s="395"/>
      <c r="BX67" s="395"/>
      <c r="BY67" s="395"/>
      <c r="BZ67" s="395"/>
      <c r="CA67" s="395"/>
      <c r="CB67" s="395"/>
      <c r="CC67" s="395"/>
      <c r="CD67" s="395"/>
      <c r="CE67" s="395"/>
      <c r="CF67" s="395"/>
      <c r="CG67" s="395"/>
      <c r="CH67" s="395"/>
      <c r="CI67" s="395"/>
      <c r="CJ67" s="395"/>
      <c r="CK67" s="395"/>
      <c r="CL67" s="395"/>
      <c r="CM67" s="395"/>
      <c r="CN67" s="395"/>
      <c r="CO67" s="395"/>
      <c r="CP67" s="395"/>
      <c r="CQ67" s="395"/>
      <c r="CR67" s="395"/>
      <c r="CS67" s="395"/>
      <c r="CT67" s="395"/>
      <c r="CU67" s="395"/>
      <c r="CV67" s="395"/>
      <c r="CW67" s="395"/>
      <c r="CX67" s="395"/>
      <c r="CY67" s="395"/>
      <c r="CZ67" s="395"/>
      <c r="DA67" s="395"/>
      <c r="DB67" s="395"/>
      <c r="DC67" s="395"/>
      <c r="DD67" s="395"/>
      <c r="DE67" s="395"/>
      <c r="DF67" s="395"/>
      <c r="DG67" s="395"/>
      <c r="DH67" s="395"/>
      <c r="DI67" s="395"/>
      <c r="DJ67" s="395"/>
      <c r="DK67" s="395"/>
      <c r="DL67" s="395"/>
      <c r="DM67" s="395"/>
      <c r="DN67" s="395"/>
      <c r="DO67" s="395"/>
      <c r="DP67" s="395"/>
      <c r="DQ67" s="395"/>
      <c r="DR67" s="395"/>
      <c r="DS67" s="395"/>
      <c r="DT67" s="395"/>
      <c r="DU67" s="395"/>
      <c r="DV67" s="395"/>
      <c r="DW67" s="395"/>
      <c r="DX67" s="395"/>
      <c r="DY67" s="395"/>
      <c r="DZ67" s="395"/>
      <c r="EA67" s="395"/>
      <c r="EB67" s="395"/>
      <c r="EC67" s="395"/>
      <c r="ED67" s="395"/>
      <c r="EE67" s="395"/>
      <c r="EF67" s="395"/>
      <c r="EG67" s="395"/>
      <c r="EH67" s="395"/>
      <c r="EI67" s="395"/>
      <c r="EJ67" s="395"/>
      <c r="EK67" s="395"/>
      <c r="EL67" s="395"/>
      <c r="EM67" s="395"/>
      <c r="EN67" s="395"/>
      <c r="EO67" s="395"/>
      <c r="EP67" s="395"/>
      <c r="EQ67" s="395"/>
      <c r="ER67" s="395"/>
      <c r="ES67" s="395"/>
      <c r="ET67" s="395"/>
      <c r="EU67" s="395"/>
      <c r="EV67" s="395"/>
      <c r="EW67" s="395"/>
      <c r="EX67" s="395"/>
      <c r="EY67" s="395"/>
      <c r="EZ67" s="395"/>
      <c r="FA67" s="395"/>
      <c r="FB67" s="395"/>
      <c r="FC67" s="395"/>
      <c r="FD67" s="395"/>
      <c r="FE67" s="395"/>
      <c r="FF67" s="395"/>
      <c r="FG67" s="395"/>
      <c r="FH67" s="395"/>
      <c r="FI67" s="395"/>
      <c r="FJ67" s="395"/>
      <c r="FK67" s="395"/>
      <c r="FL67" s="395"/>
      <c r="FM67" s="395"/>
      <c r="FN67" s="395"/>
      <c r="FO67" s="395"/>
      <c r="FP67" s="395"/>
      <c r="FQ67" s="395"/>
      <c r="FR67" s="395"/>
      <c r="FS67" s="395"/>
      <c r="FT67" s="395"/>
      <c r="FU67" s="395"/>
      <c r="FV67" s="395"/>
      <c r="FW67" s="395"/>
      <c r="FX67" s="395"/>
      <c r="FY67" s="395"/>
      <c r="FZ67" s="395"/>
      <c r="GA67" s="395"/>
      <c r="GB67" s="395"/>
      <c r="GC67" s="395"/>
      <c r="GD67" s="395"/>
      <c r="GE67" s="395"/>
      <c r="GF67" s="395"/>
      <c r="GG67" s="395"/>
      <c r="GH67" s="395"/>
      <c r="GI67" s="395"/>
      <c r="GJ67" s="395"/>
      <c r="GK67" s="395"/>
      <c r="GL67" s="395"/>
      <c r="GM67" s="395"/>
      <c r="GN67" s="395"/>
      <c r="GO67" s="395"/>
      <c r="GP67" s="395"/>
      <c r="GQ67" s="395"/>
      <c r="GR67" s="395"/>
      <c r="GS67" s="395"/>
      <c r="GT67" s="395"/>
      <c r="GU67" s="395"/>
      <c r="GV67" s="395"/>
      <c r="GW67" s="395"/>
      <c r="GX67" s="395"/>
      <c r="GY67" s="395"/>
      <c r="GZ67" s="395"/>
      <c r="HA67" s="395"/>
      <c r="HB67" s="395"/>
      <c r="HC67" s="395"/>
      <c r="HD67" s="395"/>
      <c r="HE67" s="395"/>
      <c r="HF67" s="395"/>
      <c r="HG67" s="395"/>
      <c r="HH67" s="395"/>
      <c r="HI67" s="395"/>
      <c r="HJ67" s="395"/>
      <c r="HK67" s="395"/>
      <c r="HL67" s="395"/>
      <c r="HM67" s="395"/>
      <c r="HN67" s="395"/>
      <c r="HO67" s="395"/>
      <c r="HP67" s="395"/>
      <c r="HQ67" s="395"/>
      <c r="HR67" s="395"/>
      <c r="HS67" s="395"/>
      <c r="HT67" s="395"/>
      <c r="HU67" s="395"/>
      <c r="HV67" s="395"/>
      <c r="HW67" s="395"/>
      <c r="HX67" s="395"/>
      <c r="HY67" s="395"/>
      <c r="HZ67" s="395"/>
      <c r="IA67" s="395"/>
      <c r="IB67" s="395"/>
      <c r="IC67" s="395"/>
      <c r="ID67" s="395"/>
      <c r="IE67" s="395"/>
      <c r="IF67" s="395"/>
      <c r="IG67" s="395"/>
      <c r="IH67" s="395"/>
      <c r="II67" s="395"/>
      <c r="IJ67" s="395"/>
      <c r="IK67" s="395"/>
      <c r="IL67" s="395"/>
      <c r="IM67" s="395"/>
      <c r="IN67" s="395"/>
      <c r="IO67" s="395"/>
      <c r="IP67" s="395"/>
      <c r="IQ67" s="395"/>
      <c r="IR67" s="395"/>
      <c r="IS67" s="395"/>
      <c r="IT67" s="395"/>
      <c r="IU67" s="395"/>
      <c r="IV67" s="395"/>
    </row>
    <row r="68" spans="1:256" s="312" customFormat="1" ht="66" customHeight="1" x14ac:dyDescent="0.25">
      <c r="A68" s="342"/>
      <c r="B68" s="343"/>
      <c r="C68" s="351" t="s">
        <v>698</v>
      </c>
      <c r="D68" s="348">
        <v>123</v>
      </c>
      <c r="E68" s="438">
        <v>2.3020774845592364E-2</v>
      </c>
      <c r="F68" s="349">
        <v>33495.400813008127</v>
      </c>
      <c r="G68" s="349"/>
      <c r="H68" s="349"/>
      <c r="I68" s="349"/>
      <c r="J68" s="349"/>
      <c r="K68" s="349"/>
      <c r="L68" s="349"/>
      <c r="M68" s="349"/>
      <c r="N68" s="349"/>
      <c r="O68" s="349"/>
      <c r="P68" s="349"/>
      <c r="Q68" s="349"/>
      <c r="R68" s="349"/>
      <c r="S68" s="349"/>
      <c r="T68" s="349"/>
      <c r="U68" s="349"/>
      <c r="V68" s="349"/>
      <c r="W68" s="349"/>
      <c r="X68" s="349"/>
      <c r="Y68" s="349"/>
      <c r="Z68" s="349"/>
      <c r="AA68" s="349"/>
      <c r="AB68" s="349"/>
      <c r="AC68" s="349"/>
      <c r="AD68" s="349"/>
      <c r="AE68" s="349"/>
      <c r="AF68" s="349"/>
      <c r="AG68" s="349"/>
      <c r="AH68" s="349"/>
      <c r="AI68" s="349"/>
      <c r="AJ68" s="349"/>
      <c r="AK68" s="349"/>
      <c r="AL68" s="349"/>
      <c r="AM68" s="349"/>
      <c r="AN68" s="349"/>
      <c r="AO68" s="349"/>
      <c r="AP68" s="349"/>
      <c r="AQ68" s="349"/>
      <c r="AR68" s="349"/>
      <c r="AS68" s="349"/>
      <c r="AT68" s="349"/>
      <c r="AU68" s="349"/>
      <c r="AV68" s="349"/>
      <c r="AW68" s="349"/>
      <c r="AX68" s="349"/>
      <c r="AY68" s="349"/>
      <c r="AZ68" s="349"/>
      <c r="BA68" s="349"/>
      <c r="BB68" s="349"/>
      <c r="BC68" s="349"/>
      <c r="BD68" s="349"/>
      <c r="BE68" s="349"/>
      <c r="BF68" s="349"/>
      <c r="BG68" s="349"/>
      <c r="BH68" s="349"/>
      <c r="BI68" s="349"/>
      <c r="BJ68" s="349"/>
      <c r="BK68" s="349"/>
      <c r="BL68" s="349"/>
      <c r="BM68" s="349"/>
      <c r="BN68" s="349"/>
      <c r="BO68" s="349"/>
      <c r="BP68" s="349"/>
      <c r="BQ68" s="349"/>
      <c r="BR68" s="349"/>
      <c r="BS68" s="349"/>
      <c r="BT68" s="349"/>
      <c r="BU68" s="349"/>
      <c r="BV68" s="349"/>
      <c r="BW68" s="349"/>
      <c r="BX68" s="349"/>
      <c r="BY68" s="349"/>
      <c r="BZ68" s="349"/>
      <c r="CA68" s="349"/>
      <c r="CB68" s="349"/>
      <c r="CC68" s="349"/>
      <c r="CD68" s="349"/>
      <c r="CE68" s="349"/>
      <c r="CF68" s="349"/>
      <c r="CG68" s="349"/>
      <c r="CH68" s="349"/>
      <c r="CI68" s="349"/>
      <c r="CJ68" s="349"/>
      <c r="CK68" s="349"/>
      <c r="CL68" s="349"/>
      <c r="CM68" s="349"/>
      <c r="CN68" s="349"/>
      <c r="CO68" s="349"/>
      <c r="CP68" s="349"/>
      <c r="CQ68" s="349"/>
      <c r="CR68" s="349"/>
      <c r="CS68" s="349"/>
      <c r="CT68" s="349"/>
      <c r="CU68" s="349"/>
      <c r="CV68" s="349"/>
      <c r="CW68" s="349"/>
      <c r="CX68" s="349"/>
      <c r="CY68" s="349"/>
      <c r="CZ68" s="349"/>
      <c r="DA68" s="349"/>
      <c r="DB68" s="349"/>
      <c r="DC68" s="349"/>
      <c r="DD68" s="349"/>
      <c r="DE68" s="349"/>
      <c r="DF68" s="349"/>
      <c r="DG68" s="349"/>
      <c r="DH68" s="349"/>
      <c r="DI68" s="349"/>
      <c r="DJ68" s="349"/>
      <c r="DK68" s="349"/>
      <c r="DL68" s="349"/>
      <c r="DM68" s="349"/>
      <c r="DN68" s="349"/>
      <c r="DO68" s="349"/>
      <c r="DP68" s="349"/>
      <c r="DQ68" s="349"/>
      <c r="DR68" s="349"/>
      <c r="DS68" s="349"/>
      <c r="DT68" s="349"/>
      <c r="DU68" s="349"/>
      <c r="DV68" s="349"/>
      <c r="DW68" s="349"/>
      <c r="DX68" s="349"/>
      <c r="DY68" s="349"/>
      <c r="DZ68" s="349"/>
      <c r="EA68" s="349"/>
      <c r="EB68" s="349"/>
      <c r="EC68" s="349"/>
      <c r="ED68" s="349"/>
      <c r="EE68" s="349"/>
      <c r="EF68" s="349"/>
      <c r="EG68" s="349"/>
      <c r="EH68" s="349"/>
      <c r="EI68" s="349"/>
      <c r="EJ68" s="349"/>
      <c r="EK68" s="349"/>
      <c r="EL68" s="349"/>
      <c r="EM68" s="349"/>
      <c r="EN68" s="349"/>
      <c r="EO68" s="349"/>
      <c r="EP68" s="349"/>
      <c r="EQ68" s="349"/>
      <c r="ER68" s="349"/>
      <c r="ES68" s="349"/>
      <c r="ET68" s="349"/>
      <c r="EU68" s="349"/>
      <c r="EV68" s="349"/>
      <c r="EW68" s="349"/>
      <c r="EX68" s="349"/>
      <c r="EY68" s="349"/>
      <c r="EZ68" s="349"/>
      <c r="FA68" s="349"/>
      <c r="FB68" s="349"/>
      <c r="FC68" s="349"/>
      <c r="FD68" s="349"/>
      <c r="FE68" s="349"/>
      <c r="FF68" s="349"/>
      <c r="FG68" s="349"/>
      <c r="FH68" s="349"/>
      <c r="FI68" s="349"/>
      <c r="FJ68" s="349"/>
      <c r="FK68" s="349"/>
      <c r="FL68" s="349"/>
      <c r="FM68" s="349"/>
      <c r="FN68" s="349"/>
      <c r="FO68" s="349"/>
      <c r="FP68" s="349"/>
      <c r="FQ68" s="349"/>
      <c r="FR68" s="349"/>
      <c r="FS68" s="349"/>
      <c r="FT68" s="349"/>
      <c r="FU68" s="349"/>
      <c r="FV68" s="349"/>
      <c r="FW68" s="349"/>
      <c r="FX68" s="349"/>
      <c r="FY68" s="349"/>
      <c r="FZ68" s="349"/>
      <c r="GA68" s="349"/>
      <c r="GB68" s="349"/>
      <c r="GC68" s="349"/>
      <c r="GD68" s="349"/>
      <c r="GE68" s="349"/>
      <c r="GF68" s="349"/>
      <c r="GG68" s="349"/>
      <c r="GH68" s="349"/>
      <c r="GI68" s="349"/>
      <c r="GJ68" s="349"/>
      <c r="GK68" s="349"/>
      <c r="GL68" s="349"/>
      <c r="GM68" s="349"/>
      <c r="GN68" s="349"/>
      <c r="GO68" s="349"/>
      <c r="GP68" s="349"/>
      <c r="GQ68" s="349"/>
      <c r="GR68" s="349"/>
      <c r="GS68" s="349"/>
      <c r="GT68" s="349"/>
      <c r="GU68" s="349"/>
      <c r="GV68" s="349"/>
      <c r="GW68" s="349"/>
      <c r="GX68" s="349"/>
      <c r="GY68" s="349"/>
      <c r="GZ68" s="349"/>
      <c r="HA68" s="349"/>
      <c r="HB68" s="349"/>
      <c r="HC68" s="349"/>
      <c r="HD68" s="349"/>
      <c r="HE68" s="349"/>
      <c r="HF68" s="349"/>
      <c r="HG68" s="349"/>
      <c r="HH68" s="349"/>
      <c r="HI68" s="349"/>
      <c r="HJ68" s="349"/>
      <c r="HK68" s="349"/>
      <c r="HL68" s="349"/>
      <c r="HM68" s="349"/>
      <c r="HN68" s="349"/>
      <c r="HO68" s="349"/>
      <c r="HP68" s="349"/>
      <c r="HQ68" s="349"/>
      <c r="HR68" s="349"/>
      <c r="HS68" s="349"/>
      <c r="HT68" s="349"/>
      <c r="HU68" s="349"/>
      <c r="HV68" s="349"/>
      <c r="HW68" s="349"/>
      <c r="HX68" s="349"/>
      <c r="HY68" s="349"/>
      <c r="HZ68" s="349"/>
      <c r="IA68" s="349"/>
      <c r="IB68" s="349"/>
      <c r="IC68" s="349"/>
      <c r="ID68" s="349"/>
      <c r="IE68" s="349"/>
      <c r="IF68" s="349"/>
      <c r="IG68" s="349"/>
      <c r="IH68" s="349"/>
      <c r="II68" s="349"/>
      <c r="IJ68" s="349"/>
      <c r="IK68" s="349"/>
      <c r="IL68" s="349"/>
      <c r="IM68" s="349"/>
      <c r="IN68" s="349"/>
      <c r="IO68" s="349"/>
      <c r="IP68" s="349"/>
      <c r="IQ68" s="349"/>
      <c r="IR68" s="349"/>
      <c r="IS68" s="349"/>
      <c r="IT68" s="349"/>
      <c r="IU68" s="349"/>
      <c r="IV68" s="349"/>
    </row>
    <row r="69" spans="1:256" ht="15" x14ac:dyDescent="0.25">
      <c r="A69" s="390"/>
      <c r="B69" s="352"/>
      <c r="C69" s="352"/>
      <c r="D69" s="352"/>
      <c r="E69" s="352"/>
    </row>
    <row r="70" spans="1:256" ht="27.75" customHeight="1" x14ac:dyDescent="0.25">
      <c r="A70" s="391"/>
      <c r="B70" s="671" t="s">
        <v>699</v>
      </c>
      <c r="C70" s="491"/>
      <c r="D70" s="491"/>
      <c r="E70" s="491"/>
      <c r="F70" s="491"/>
    </row>
    <row r="71" spans="1:256" ht="15.75" x14ac:dyDescent="0.25">
      <c r="A71" s="391"/>
      <c r="B71" s="421"/>
      <c r="C71" s="385"/>
      <c r="D71" s="385"/>
      <c r="E71" s="385"/>
      <c r="F71" s="385"/>
    </row>
    <row r="72" spans="1:256" ht="26.25" customHeight="1" x14ac:dyDescent="0.25">
      <c r="A72" s="390" t="s">
        <v>700</v>
      </c>
      <c r="B72" s="490" t="s">
        <v>701</v>
      </c>
      <c r="C72" s="490"/>
      <c r="D72" s="490"/>
      <c r="E72" s="490"/>
      <c r="F72" s="490"/>
    </row>
    <row r="73" spans="1:256" ht="15" x14ac:dyDescent="0.25">
      <c r="A73" s="390" t="s">
        <v>700</v>
      </c>
      <c r="B73" s="573" t="s">
        <v>702</v>
      </c>
      <c r="C73" s="573"/>
      <c r="D73" s="573"/>
      <c r="E73" s="353"/>
    </row>
    <row r="74" spans="1:256" ht="15" x14ac:dyDescent="0.25">
      <c r="A74" s="390" t="s">
        <v>700</v>
      </c>
      <c r="B74" s="573" t="s">
        <v>703</v>
      </c>
      <c r="C74" s="573"/>
      <c r="D74" s="573"/>
      <c r="E74" s="38"/>
    </row>
    <row r="75" spans="1:256" ht="15" x14ac:dyDescent="0.25">
      <c r="A75" s="390" t="s">
        <v>700</v>
      </c>
      <c r="B75" s="573" t="s">
        <v>704</v>
      </c>
      <c r="C75" s="573"/>
      <c r="D75" s="573"/>
      <c r="E75" s="38" t="s">
        <v>416</v>
      </c>
    </row>
    <row r="76" spans="1:256" ht="15" x14ac:dyDescent="0.25">
      <c r="A76" s="391"/>
    </row>
    <row r="77" spans="1:256" ht="40.5" customHeight="1" x14ac:dyDescent="0.25">
      <c r="A77" s="390" t="s">
        <v>700</v>
      </c>
      <c r="B77" s="524" t="s">
        <v>705</v>
      </c>
      <c r="C77" s="524"/>
      <c r="D77" s="524"/>
      <c r="E77" s="524"/>
      <c r="F77" s="37"/>
    </row>
    <row r="78" spans="1:256" ht="15" x14ac:dyDescent="0.25">
      <c r="A78" s="391"/>
      <c r="B78" s="385"/>
      <c r="C78" s="41"/>
      <c r="D78" s="385"/>
      <c r="E78" s="385"/>
      <c r="F78" s="354"/>
    </row>
    <row r="79" spans="1:256" ht="25.5" customHeight="1" x14ac:dyDescent="0.25">
      <c r="A79" s="390" t="s">
        <v>700</v>
      </c>
      <c r="B79" s="524" t="s">
        <v>706</v>
      </c>
      <c r="C79" s="524"/>
      <c r="D79" s="524"/>
      <c r="E79" s="524"/>
      <c r="F79" s="35"/>
    </row>
    <row r="80" spans="1:256" ht="15" x14ac:dyDescent="0.25">
      <c r="A80" s="391"/>
      <c r="F80" s="355"/>
    </row>
    <row r="81" spans="1:6" ht="26.25" customHeight="1" x14ac:dyDescent="0.25">
      <c r="A81" s="390" t="s">
        <v>700</v>
      </c>
      <c r="B81" s="524" t="s">
        <v>707</v>
      </c>
      <c r="C81" s="524"/>
      <c r="D81" s="524"/>
      <c r="E81" s="524"/>
      <c r="F81" s="35"/>
    </row>
    <row r="82" spans="1:6" ht="26.25" customHeight="1" x14ac:dyDescent="0.25">
      <c r="A82" s="390"/>
      <c r="B82" s="317"/>
      <c r="C82" s="317"/>
      <c r="D82" s="317"/>
      <c r="E82" s="317"/>
      <c r="F82" s="356"/>
    </row>
    <row r="83" spans="1:6" ht="12.75" customHeight="1" x14ac:dyDescent="0.25">
      <c r="A83" s="390" t="s">
        <v>708</v>
      </c>
      <c r="B83" s="490" t="s">
        <v>709</v>
      </c>
      <c r="C83" s="490"/>
      <c r="D83" s="490"/>
      <c r="E83" s="490"/>
      <c r="F83" s="490"/>
    </row>
    <row r="84" spans="1:6" ht="15" x14ac:dyDescent="0.25">
      <c r="A84" s="390" t="s">
        <v>708</v>
      </c>
      <c r="B84" s="678" t="s">
        <v>710</v>
      </c>
      <c r="C84" s="510"/>
      <c r="D84" s="511"/>
      <c r="E84" s="34"/>
    </row>
    <row r="85" spans="1:6" ht="15" x14ac:dyDescent="0.25">
      <c r="A85" s="390" t="s">
        <v>708</v>
      </c>
      <c r="B85" s="678" t="s">
        <v>711</v>
      </c>
      <c r="C85" s="510"/>
      <c r="D85" s="511"/>
      <c r="E85" s="34"/>
    </row>
    <row r="86" spans="1:6" ht="15" x14ac:dyDescent="0.25">
      <c r="A86" s="390" t="s">
        <v>708</v>
      </c>
      <c r="B86" s="679" t="s">
        <v>712</v>
      </c>
      <c r="C86" s="680"/>
      <c r="D86" s="681"/>
      <c r="E86" s="357"/>
    </row>
    <row r="87" spans="1:6" ht="15" x14ac:dyDescent="0.25">
      <c r="A87" s="390" t="s">
        <v>708</v>
      </c>
      <c r="B87" s="679" t="s">
        <v>713</v>
      </c>
      <c r="C87" s="680"/>
      <c r="D87" s="681"/>
      <c r="E87" s="357"/>
    </row>
    <row r="88" spans="1:6" ht="15" customHeight="1" x14ac:dyDescent="0.25">
      <c r="A88" s="390" t="s">
        <v>708</v>
      </c>
      <c r="B88" s="682" t="s">
        <v>490</v>
      </c>
      <c r="C88" s="556"/>
      <c r="D88" s="683"/>
      <c r="E88" s="357"/>
    </row>
    <row r="89" spans="1:6" ht="15" x14ac:dyDescent="0.25">
      <c r="A89" s="390"/>
      <c r="B89" s="684"/>
      <c r="C89" s="685"/>
      <c r="D89" s="685"/>
      <c r="E89" s="238"/>
    </row>
    <row r="90" spans="1:6" ht="15" x14ac:dyDescent="0.25">
      <c r="A90" s="391"/>
    </row>
    <row r="91" spans="1:6" ht="15.75" x14ac:dyDescent="0.25">
      <c r="A91" s="391"/>
      <c r="B91" s="188" t="s">
        <v>714</v>
      </c>
    </row>
    <row r="92" spans="1:6" ht="12.75" customHeight="1" x14ac:dyDescent="0.25">
      <c r="A92" s="391"/>
      <c r="B92" s="188"/>
    </row>
    <row r="93" spans="1:6" ht="15" customHeight="1" x14ac:dyDescent="0.25">
      <c r="A93" s="390" t="s">
        <v>715</v>
      </c>
      <c r="B93" s="490" t="s">
        <v>716</v>
      </c>
      <c r="C93" s="490"/>
      <c r="D93" s="490"/>
      <c r="E93" s="490"/>
      <c r="F93" s="490"/>
    </row>
    <row r="94" spans="1:6" ht="15" x14ac:dyDescent="0.25">
      <c r="A94" s="390" t="s">
        <v>715</v>
      </c>
      <c r="B94" s="678" t="s">
        <v>717</v>
      </c>
      <c r="C94" s="510"/>
      <c r="D94" s="511"/>
      <c r="E94" s="34" t="s">
        <v>416</v>
      </c>
    </row>
    <row r="95" spans="1:6" ht="15" x14ac:dyDescent="0.25">
      <c r="A95" s="390" t="s">
        <v>715</v>
      </c>
      <c r="B95" s="678" t="s">
        <v>718</v>
      </c>
      <c r="C95" s="510"/>
      <c r="D95" s="511"/>
      <c r="E95" s="357"/>
    </row>
    <row r="96" spans="1:6" ht="15" x14ac:dyDescent="0.25">
      <c r="A96" s="390" t="s">
        <v>715</v>
      </c>
      <c r="B96" s="678" t="s">
        <v>711</v>
      </c>
      <c r="C96" s="510"/>
      <c r="D96" s="511"/>
      <c r="E96" s="357"/>
    </row>
    <row r="97" spans="1:6" ht="15" x14ac:dyDescent="0.25">
      <c r="A97" s="390" t="s">
        <v>715</v>
      </c>
      <c r="B97" s="678" t="s">
        <v>719</v>
      </c>
      <c r="C97" s="510"/>
      <c r="D97" s="511"/>
      <c r="E97" s="357" t="s">
        <v>416</v>
      </c>
    </row>
    <row r="98" spans="1:6" ht="15" x14ac:dyDescent="0.25">
      <c r="A98" s="390" t="s">
        <v>715</v>
      </c>
      <c r="B98" s="679" t="s">
        <v>720</v>
      </c>
      <c r="C98" s="680"/>
      <c r="D98" s="681"/>
      <c r="E98" s="357"/>
    </row>
    <row r="99" spans="1:6" ht="15" x14ac:dyDescent="0.25">
      <c r="A99" s="390" t="s">
        <v>715</v>
      </c>
      <c r="B99" s="678" t="s">
        <v>721</v>
      </c>
      <c r="C99" s="510"/>
      <c r="D99" s="511"/>
      <c r="E99" s="357"/>
    </row>
    <row r="100" spans="1:6" ht="15" customHeight="1" x14ac:dyDescent="0.25">
      <c r="A100" s="390" t="s">
        <v>715</v>
      </c>
      <c r="B100" s="682" t="s">
        <v>490</v>
      </c>
      <c r="C100" s="556"/>
      <c r="D100" s="683"/>
      <c r="E100" s="357"/>
    </row>
    <row r="101" spans="1:6" ht="15" x14ac:dyDescent="0.25">
      <c r="A101" s="390"/>
      <c r="B101" s="684"/>
      <c r="C101" s="685"/>
      <c r="D101" s="685"/>
      <c r="E101" s="238"/>
    </row>
    <row r="102" spans="1:6" ht="15" x14ac:dyDescent="0.25">
      <c r="A102" s="391"/>
    </row>
    <row r="103" spans="1:6" ht="15" x14ac:dyDescent="0.25">
      <c r="A103" s="390" t="s">
        <v>722</v>
      </c>
      <c r="B103" s="554" t="s">
        <v>723</v>
      </c>
      <c r="C103" s="554"/>
      <c r="D103" s="554"/>
      <c r="E103" s="554"/>
      <c r="F103" s="554"/>
    </row>
    <row r="104" spans="1:6" ht="15" x14ac:dyDescent="0.25">
      <c r="A104" s="390" t="s">
        <v>722</v>
      </c>
      <c r="B104" s="573" t="s">
        <v>724</v>
      </c>
      <c r="C104" s="573"/>
      <c r="D104" s="573"/>
      <c r="E104" s="439" t="s">
        <v>725</v>
      </c>
      <c r="F104" s="358"/>
    </row>
    <row r="105" spans="1:6" ht="15" x14ac:dyDescent="0.25">
      <c r="A105" s="390" t="s">
        <v>722</v>
      </c>
      <c r="B105" s="573" t="s">
        <v>726</v>
      </c>
      <c r="C105" s="573"/>
      <c r="D105" s="573"/>
      <c r="E105" s="439" t="s">
        <v>725</v>
      </c>
      <c r="F105" s="182"/>
    </row>
    <row r="106" spans="1:6" ht="27" customHeight="1" x14ac:dyDescent="0.25">
      <c r="A106" s="390" t="s">
        <v>722</v>
      </c>
      <c r="B106" s="524" t="s">
        <v>727</v>
      </c>
      <c r="C106" s="524"/>
      <c r="D106" s="524"/>
      <c r="E106" s="38"/>
      <c r="F106" s="182"/>
    </row>
    <row r="107" spans="1:6" ht="15" x14ac:dyDescent="0.25">
      <c r="A107" s="391"/>
    </row>
    <row r="108" spans="1:6" ht="15" customHeight="1" x14ac:dyDescent="0.25">
      <c r="A108" s="390" t="s">
        <v>728</v>
      </c>
      <c r="B108" s="490" t="s">
        <v>729</v>
      </c>
      <c r="C108" s="490"/>
      <c r="D108" s="490"/>
      <c r="E108" s="490"/>
      <c r="F108" s="490"/>
    </row>
    <row r="109" spans="1:6" ht="15" x14ac:dyDescent="0.25">
      <c r="A109" s="390" t="s">
        <v>728</v>
      </c>
      <c r="B109" s="394" t="s">
        <v>643</v>
      </c>
      <c r="C109" s="573" t="s">
        <v>730</v>
      </c>
      <c r="D109" s="573"/>
      <c r="E109" s="440" t="s">
        <v>731</v>
      </c>
      <c r="F109" s="359"/>
    </row>
    <row r="110" spans="1:6" ht="15" x14ac:dyDescent="0.25">
      <c r="A110" s="390" t="s">
        <v>728</v>
      </c>
      <c r="B110" s="513"/>
      <c r="C110" s="513"/>
      <c r="D110" s="360" t="s">
        <v>155</v>
      </c>
      <c r="E110" s="36" t="s">
        <v>156</v>
      </c>
      <c r="F110" s="359"/>
    </row>
    <row r="111" spans="1:6" ht="15" x14ac:dyDescent="0.25">
      <c r="A111" s="390" t="s">
        <v>728</v>
      </c>
      <c r="B111" s="361" t="s">
        <v>645</v>
      </c>
      <c r="C111" s="186" t="s">
        <v>732</v>
      </c>
      <c r="D111" s="38"/>
      <c r="E111" s="38" t="s">
        <v>416</v>
      </c>
      <c r="F111" s="359"/>
    </row>
    <row r="112" spans="1:6" ht="15" x14ac:dyDescent="0.25">
      <c r="A112" s="390" t="s">
        <v>728</v>
      </c>
      <c r="B112" s="362"/>
      <c r="C112" s="186" t="s">
        <v>733</v>
      </c>
      <c r="D112" s="363"/>
    </row>
    <row r="113" spans="1:5" ht="15" x14ac:dyDescent="0.25">
      <c r="A113" s="391"/>
    </row>
    <row r="114" spans="1:5" ht="15" x14ac:dyDescent="0.25">
      <c r="A114" s="390" t="s">
        <v>734</v>
      </c>
      <c r="B114" s="554" t="s">
        <v>735</v>
      </c>
      <c r="C114" s="554"/>
    </row>
    <row r="115" spans="1:5" ht="15" x14ac:dyDescent="0.25">
      <c r="A115" s="390" t="s">
        <v>734</v>
      </c>
      <c r="B115" s="573" t="s">
        <v>736</v>
      </c>
      <c r="C115" s="573"/>
      <c r="D115" s="439" t="s">
        <v>737</v>
      </c>
    </row>
    <row r="116" spans="1:5" ht="15" x14ac:dyDescent="0.25">
      <c r="A116" s="390" t="s">
        <v>734</v>
      </c>
      <c r="B116" s="573" t="s">
        <v>738</v>
      </c>
      <c r="C116" s="573"/>
      <c r="D116" s="364"/>
    </row>
    <row r="117" spans="1:5" ht="15" x14ac:dyDescent="0.25">
      <c r="A117" s="391"/>
    </row>
    <row r="118" spans="1:5" ht="15.75" x14ac:dyDescent="0.25">
      <c r="A118" s="391"/>
      <c r="B118" s="188" t="s">
        <v>739</v>
      </c>
    </row>
    <row r="119" spans="1:5" ht="12.75" customHeight="1" x14ac:dyDescent="0.25">
      <c r="A119" s="403"/>
      <c r="B119" s="365" t="s">
        <v>740</v>
      </c>
      <c r="C119" s="366"/>
      <c r="D119" s="366"/>
      <c r="E119" s="366"/>
    </row>
    <row r="120" spans="1:5" ht="15" x14ac:dyDescent="0.25">
      <c r="A120" s="390" t="s">
        <v>741</v>
      </c>
      <c r="B120" s="686" t="s">
        <v>742</v>
      </c>
      <c r="C120" s="686"/>
    </row>
    <row r="121" spans="1:5" ht="15" x14ac:dyDescent="0.25">
      <c r="A121" s="390" t="s">
        <v>741</v>
      </c>
      <c r="B121" s="687" t="s">
        <v>743</v>
      </c>
      <c r="C121" s="687"/>
      <c r="D121" s="687"/>
    </row>
    <row r="122" spans="1:5" ht="15" x14ac:dyDescent="0.25">
      <c r="A122" s="390" t="s">
        <v>741</v>
      </c>
      <c r="B122" s="573" t="s">
        <v>744</v>
      </c>
      <c r="C122" s="573"/>
      <c r="D122" s="514"/>
      <c r="E122" s="38" t="s">
        <v>416</v>
      </c>
    </row>
    <row r="123" spans="1:5" ht="15" x14ac:dyDescent="0.25">
      <c r="A123" s="390" t="s">
        <v>741</v>
      </c>
      <c r="B123" s="573" t="s">
        <v>745</v>
      </c>
      <c r="C123" s="573"/>
      <c r="D123" s="573"/>
      <c r="E123" s="38" t="s">
        <v>416</v>
      </c>
    </row>
    <row r="124" spans="1:5" ht="15" x14ac:dyDescent="0.25">
      <c r="A124" s="390" t="s">
        <v>741</v>
      </c>
      <c r="B124" s="573" t="s">
        <v>746</v>
      </c>
      <c r="C124" s="573"/>
      <c r="D124" s="573"/>
      <c r="E124" s="38" t="s">
        <v>416</v>
      </c>
    </row>
    <row r="125" spans="1:5" ht="15" x14ac:dyDescent="0.25">
      <c r="A125" s="391"/>
    </row>
    <row r="126" spans="1:5" ht="15" x14ac:dyDescent="0.25">
      <c r="A126" s="390" t="s">
        <v>741</v>
      </c>
      <c r="B126" s="573" t="s">
        <v>747</v>
      </c>
      <c r="C126" s="573"/>
      <c r="D126" s="573"/>
      <c r="E126" s="38"/>
    </row>
    <row r="127" spans="1:5" ht="15" x14ac:dyDescent="0.25">
      <c r="A127" s="390" t="s">
        <v>741</v>
      </c>
      <c r="B127" s="573" t="s">
        <v>748</v>
      </c>
      <c r="C127" s="573"/>
      <c r="D127" s="573"/>
      <c r="E127" s="38"/>
    </row>
    <row r="128" spans="1:5" ht="15" x14ac:dyDescent="0.25">
      <c r="A128" s="390" t="s">
        <v>741</v>
      </c>
      <c r="B128" s="573" t="s">
        <v>749</v>
      </c>
      <c r="C128" s="573"/>
      <c r="D128" s="573"/>
      <c r="E128" s="38"/>
    </row>
    <row r="129" spans="1:5" ht="15" x14ac:dyDescent="0.25">
      <c r="A129" s="390" t="s">
        <v>741</v>
      </c>
      <c r="B129" s="573" t="s">
        <v>750</v>
      </c>
      <c r="C129" s="573"/>
      <c r="D129" s="573"/>
      <c r="E129" s="38" t="s">
        <v>416</v>
      </c>
    </row>
    <row r="130" spans="1:5" ht="15" customHeight="1" x14ac:dyDescent="0.25">
      <c r="A130" s="390" t="s">
        <v>741</v>
      </c>
      <c r="B130" s="682" t="s">
        <v>490</v>
      </c>
      <c r="C130" s="556"/>
      <c r="D130" s="683"/>
      <c r="E130" s="425"/>
    </row>
    <row r="131" spans="1:5" ht="15" x14ac:dyDescent="0.25">
      <c r="A131" s="390"/>
      <c r="B131" s="684"/>
      <c r="C131" s="685"/>
      <c r="D131" s="685"/>
      <c r="E131" s="238"/>
    </row>
    <row r="132" spans="1:5" ht="15" x14ac:dyDescent="0.25">
      <c r="A132" s="391"/>
    </row>
    <row r="133" spans="1:5" ht="15" x14ac:dyDescent="0.25">
      <c r="A133" s="390" t="s">
        <v>751</v>
      </c>
      <c r="B133" s="554" t="s">
        <v>752</v>
      </c>
      <c r="C133" s="554"/>
    </row>
    <row r="134" spans="1:5" ht="15" x14ac:dyDescent="0.25">
      <c r="A134" s="390" t="s">
        <v>751</v>
      </c>
      <c r="B134" s="554" t="s">
        <v>753</v>
      </c>
      <c r="C134" s="503"/>
    </row>
    <row r="135" spans="1:5" ht="15" x14ac:dyDescent="0.25">
      <c r="A135" s="390" t="s">
        <v>751</v>
      </c>
      <c r="B135" s="573" t="s">
        <v>754</v>
      </c>
      <c r="C135" s="573"/>
      <c r="D135" s="573"/>
      <c r="E135" s="353" t="s">
        <v>416</v>
      </c>
    </row>
    <row r="136" spans="1:5" ht="15" x14ac:dyDescent="0.25">
      <c r="A136" s="390" t="s">
        <v>751</v>
      </c>
      <c r="B136" s="573" t="s">
        <v>755</v>
      </c>
      <c r="C136" s="573"/>
      <c r="D136" s="573"/>
      <c r="E136" s="38" t="s">
        <v>416</v>
      </c>
    </row>
    <row r="137" spans="1:5" ht="15" x14ac:dyDescent="0.25">
      <c r="A137" s="390" t="s">
        <v>751</v>
      </c>
      <c r="B137" s="573" t="s">
        <v>756</v>
      </c>
      <c r="C137" s="573"/>
      <c r="D137" s="573"/>
      <c r="E137" s="38" t="s">
        <v>416</v>
      </c>
    </row>
    <row r="138" spans="1:5" ht="15" x14ac:dyDescent="0.25">
      <c r="A138" s="390" t="s">
        <v>751</v>
      </c>
      <c r="B138" s="573" t="s">
        <v>757</v>
      </c>
      <c r="C138" s="573"/>
      <c r="D138" s="573"/>
      <c r="E138" s="38" t="s">
        <v>416</v>
      </c>
    </row>
    <row r="139" spans="1:5" ht="15" x14ac:dyDescent="0.25">
      <c r="A139" s="390" t="s">
        <v>751</v>
      </c>
      <c r="B139" s="573" t="s">
        <v>758</v>
      </c>
      <c r="C139" s="573"/>
      <c r="D139" s="573"/>
      <c r="E139" s="38" t="s">
        <v>416</v>
      </c>
    </row>
    <row r="140" spans="1:5" ht="15" x14ac:dyDescent="0.25">
      <c r="A140" s="390" t="s">
        <v>751</v>
      </c>
      <c r="B140" s="573" t="s">
        <v>759</v>
      </c>
      <c r="C140" s="573"/>
      <c r="D140" s="573"/>
      <c r="E140" s="38"/>
    </row>
    <row r="141" spans="1:5" ht="15" x14ac:dyDescent="0.25">
      <c r="A141" s="390" t="s">
        <v>751</v>
      </c>
      <c r="B141" s="573" t="s">
        <v>760</v>
      </c>
      <c r="C141" s="573"/>
      <c r="D141" s="573"/>
      <c r="E141" s="38"/>
    </row>
    <row r="142" spans="1:5" ht="15" customHeight="1" x14ac:dyDescent="0.25">
      <c r="A142" s="390" t="s">
        <v>751</v>
      </c>
      <c r="B142" s="682" t="s">
        <v>490</v>
      </c>
      <c r="C142" s="556"/>
      <c r="D142" s="683"/>
      <c r="E142" s="34"/>
    </row>
    <row r="143" spans="1:5" ht="15" x14ac:dyDescent="0.25">
      <c r="A143" s="390"/>
      <c r="B143" s="684"/>
      <c r="C143" s="685"/>
      <c r="D143" s="685"/>
      <c r="E143" s="238"/>
    </row>
    <row r="144" spans="1:5" ht="15" x14ac:dyDescent="0.25">
      <c r="A144" s="391"/>
    </row>
    <row r="145" spans="1:6" ht="15" x14ac:dyDescent="0.25">
      <c r="A145" s="390" t="s">
        <v>761</v>
      </c>
      <c r="B145" s="554" t="s">
        <v>762</v>
      </c>
      <c r="C145" s="503"/>
      <c r="D145" s="503"/>
      <c r="E145" s="503"/>
      <c r="F145" s="503"/>
    </row>
    <row r="146" spans="1:6" ht="15" x14ac:dyDescent="0.25">
      <c r="A146" s="390" t="s">
        <v>761</v>
      </c>
      <c r="B146" s="513"/>
      <c r="C146" s="513"/>
      <c r="D146" s="367" t="s">
        <v>763</v>
      </c>
      <c r="E146" s="367" t="s">
        <v>764</v>
      </c>
    </row>
    <row r="147" spans="1:6" ht="15" x14ac:dyDescent="0.25">
      <c r="A147" s="390" t="s">
        <v>761</v>
      </c>
      <c r="B147" s="514" t="s">
        <v>765</v>
      </c>
      <c r="C147" s="514"/>
      <c r="D147" s="34" t="s">
        <v>416</v>
      </c>
      <c r="E147" s="34" t="s">
        <v>416</v>
      </c>
    </row>
    <row r="148" spans="1:6" ht="15" x14ac:dyDescent="0.25">
      <c r="A148" s="390" t="s">
        <v>761</v>
      </c>
      <c r="B148" s="514" t="s">
        <v>766</v>
      </c>
      <c r="C148" s="514"/>
      <c r="D148" s="357"/>
      <c r="E148" s="357"/>
    </row>
    <row r="149" spans="1:6" ht="15" x14ac:dyDescent="0.25">
      <c r="A149" s="390" t="s">
        <v>761</v>
      </c>
      <c r="B149" s="514" t="s">
        <v>767</v>
      </c>
      <c r="C149" s="514"/>
      <c r="D149" s="357"/>
      <c r="E149" s="357"/>
    </row>
    <row r="150" spans="1:6" ht="15" x14ac:dyDescent="0.25">
      <c r="A150" s="390" t="s">
        <v>761</v>
      </c>
      <c r="B150" s="514" t="s">
        <v>768</v>
      </c>
      <c r="C150" s="514"/>
      <c r="D150" s="357" t="s">
        <v>416</v>
      </c>
      <c r="E150" s="357"/>
    </row>
    <row r="151" spans="1:6" ht="15" x14ac:dyDescent="0.25">
      <c r="A151" s="390" t="s">
        <v>761</v>
      </c>
      <c r="B151" s="514" t="s">
        <v>769</v>
      </c>
      <c r="C151" s="514"/>
      <c r="D151" s="357"/>
      <c r="E151" s="357"/>
    </row>
    <row r="152" spans="1:6" ht="15" x14ac:dyDescent="0.25">
      <c r="A152" s="390" t="s">
        <v>761</v>
      </c>
      <c r="B152" s="514" t="s">
        <v>770</v>
      </c>
      <c r="C152" s="514"/>
      <c r="D152" s="357"/>
      <c r="E152" s="368"/>
    </row>
    <row r="153" spans="1:6" ht="15" x14ac:dyDescent="0.25">
      <c r="A153" s="390" t="s">
        <v>761</v>
      </c>
      <c r="B153" s="514" t="s">
        <v>771</v>
      </c>
      <c r="C153" s="514"/>
      <c r="D153" s="357" t="s">
        <v>416</v>
      </c>
      <c r="E153" s="357"/>
    </row>
    <row r="154" spans="1:6" ht="15" x14ac:dyDescent="0.25">
      <c r="A154" s="390" t="s">
        <v>761</v>
      </c>
      <c r="B154" s="514" t="s">
        <v>772</v>
      </c>
      <c r="C154" s="514"/>
      <c r="D154" s="357"/>
      <c r="E154" s="357"/>
    </row>
    <row r="155" spans="1:6" ht="15" x14ac:dyDescent="0.25">
      <c r="A155" s="390" t="s">
        <v>761</v>
      </c>
      <c r="B155" s="514" t="s">
        <v>773</v>
      </c>
      <c r="C155" s="514"/>
      <c r="D155" s="34"/>
      <c r="E155" s="357"/>
    </row>
    <row r="156" spans="1:6" ht="15" x14ac:dyDescent="0.25">
      <c r="A156" s="390" t="s">
        <v>761</v>
      </c>
      <c r="B156" s="514" t="s">
        <v>774</v>
      </c>
      <c r="C156" s="514"/>
      <c r="D156" s="357"/>
      <c r="E156" s="357"/>
    </row>
    <row r="157" spans="1:6" ht="15" x14ac:dyDescent="0.25">
      <c r="A157" s="390" t="s">
        <v>761</v>
      </c>
      <c r="B157" s="514" t="s">
        <v>775</v>
      </c>
      <c r="C157" s="514"/>
      <c r="D157" s="357"/>
      <c r="E157" s="357"/>
    </row>
    <row r="158" spans="1:6" ht="15" x14ac:dyDescent="0.25">
      <c r="A158" s="391"/>
    </row>
    <row r="159" spans="1:6" ht="55.5" customHeight="1" x14ac:dyDescent="0.25">
      <c r="A159" s="335" t="s">
        <v>776</v>
      </c>
      <c r="B159" s="675" t="s">
        <v>777</v>
      </c>
      <c r="C159" s="675"/>
      <c r="D159" s="675"/>
      <c r="E159" s="675"/>
    </row>
    <row r="160" spans="1:6" ht="15" x14ac:dyDescent="0.25">
      <c r="A160" s="391"/>
      <c r="B160" s="688"/>
      <c r="C160" s="564"/>
      <c r="D160" s="564"/>
      <c r="E160" s="564"/>
    </row>
    <row r="161" spans="1:5" ht="15" x14ac:dyDescent="0.25">
      <c r="A161" s="391"/>
      <c r="B161" s="564"/>
      <c r="C161" s="564"/>
      <c r="D161" s="564"/>
      <c r="E161" s="564"/>
    </row>
    <row r="162" spans="1:5" ht="15" x14ac:dyDescent="0.25">
      <c r="A162" s="391"/>
      <c r="B162" s="564"/>
      <c r="C162" s="564"/>
      <c r="D162" s="564"/>
      <c r="E162" s="564"/>
    </row>
    <row r="163" spans="1:5" ht="15" x14ac:dyDescent="0.25">
      <c r="A163" s="391"/>
      <c r="B163" s="564"/>
      <c r="C163" s="564"/>
      <c r="D163" s="564"/>
      <c r="E163" s="564"/>
    </row>
    <row r="164" spans="1:5" ht="15" x14ac:dyDescent="0.25">
      <c r="A164" s="391"/>
    </row>
    <row r="165" spans="1:5" ht="15" x14ac:dyDescent="0.25">
      <c r="A165" s="391"/>
    </row>
    <row r="166" spans="1:5" ht="15" x14ac:dyDescent="0.25">
      <c r="A166" s="391"/>
    </row>
    <row r="167" spans="1:5" ht="15" x14ac:dyDescent="0.25">
      <c r="A167" s="391"/>
    </row>
    <row r="168" spans="1:5" ht="15" x14ac:dyDescent="0.25">
      <c r="A168" s="391"/>
    </row>
  </sheetData>
  <mergeCells count="105">
    <mergeCell ref="B157:C157"/>
    <mergeCell ref="B159:E159"/>
    <mergeCell ref="B160:E163"/>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F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25" right="0.25" top="0.75" bottom="0.75" header="0.3" footer="0.3"/>
  <pageSetup fitToHeight="0" orientation="portrait" r:id="rId1"/>
  <headerFooter alignWithMargins="0">
    <oddHeader>&amp;CCommon Data Set 2018-2019</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55"/>
  <sheetViews>
    <sheetView zoomScaleNormal="100" zoomScalePageLayoutView="75" workbookViewId="0">
      <selection activeCell="K50" sqref="K50"/>
    </sheetView>
  </sheetViews>
  <sheetFormatPr defaultColWidth="0" defaultRowHeight="12.75" zeroHeight="1" x14ac:dyDescent="0.2"/>
  <cols>
    <col min="1" max="1" width="5" style="43" customWidth="1"/>
    <col min="2" max="2" width="2.5703125" style="43" bestFit="1" customWidth="1"/>
    <col min="3" max="3" width="10.7109375" style="43" customWidth="1"/>
    <col min="4" max="4" width="8.5703125" style="43" bestFit="1" customWidth="1"/>
    <col min="5" max="8" width="5.5703125" style="43" bestFit="1" customWidth="1"/>
    <col min="9" max="9" width="11.85546875" style="43" customWidth="1"/>
    <col min="10" max="10" width="11" style="43" customWidth="1"/>
    <col min="11" max="11" width="12.140625" style="43" customWidth="1"/>
    <col min="12" max="12" width="9.140625" style="43" customWidth="1"/>
    <col min="13" max="16384" width="0" style="43" hidden="1"/>
  </cols>
  <sheetData>
    <row r="1" spans="1:17" ht="18" x14ac:dyDescent="0.2">
      <c r="A1" s="464" t="s">
        <v>778</v>
      </c>
      <c r="B1" s="464"/>
      <c r="C1" s="464"/>
      <c r="D1" s="464"/>
      <c r="E1" s="464"/>
      <c r="F1" s="464"/>
      <c r="G1" s="464"/>
      <c r="H1" s="464"/>
      <c r="I1" s="464"/>
      <c r="J1" s="464"/>
      <c r="K1" s="464"/>
    </row>
    <row r="2" spans="1:17" x14ac:dyDescent="0.2"/>
    <row r="3" spans="1:17" ht="38.25" customHeight="1" x14ac:dyDescent="0.2">
      <c r="A3" s="58" t="s">
        <v>779</v>
      </c>
      <c r="B3" s="690" t="s">
        <v>780</v>
      </c>
      <c r="C3" s="691"/>
      <c r="D3" s="691"/>
      <c r="E3" s="691"/>
      <c r="F3" s="691"/>
      <c r="G3" s="691"/>
      <c r="H3" s="691"/>
      <c r="I3" s="691"/>
      <c r="J3" s="691"/>
      <c r="K3" s="691"/>
    </row>
    <row r="4" spans="1:17" ht="69.75" customHeight="1" x14ac:dyDescent="0.2">
      <c r="B4" s="689" t="s">
        <v>781</v>
      </c>
      <c r="C4" s="689"/>
      <c r="D4" s="689"/>
      <c r="E4" s="689"/>
      <c r="F4" s="689"/>
      <c r="G4" s="689"/>
      <c r="H4" s="689"/>
      <c r="I4" s="689"/>
      <c r="J4" s="689"/>
      <c r="K4" s="689"/>
    </row>
    <row r="5" spans="1:17" s="133" customFormat="1" x14ac:dyDescent="0.25">
      <c r="B5" s="134"/>
      <c r="C5" s="135"/>
      <c r="D5" s="136"/>
      <c r="E5" s="136"/>
      <c r="F5" s="136"/>
      <c r="G5" s="136"/>
      <c r="H5" s="136"/>
      <c r="I5" s="137"/>
      <c r="J5" s="134" t="s">
        <v>782</v>
      </c>
      <c r="K5" s="134" t="s">
        <v>783</v>
      </c>
    </row>
    <row r="6" spans="1:17" s="138" customFormat="1" ht="55.5" customHeight="1" x14ac:dyDescent="0.25">
      <c r="A6" s="428"/>
      <c r="B6" s="426"/>
      <c r="C6" s="689" t="s">
        <v>784</v>
      </c>
      <c r="D6" s="689"/>
      <c r="E6" s="689"/>
      <c r="F6" s="689"/>
      <c r="G6" s="689"/>
      <c r="H6" s="689"/>
      <c r="I6" s="689"/>
      <c r="J6" s="139" t="s">
        <v>785</v>
      </c>
      <c r="K6" s="139" t="s">
        <v>786</v>
      </c>
      <c r="L6" s="428"/>
      <c r="M6" s="428"/>
      <c r="N6" s="428"/>
      <c r="O6" s="428"/>
      <c r="P6" s="428"/>
      <c r="Q6" s="428"/>
    </row>
    <row r="7" spans="1:17" s="138" customFormat="1" ht="46.5" customHeight="1" x14ac:dyDescent="0.25">
      <c r="A7" s="428"/>
      <c r="B7" s="426"/>
      <c r="C7" s="689" t="s">
        <v>787</v>
      </c>
      <c r="D7" s="689"/>
      <c r="E7" s="689"/>
      <c r="F7" s="689"/>
      <c r="G7" s="689"/>
      <c r="H7" s="689"/>
      <c r="I7" s="689"/>
      <c r="J7" s="139" t="s">
        <v>785</v>
      </c>
      <c r="K7" s="139" t="s">
        <v>788</v>
      </c>
      <c r="L7" s="428"/>
      <c r="M7" s="428"/>
      <c r="N7" s="428"/>
      <c r="O7" s="428"/>
      <c r="P7" s="428"/>
      <c r="Q7" s="428"/>
    </row>
    <row r="8" spans="1:17" s="138" customFormat="1" ht="24.75" customHeight="1" x14ac:dyDescent="0.25">
      <c r="A8" s="428"/>
      <c r="B8" s="426"/>
      <c r="C8" s="689" t="s">
        <v>789</v>
      </c>
      <c r="D8" s="689"/>
      <c r="E8" s="689"/>
      <c r="F8" s="689"/>
      <c r="G8" s="689"/>
      <c r="H8" s="689"/>
      <c r="I8" s="689"/>
      <c r="J8" s="139" t="s">
        <v>785</v>
      </c>
      <c r="K8" s="139" t="s">
        <v>790</v>
      </c>
      <c r="L8" s="428"/>
      <c r="M8" s="428"/>
      <c r="N8" s="428"/>
      <c r="O8" s="428"/>
      <c r="P8" s="428"/>
      <c r="Q8" s="428"/>
    </row>
    <row r="9" spans="1:17" s="138" customFormat="1" ht="25.5" customHeight="1" x14ac:dyDescent="0.25">
      <c r="A9" s="428"/>
      <c r="B9" s="426"/>
      <c r="C9" s="689" t="s">
        <v>791</v>
      </c>
      <c r="D9" s="689"/>
      <c r="E9" s="689"/>
      <c r="F9" s="689"/>
      <c r="G9" s="689"/>
      <c r="H9" s="689"/>
      <c r="I9" s="689"/>
      <c r="J9" s="139" t="s">
        <v>785</v>
      </c>
      <c r="K9" s="139" t="s">
        <v>785</v>
      </c>
      <c r="L9" s="428"/>
      <c r="M9" s="428"/>
      <c r="N9" s="428"/>
      <c r="O9" s="428"/>
      <c r="P9" s="428"/>
      <c r="Q9" s="428"/>
    </row>
    <row r="10" spans="1:17" s="138" customFormat="1" x14ac:dyDescent="0.25">
      <c r="A10" s="428"/>
      <c r="B10" s="426"/>
      <c r="C10" s="689" t="s">
        <v>792</v>
      </c>
      <c r="D10" s="689"/>
      <c r="E10" s="689"/>
      <c r="F10" s="689"/>
      <c r="G10" s="689"/>
      <c r="H10" s="689"/>
      <c r="I10" s="689"/>
      <c r="J10" s="139" t="s">
        <v>790</v>
      </c>
      <c r="K10" s="139" t="s">
        <v>785</v>
      </c>
      <c r="L10" s="428"/>
      <c r="M10" s="428"/>
      <c r="N10" s="428"/>
      <c r="O10" s="428"/>
      <c r="P10" s="428"/>
      <c r="Q10" s="428"/>
    </row>
    <row r="11" spans="1:17" s="138" customFormat="1" x14ac:dyDescent="0.25">
      <c r="A11" s="428"/>
      <c r="B11" s="426"/>
      <c r="C11" s="689" t="s">
        <v>793</v>
      </c>
      <c r="D11" s="689"/>
      <c r="E11" s="689"/>
      <c r="F11" s="689"/>
      <c r="G11" s="689"/>
      <c r="H11" s="689"/>
      <c r="I11" s="689"/>
      <c r="J11" s="139" t="s">
        <v>785</v>
      </c>
      <c r="K11" s="139" t="s">
        <v>785</v>
      </c>
      <c r="L11" s="428"/>
      <c r="M11" s="428"/>
      <c r="N11" s="428"/>
      <c r="O11" s="428"/>
      <c r="P11" s="428"/>
      <c r="Q11" s="428"/>
    </row>
    <row r="12" spans="1:17" s="138" customFormat="1" x14ac:dyDescent="0.25">
      <c r="A12" s="428"/>
      <c r="B12" s="426"/>
      <c r="C12" s="689" t="s">
        <v>794</v>
      </c>
      <c r="D12" s="689"/>
      <c r="E12" s="689"/>
      <c r="F12" s="689"/>
      <c r="G12" s="689"/>
      <c r="H12" s="689"/>
      <c r="I12" s="689"/>
      <c r="J12" s="139" t="s">
        <v>785</v>
      </c>
      <c r="K12" s="139" t="s">
        <v>790</v>
      </c>
      <c r="L12" s="428"/>
      <c r="M12" s="428"/>
      <c r="N12" s="428"/>
      <c r="O12" s="428"/>
      <c r="P12" s="428"/>
      <c r="Q12" s="428"/>
    </row>
    <row r="13" spans="1:17" ht="12.75" customHeight="1" x14ac:dyDescent="0.2">
      <c r="B13" s="140"/>
      <c r="C13" s="140"/>
      <c r="D13" s="140"/>
      <c r="E13" s="140"/>
      <c r="F13" s="140"/>
      <c r="G13" s="140"/>
      <c r="H13" s="140"/>
      <c r="I13" s="140"/>
      <c r="J13" s="140"/>
      <c r="K13" s="140"/>
      <c r="Q13" s="141"/>
    </row>
    <row r="14" spans="1:17" ht="25.5" customHeight="1" x14ac:dyDescent="0.2">
      <c r="B14" s="693" t="s">
        <v>795</v>
      </c>
      <c r="C14" s="694"/>
      <c r="D14" s="694"/>
      <c r="E14" s="694"/>
      <c r="F14" s="694"/>
      <c r="G14" s="694"/>
      <c r="H14" s="694"/>
      <c r="I14" s="694"/>
      <c r="J14" s="694"/>
      <c r="K14" s="694"/>
    </row>
    <row r="15" spans="1:17" ht="65.25" customHeight="1" x14ac:dyDescent="0.2">
      <c r="B15" s="693" t="s">
        <v>796</v>
      </c>
      <c r="C15" s="694"/>
      <c r="D15" s="694"/>
      <c r="E15" s="694"/>
      <c r="F15" s="694"/>
      <c r="G15" s="694"/>
      <c r="H15" s="694"/>
      <c r="I15" s="694"/>
      <c r="J15" s="694"/>
      <c r="K15" s="694"/>
    </row>
    <row r="16" spans="1:17" ht="40.5" customHeight="1" x14ac:dyDescent="0.2">
      <c r="B16" s="693" t="s">
        <v>797</v>
      </c>
      <c r="C16" s="693"/>
      <c r="D16" s="693"/>
      <c r="E16" s="693"/>
      <c r="F16" s="693"/>
      <c r="G16" s="693"/>
      <c r="H16" s="693"/>
      <c r="I16" s="693"/>
      <c r="J16" s="693"/>
      <c r="K16" s="693"/>
    </row>
    <row r="17" spans="1:12" ht="82.5" customHeight="1" x14ac:dyDescent="0.2">
      <c r="B17" s="693" t="s">
        <v>798</v>
      </c>
      <c r="C17" s="694"/>
      <c r="D17" s="694"/>
      <c r="E17" s="694"/>
      <c r="F17" s="694"/>
      <c r="G17" s="694"/>
      <c r="H17" s="694"/>
      <c r="I17" s="694"/>
      <c r="J17" s="694"/>
      <c r="K17" s="694"/>
    </row>
    <row r="18" spans="1:12" ht="12.75" customHeight="1" x14ac:dyDescent="0.2">
      <c r="B18" s="693" t="s">
        <v>799</v>
      </c>
      <c r="C18" s="694"/>
      <c r="D18" s="694"/>
      <c r="E18" s="694"/>
      <c r="F18" s="694"/>
      <c r="G18" s="694"/>
      <c r="H18" s="694"/>
      <c r="I18" s="694"/>
      <c r="J18" s="694"/>
      <c r="K18" s="694"/>
    </row>
    <row r="19" spans="1:12" ht="12.75" customHeight="1" x14ac:dyDescent="0.2">
      <c r="B19" s="694"/>
      <c r="C19" s="694"/>
      <c r="D19" s="694"/>
      <c r="E19" s="694"/>
      <c r="F19" s="694"/>
      <c r="G19" s="694"/>
      <c r="H19" s="694"/>
      <c r="I19" s="694"/>
      <c r="J19" s="694"/>
      <c r="K19" s="694"/>
    </row>
    <row r="20" spans="1:12" x14ac:dyDescent="0.2">
      <c r="C20" s="414"/>
      <c r="D20" s="414"/>
      <c r="E20" s="414"/>
      <c r="F20" s="414"/>
      <c r="G20" s="414"/>
      <c r="H20" s="414"/>
      <c r="I20" s="414"/>
      <c r="J20" s="414"/>
      <c r="K20" s="414"/>
    </row>
    <row r="21" spans="1:12" x14ac:dyDescent="0.2">
      <c r="A21" s="58" t="s">
        <v>779</v>
      </c>
      <c r="B21" s="695"/>
      <c r="C21" s="696"/>
      <c r="D21" s="696"/>
      <c r="E21" s="696"/>
      <c r="F21" s="696"/>
      <c r="G21" s="696"/>
      <c r="H21" s="697"/>
      <c r="I21" s="132" t="s">
        <v>800</v>
      </c>
      <c r="J21" s="132" t="s">
        <v>801</v>
      </c>
      <c r="K21" s="132" t="s">
        <v>411</v>
      </c>
    </row>
    <row r="22" spans="1:12" x14ac:dyDescent="0.2">
      <c r="A22" s="58" t="s">
        <v>779</v>
      </c>
      <c r="B22" s="142" t="s">
        <v>802</v>
      </c>
      <c r="C22" s="692" t="s">
        <v>803</v>
      </c>
      <c r="D22" s="692"/>
      <c r="E22" s="692"/>
      <c r="F22" s="692"/>
      <c r="G22" s="692"/>
      <c r="H22" s="643"/>
      <c r="I22" s="449">
        <v>1621</v>
      </c>
      <c r="J22" s="449">
        <v>826</v>
      </c>
      <c r="K22" s="449">
        <v>2447</v>
      </c>
    </row>
    <row r="23" spans="1:12" x14ac:dyDescent="0.2">
      <c r="A23" s="58" t="s">
        <v>779</v>
      </c>
      <c r="B23" s="142" t="s">
        <v>804</v>
      </c>
      <c r="C23" s="692" t="s">
        <v>805</v>
      </c>
      <c r="D23" s="692"/>
      <c r="E23" s="692"/>
      <c r="F23" s="692"/>
      <c r="G23" s="692"/>
      <c r="H23" s="643"/>
      <c r="I23" s="449">
        <v>355</v>
      </c>
      <c r="J23" s="449">
        <v>155</v>
      </c>
      <c r="K23" s="449">
        <v>510</v>
      </c>
      <c r="L23" s="62" t="s">
        <v>75</v>
      </c>
    </row>
    <row r="24" spans="1:12" x14ac:dyDescent="0.2">
      <c r="A24" s="58" t="s">
        <v>779</v>
      </c>
      <c r="B24" s="142" t="s">
        <v>806</v>
      </c>
      <c r="C24" s="692" t="s">
        <v>807</v>
      </c>
      <c r="D24" s="692"/>
      <c r="E24" s="692"/>
      <c r="F24" s="692"/>
      <c r="G24" s="692"/>
      <c r="H24" s="643"/>
      <c r="I24" s="449">
        <v>585</v>
      </c>
      <c r="J24" s="158">
        <v>378</v>
      </c>
      <c r="K24" s="449">
        <v>963</v>
      </c>
    </row>
    <row r="25" spans="1:12" x14ac:dyDescent="0.2">
      <c r="A25" s="58" t="s">
        <v>779</v>
      </c>
      <c r="B25" s="142" t="s">
        <v>808</v>
      </c>
      <c r="C25" s="692" t="s">
        <v>809</v>
      </c>
      <c r="D25" s="692"/>
      <c r="E25" s="692"/>
      <c r="F25" s="692"/>
      <c r="G25" s="692"/>
      <c r="H25" s="643"/>
      <c r="I25" s="449">
        <v>1036</v>
      </c>
      <c r="J25" s="449">
        <v>448</v>
      </c>
      <c r="K25" s="449">
        <v>1484</v>
      </c>
    </row>
    <row r="26" spans="1:12" ht="14.25" customHeight="1" x14ac:dyDescent="0.2">
      <c r="A26" s="58" t="s">
        <v>779</v>
      </c>
      <c r="B26" s="142" t="s">
        <v>810</v>
      </c>
      <c r="C26" s="692" t="s">
        <v>811</v>
      </c>
      <c r="D26" s="692"/>
      <c r="E26" s="692"/>
      <c r="F26" s="692"/>
      <c r="G26" s="692"/>
      <c r="H26" s="643"/>
      <c r="I26" s="449">
        <v>16</v>
      </c>
      <c r="J26" s="449">
        <v>17</v>
      </c>
      <c r="K26" s="449">
        <v>33</v>
      </c>
    </row>
    <row r="27" spans="1:12" ht="25.5" customHeight="1" x14ac:dyDescent="0.2">
      <c r="A27" s="58" t="s">
        <v>779</v>
      </c>
      <c r="B27" s="271" t="s">
        <v>812</v>
      </c>
      <c r="C27" s="692" t="s">
        <v>813</v>
      </c>
      <c r="D27" s="692"/>
      <c r="E27" s="692"/>
      <c r="F27" s="692"/>
      <c r="G27" s="692"/>
      <c r="H27" s="643"/>
      <c r="I27" s="449">
        <v>1605</v>
      </c>
      <c r="J27" s="449">
        <v>818</v>
      </c>
      <c r="K27" s="449">
        <v>2423</v>
      </c>
    </row>
    <row r="28" spans="1:12" ht="23.25" customHeight="1" x14ac:dyDescent="0.2">
      <c r="A28" s="58" t="s">
        <v>779</v>
      </c>
      <c r="B28" s="271" t="s">
        <v>814</v>
      </c>
      <c r="C28" s="692" t="s">
        <v>815</v>
      </c>
      <c r="D28" s="692"/>
      <c r="E28" s="692"/>
      <c r="F28" s="692"/>
      <c r="G28" s="692"/>
      <c r="H28" s="643"/>
      <c r="I28" s="449"/>
      <c r="J28" s="449"/>
      <c r="K28" s="449"/>
    </row>
    <row r="29" spans="1:12" x14ac:dyDescent="0.2">
      <c r="A29" s="58" t="s">
        <v>779</v>
      </c>
      <c r="B29" s="142" t="s">
        <v>816</v>
      </c>
      <c r="C29" s="692" t="s">
        <v>817</v>
      </c>
      <c r="D29" s="692"/>
      <c r="E29" s="692"/>
      <c r="F29" s="692"/>
      <c r="G29" s="692"/>
      <c r="H29" s="643"/>
      <c r="I29" s="450"/>
      <c r="J29" s="450"/>
      <c r="K29" s="450"/>
    </row>
    <row r="30" spans="1:12" ht="38.25" customHeight="1" x14ac:dyDescent="0.2">
      <c r="A30" s="58" t="s">
        <v>779</v>
      </c>
      <c r="B30" s="142" t="s">
        <v>818</v>
      </c>
      <c r="C30" s="692" t="s">
        <v>819</v>
      </c>
      <c r="D30" s="692"/>
      <c r="E30" s="692"/>
      <c r="F30" s="692"/>
      <c r="G30" s="692"/>
      <c r="H30" s="643"/>
      <c r="I30" s="450"/>
      <c r="J30" s="450"/>
      <c r="K30" s="450"/>
    </row>
    <row r="31" spans="1:12" ht="39" customHeight="1" x14ac:dyDescent="0.2">
      <c r="A31" s="58" t="s">
        <v>779</v>
      </c>
      <c r="B31" s="142" t="s">
        <v>820</v>
      </c>
      <c r="C31" s="643" t="s">
        <v>821</v>
      </c>
      <c r="D31" s="625"/>
      <c r="E31" s="625"/>
      <c r="F31" s="625"/>
      <c r="G31" s="625"/>
      <c r="H31" s="625"/>
      <c r="I31" s="450"/>
      <c r="J31" s="450"/>
      <c r="K31" s="450"/>
    </row>
    <row r="32" spans="1:12" x14ac:dyDescent="0.2"/>
    <row r="33" spans="1:11" x14ac:dyDescent="0.2">
      <c r="A33" s="58" t="s">
        <v>822</v>
      </c>
      <c r="B33" s="699" t="s">
        <v>823</v>
      </c>
      <c r="C33" s="595"/>
      <c r="D33" s="595"/>
      <c r="E33" s="595"/>
      <c r="F33" s="595"/>
      <c r="G33" s="595"/>
      <c r="H33" s="595"/>
      <c r="I33" s="595"/>
      <c r="J33" s="595"/>
      <c r="K33" s="595"/>
    </row>
    <row r="34" spans="1:11" ht="82.5" customHeight="1" x14ac:dyDescent="0.2">
      <c r="B34" s="641" t="s">
        <v>824</v>
      </c>
      <c r="C34" s="621"/>
      <c r="D34" s="621"/>
      <c r="E34" s="621"/>
      <c r="F34" s="621"/>
      <c r="G34" s="621"/>
      <c r="H34" s="621"/>
      <c r="I34" s="621"/>
      <c r="J34" s="621"/>
      <c r="K34" s="621"/>
    </row>
    <row r="35" spans="1:11" s="131" customFormat="1" x14ac:dyDescent="0.25">
      <c r="A35" s="45" t="s">
        <v>822</v>
      </c>
      <c r="B35" s="698" t="s">
        <v>825</v>
      </c>
      <c r="C35" s="698"/>
      <c r="D35" s="698"/>
      <c r="E35" s="698"/>
      <c r="F35" s="698"/>
      <c r="G35" s="310">
        <v>19.600000000000001</v>
      </c>
      <c r="H35" s="171" t="s">
        <v>826</v>
      </c>
    </row>
    <row r="36" spans="1:11" s="131" customFormat="1" ht="7.5" customHeight="1" x14ac:dyDescent="0.25">
      <c r="A36" s="45"/>
      <c r="B36" s="441"/>
      <c r="C36" s="441"/>
      <c r="D36" s="441"/>
      <c r="E36" s="441"/>
      <c r="F36" s="441"/>
      <c r="G36" s="442"/>
      <c r="H36" s="443"/>
    </row>
    <row r="37" spans="1:11" s="131" customFormat="1" x14ac:dyDescent="0.25">
      <c r="A37" s="45"/>
      <c r="B37" s="441" t="s">
        <v>827</v>
      </c>
      <c r="C37" s="441"/>
      <c r="D37" s="441"/>
      <c r="E37" s="441"/>
      <c r="F37" s="441"/>
      <c r="G37" s="442"/>
      <c r="H37" s="443"/>
    </row>
    <row r="38" spans="1:11" s="131" customFormat="1" x14ac:dyDescent="0.25">
      <c r="A38" s="45"/>
      <c r="B38" s="441" t="s">
        <v>828</v>
      </c>
      <c r="C38" s="441"/>
      <c r="D38" s="441"/>
      <c r="E38" s="441"/>
      <c r="F38" s="441"/>
      <c r="G38" s="442"/>
      <c r="H38" s="443"/>
    </row>
    <row r="39" spans="1:11" s="131" customFormat="1" x14ac:dyDescent="0.25">
      <c r="I39" s="143"/>
    </row>
    <row r="40" spans="1:11" ht="16.5" customHeight="1" x14ac:dyDescent="0.2">
      <c r="A40" s="58" t="s">
        <v>829</v>
      </c>
      <c r="B40" s="699" t="s">
        <v>830</v>
      </c>
      <c r="C40" s="595"/>
      <c r="D40" s="595"/>
      <c r="E40" s="595"/>
      <c r="F40" s="595"/>
      <c r="G40" s="595"/>
      <c r="H40" s="595"/>
      <c r="I40" s="595"/>
      <c r="J40" s="595"/>
      <c r="K40" s="595"/>
    </row>
    <row r="41" spans="1:11" ht="27" customHeight="1" x14ac:dyDescent="0.2">
      <c r="A41" s="58"/>
      <c r="B41" s="641" t="s">
        <v>831</v>
      </c>
      <c r="C41" s="621"/>
      <c r="D41" s="621"/>
      <c r="E41" s="621"/>
      <c r="F41" s="621"/>
      <c r="G41" s="621"/>
      <c r="H41" s="621"/>
      <c r="I41" s="621"/>
      <c r="J41" s="621"/>
      <c r="K41" s="621"/>
    </row>
    <row r="42" spans="1:11" ht="128.25" customHeight="1" x14ac:dyDescent="0.2">
      <c r="A42" s="58"/>
      <c r="B42" s="702" t="s">
        <v>832</v>
      </c>
      <c r="C42" s="621"/>
      <c r="D42" s="621"/>
      <c r="E42" s="621"/>
      <c r="F42" s="621"/>
      <c r="G42" s="621"/>
      <c r="H42" s="621"/>
      <c r="I42" s="621"/>
      <c r="J42" s="621"/>
      <c r="K42" s="621"/>
    </row>
    <row r="43" spans="1:11" ht="105.75" customHeight="1" x14ac:dyDescent="0.2">
      <c r="A43" s="58"/>
      <c r="B43" s="702" t="s">
        <v>833</v>
      </c>
      <c r="C43" s="641"/>
      <c r="D43" s="641"/>
      <c r="E43" s="641"/>
      <c r="F43" s="641"/>
      <c r="G43" s="641"/>
      <c r="H43" s="641"/>
      <c r="I43" s="641"/>
      <c r="J43" s="641"/>
      <c r="K43" s="641"/>
    </row>
    <row r="44" spans="1:11" ht="66" customHeight="1" x14ac:dyDescent="0.2">
      <c r="A44" s="58"/>
      <c r="B44" s="641" t="s">
        <v>834</v>
      </c>
      <c r="C44" s="621"/>
      <c r="D44" s="621"/>
      <c r="E44" s="621"/>
      <c r="F44" s="621"/>
      <c r="G44" s="621"/>
      <c r="H44" s="621"/>
      <c r="I44" s="621"/>
      <c r="J44" s="621"/>
      <c r="K44" s="621"/>
    </row>
    <row r="45" spans="1:11" x14ac:dyDescent="0.2">
      <c r="A45" s="58"/>
      <c r="B45" s="144"/>
      <c r="C45" s="144"/>
      <c r="D45" s="144"/>
      <c r="E45" s="144"/>
      <c r="F45" s="144"/>
      <c r="G45" s="144"/>
      <c r="H45" s="144"/>
      <c r="I45" s="144"/>
      <c r="J45" s="144"/>
      <c r="K45" s="144"/>
    </row>
    <row r="46" spans="1:11" x14ac:dyDescent="0.2">
      <c r="A46" s="58" t="s">
        <v>829</v>
      </c>
      <c r="B46" s="703" t="s">
        <v>835</v>
      </c>
      <c r="C46" s="704"/>
      <c r="D46" s="704"/>
      <c r="E46" s="704"/>
      <c r="F46" s="704"/>
      <c r="G46" s="704"/>
      <c r="H46" s="704"/>
      <c r="I46" s="704"/>
      <c r="J46" s="704"/>
      <c r="K46" s="704"/>
    </row>
    <row r="47" spans="1:11" ht="6.75" customHeight="1" x14ac:dyDescent="0.2"/>
    <row r="48" spans="1:11" x14ac:dyDescent="0.2">
      <c r="A48" s="58" t="s">
        <v>829</v>
      </c>
      <c r="B48" s="700" t="s">
        <v>836</v>
      </c>
      <c r="C48" s="700"/>
      <c r="D48" s="700"/>
      <c r="E48" s="700"/>
      <c r="F48" s="700"/>
      <c r="G48" s="700"/>
      <c r="H48" s="700"/>
      <c r="I48" s="700"/>
      <c r="J48" s="700"/>
      <c r="K48" s="700"/>
    </row>
    <row r="49" spans="1:11" x14ac:dyDescent="0.2">
      <c r="A49" s="58" t="s">
        <v>829</v>
      </c>
      <c r="B49" s="701" t="s">
        <v>837</v>
      </c>
      <c r="C49" s="701"/>
      <c r="D49" s="145" t="s">
        <v>838</v>
      </c>
      <c r="E49" s="145" t="s">
        <v>839</v>
      </c>
      <c r="F49" s="145" t="s">
        <v>840</v>
      </c>
      <c r="G49" s="145" t="s">
        <v>841</v>
      </c>
      <c r="H49" s="145" t="s">
        <v>842</v>
      </c>
      <c r="I49" s="145" t="s">
        <v>843</v>
      </c>
      <c r="J49" s="145" t="s">
        <v>844</v>
      </c>
      <c r="K49" s="145" t="s">
        <v>411</v>
      </c>
    </row>
    <row r="50" spans="1:11" x14ac:dyDescent="0.2">
      <c r="A50" s="58" t="s">
        <v>829</v>
      </c>
      <c r="B50" s="701"/>
      <c r="C50" s="701"/>
      <c r="D50" s="269">
        <v>751</v>
      </c>
      <c r="E50" s="269">
        <v>903</v>
      </c>
      <c r="F50" s="269">
        <v>490</v>
      </c>
      <c r="G50" s="269">
        <v>250</v>
      </c>
      <c r="H50" s="269">
        <v>149</v>
      </c>
      <c r="I50" s="269">
        <v>265</v>
      </c>
      <c r="J50" s="269">
        <v>313</v>
      </c>
      <c r="K50" s="269">
        <v>3121</v>
      </c>
    </row>
    <row r="51" spans="1:11" x14ac:dyDescent="0.2">
      <c r="B51" s="465"/>
      <c r="C51" s="465"/>
      <c r="D51" s="272"/>
      <c r="I51" s="272"/>
    </row>
    <row r="52" spans="1:11" x14ac:dyDescent="0.2">
      <c r="A52" s="58" t="s">
        <v>829</v>
      </c>
      <c r="B52" s="701" t="s">
        <v>845</v>
      </c>
      <c r="C52" s="701"/>
      <c r="D52" s="145" t="s">
        <v>838</v>
      </c>
      <c r="E52" s="145" t="s">
        <v>839</v>
      </c>
      <c r="F52" s="145" t="s">
        <v>840</v>
      </c>
      <c r="G52" s="145" t="s">
        <v>841</v>
      </c>
      <c r="H52" s="145" t="s">
        <v>842</v>
      </c>
      <c r="I52" s="145" t="s">
        <v>843</v>
      </c>
      <c r="J52" s="145" t="s">
        <v>844</v>
      </c>
      <c r="K52" s="145" t="s">
        <v>411</v>
      </c>
    </row>
    <row r="53" spans="1:11" x14ac:dyDescent="0.2">
      <c r="A53" s="58" t="s">
        <v>829</v>
      </c>
      <c r="B53" s="701"/>
      <c r="C53" s="701"/>
      <c r="D53" s="269">
        <v>198</v>
      </c>
      <c r="E53" s="269">
        <v>712</v>
      </c>
      <c r="F53" s="269">
        <v>1599</v>
      </c>
      <c r="G53" s="269">
        <v>420</v>
      </c>
      <c r="H53" s="269">
        <v>91</v>
      </c>
      <c r="I53" s="269">
        <v>35</v>
      </c>
      <c r="J53" s="269">
        <v>31</v>
      </c>
      <c r="K53" s="60">
        <v>3086</v>
      </c>
    </row>
    <row r="54" spans="1:11" x14ac:dyDescent="0.2"/>
    <row r="55" spans="1:11" x14ac:dyDescent="0.2"/>
  </sheetData>
  <mergeCells count="40">
    <mergeCell ref="B48:K48"/>
    <mergeCell ref="B49:C50"/>
    <mergeCell ref="B51:C51"/>
    <mergeCell ref="B52:C53"/>
    <mergeCell ref="B40:K40"/>
    <mergeCell ref="B41:K41"/>
    <mergeCell ref="B42:K42"/>
    <mergeCell ref="B43:K43"/>
    <mergeCell ref="B44:K44"/>
    <mergeCell ref="B46:K46"/>
    <mergeCell ref="B35:F35"/>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pageMargins left="0.75" right="0.75" top="1" bottom="1" header="0.5" footer="0.5"/>
  <pageSetup scale="75" orientation="portrait" r:id="rId1"/>
  <headerFooter alignWithMargins="0">
    <oddHeader>&amp;CCommon Data Set 2018-2019</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1. general campus</vt:lpstr>
      <vt:lpstr>2. enrollment and persistence</vt:lpstr>
      <vt:lpstr>3. freshmen admissions</vt:lpstr>
      <vt:lpstr>4.  transfer admissions</vt:lpstr>
      <vt:lpstr>5. offerings &amp; policies  </vt:lpstr>
      <vt:lpstr>6.  student life</vt:lpstr>
      <vt:lpstr>7.  annual expenses </vt:lpstr>
      <vt:lpstr>8.  financial aid</vt:lpstr>
      <vt:lpstr>9.  instructional faculty </vt:lpstr>
      <vt:lpstr>10.  degrees confered</vt:lpstr>
      <vt:lpstr>CDS Definitions</vt:lpstr>
      <vt:lpstr>B-Original Pivot</vt:lpstr>
      <vt:lpstr>'2. enrollment and persistence'!Print_Area</vt:lpstr>
    </vt:vector>
  </TitlesOfParts>
  <Manager/>
  <Company>SAS Institute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henry feldman</dc:creator>
  <cp:keywords/>
  <dc:description/>
  <cp:lastModifiedBy>Kira Blaisdell-Sloan, PhD</cp:lastModifiedBy>
  <cp:revision/>
  <cp:lastPrinted>2019-07-23T17:49:06Z</cp:lastPrinted>
  <dcterms:created xsi:type="dcterms:W3CDTF">2011-02-11T15:45:55Z</dcterms:created>
  <dcterms:modified xsi:type="dcterms:W3CDTF">2019-07-26T23:50:16Z</dcterms:modified>
  <cp:category/>
  <cp:contentStatus/>
</cp:coreProperties>
</file>